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87C3A69B-5ACC-4581-9215-0F159BF9ED1D}"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AB8" i="4" a="1"/>
  <c r="AD8" i="4" s="1"/>
  <c r="AB8" i="4"/>
  <c r="AC8" i="4"/>
  <c r="AD9" i="4"/>
  <c r="AE9" i="4"/>
  <c r="AF9" i="4"/>
  <c r="AB11" i="4"/>
  <c r="AC11" i="4"/>
  <c r="AD11" i="4"/>
  <c r="AE12" i="4"/>
  <c r="AF12" i="4"/>
  <c r="AB13" i="4"/>
  <c r="AC14" i="4"/>
  <c r="AD14" i="4"/>
  <c r="AE14" i="4"/>
  <c r="AF15" i="4"/>
  <c r="AB16" i="4"/>
  <c r="AC16" i="4"/>
  <c r="AD17" i="4"/>
  <c r="AE17" i="4"/>
  <c r="AF17" i="4"/>
  <c r="AB19" i="4"/>
  <c r="AC19" i="4"/>
  <c r="AD19" i="4"/>
  <c r="AE20" i="4"/>
  <c r="AF20" i="4"/>
  <c r="AB21" i="4"/>
  <c r="AC22" i="4"/>
  <c r="AD22" i="4"/>
  <c r="AE22" i="4"/>
  <c r="AF23" i="4"/>
  <c r="AB24" i="4"/>
  <c r="AC24" i="4"/>
  <c r="AB25" i="4"/>
  <c r="AD25" i="4"/>
  <c r="AE25" i="4"/>
  <c r="AF25" i="4"/>
  <c r="AE26" i="4"/>
  <c r="AB27" i="4"/>
  <c r="AC27" i="4"/>
  <c r="AD27" i="4"/>
  <c r="AC28" i="4"/>
  <c r="AE28" i="4"/>
  <c r="AF28" i="4"/>
  <c r="AB29" i="4"/>
  <c r="AF29" i="4"/>
  <c r="AC30" i="4"/>
  <c r="AD30" i="4"/>
  <c r="AE30" i="4"/>
  <c r="AD31" i="4"/>
  <c r="AF31" i="4"/>
  <c r="AB32" i="4"/>
  <c r="AC32" i="4"/>
  <c r="AB33" i="4"/>
  <c r="AD33" i="4"/>
  <c r="AE33" i="4"/>
  <c r="AF33" i="4"/>
  <c r="AE34" i="4"/>
  <c r="AB35" i="4"/>
  <c r="AC35" i="4"/>
  <c r="AD35" i="4"/>
  <c r="AC36" i="4"/>
  <c r="AE36" i="4"/>
  <c r="AF36" i="4"/>
  <c r="AB37" i="4"/>
  <c r="AF37" i="4"/>
  <c r="AC38" i="4"/>
  <c r="AD38" i="4"/>
  <c r="AE38" i="4"/>
  <c r="AD39" i="4"/>
  <c r="AF39" i="4"/>
  <c r="AB40" i="4"/>
  <c r="AC40" i="4"/>
  <c r="AB41" i="4"/>
  <c r="AD41" i="4"/>
  <c r="AE41" i="4"/>
  <c r="AF41" i="4"/>
  <c r="AE42" i="4"/>
  <c r="AB43" i="4"/>
  <c r="AC43" i="4"/>
  <c r="AD43" i="4"/>
  <c r="AC44" i="4"/>
  <c r="AE44" i="4"/>
  <c r="AF44" i="4"/>
  <c r="AB45" i="4"/>
  <c r="AF45" i="4"/>
  <c r="AC46" i="4"/>
  <c r="AD46" i="4"/>
  <c r="AE46" i="4"/>
  <c r="AD47" i="4"/>
  <c r="AF47" i="4"/>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J44" i="1"/>
  <c r="BQ44" i="1"/>
  <c r="BP44" i="1"/>
  <c r="BI44" i="1"/>
  <c r="BJ43" i="1"/>
  <c r="BP43" i="1"/>
  <c r="BI43" i="1"/>
  <c r="BI42" i="1"/>
  <c r="BQ42" i="1"/>
  <c r="BP42" i="1"/>
  <c r="BI41" i="1"/>
  <c r="BQ41" i="1"/>
  <c r="BP41" i="1"/>
  <c r="BP40" i="1"/>
  <c r="BI40" i="1"/>
  <c r="BJ40" i="1"/>
  <c r="BK40" i="1" s="1"/>
  <c r="BL40" i="1" s="1"/>
  <c r="BJ39" i="1"/>
  <c r="BQ39" i="1"/>
  <c r="BP39" i="1"/>
  <c r="BI39" i="1"/>
  <c r="BK39" i="1" s="1"/>
  <c r="BL39" i="1" s="1"/>
  <c r="BP38" i="1"/>
  <c r="BI38" i="1"/>
  <c r="BJ38" i="1"/>
  <c r="BK38" i="1" s="1"/>
  <c r="BL38" i="1" s="1"/>
  <c r="BP37" i="1"/>
  <c r="BJ37" i="1"/>
  <c r="BK37" i="1" s="1"/>
  <c r="BL37" i="1" s="1"/>
  <c r="BQ37" i="1"/>
  <c r="BI37" i="1"/>
  <c r="BP36" i="1"/>
  <c r="BJ36" i="1"/>
  <c r="BK36" i="1" s="1"/>
  <c r="BL36" i="1" s="1"/>
  <c r="BQ36" i="1"/>
  <c r="BR36" i="1" s="1"/>
  <c r="BI36" i="1"/>
  <c r="BJ35" i="1"/>
  <c r="BK35" i="1" s="1"/>
  <c r="BL35" i="1" s="1"/>
  <c r="BP35" i="1"/>
  <c r="BI35" i="1"/>
  <c r="BI34" i="1"/>
  <c r="BQ34" i="1"/>
  <c r="BP34" i="1"/>
  <c r="BP33" i="1"/>
  <c r="BR33" i="1" s="1"/>
  <c r="BI33" i="1"/>
  <c r="BQ33" i="1"/>
  <c r="BP32" i="1"/>
  <c r="BJ32" i="1"/>
  <c r="BI32" i="1"/>
  <c r="BJ31" i="1"/>
  <c r="BQ31" i="1"/>
  <c r="BP31" i="1"/>
  <c r="BR31" i="1" s="1"/>
  <c r="BI31" i="1"/>
  <c r="BK31" i="1" s="1"/>
  <c r="BL31" i="1" s="1"/>
  <c r="BP30" i="1"/>
  <c r="BI30" i="1"/>
  <c r="BJ30" i="1"/>
  <c r="BK30" i="1" s="1"/>
  <c r="BL30" i="1" s="1"/>
  <c r="BP29" i="1"/>
  <c r="BR29" i="1" s="1"/>
  <c r="BJ29" i="1"/>
  <c r="BQ29" i="1"/>
  <c r="BI29" i="1"/>
  <c r="BP28" i="1"/>
  <c r="BJ28" i="1"/>
  <c r="BQ28" i="1"/>
  <c r="BR28" i="1" s="1"/>
  <c r="BI28" i="1"/>
  <c r="BJ27" i="1"/>
  <c r="BK27" i="1" s="1"/>
  <c r="BL27" i="1" s="1"/>
  <c r="BP27" i="1"/>
  <c r="BI27" i="1"/>
  <c r="BI26" i="1"/>
  <c r="BQ26" i="1"/>
  <c r="BP26" i="1"/>
  <c r="BP25" i="1"/>
  <c r="BI25" i="1"/>
  <c r="BQ25" i="1"/>
  <c r="BP24" i="1"/>
  <c r="BJ24" i="1"/>
  <c r="BK24" i="1" s="1"/>
  <c r="BL24" i="1" s="1"/>
  <c r="BI24" i="1"/>
  <c r="BJ23" i="1"/>
  <c r="BQ23" i="1"/>
  <c r="BP23" i="1"/>
  <c r="BR23" i="1" s="1"/>
  <c r="BI23" i="1"/>
  <c r="BK23" i="1" s="1"/>
  <c r="BL23" i="1" s="1"/>
  <c r="BP22" i="1"/>
  <c r="BJ22" i="1"/>
  <c r="BQ22" i="1"/>
  <c r="BR22" i="1" s="1"/>
  <c r="BI22" i="1"/>
  <c r="BP21" i="1"/>
  <c r="BJ21" i="1"/>
  <c r="BQ21" i="1"/>
  <c r="BI21" i="1"/>
  <c r="BP20" i="1"/>
  <c r="BJ20" i="1"/>
  <c r="BQ20" i="1"/>
  <c r="BI20" i="1"/>
  <c r="BJ19" i="1"/>
  <c r="BK19" i="1" s="1"/>
  <c r="BL19" i="1" s="1"/>
  <c r="BP19" i="1"/>
  <c r="BI19" i="1"/>
  <c r="BI18" i="1"/>
  <c r="BQ18" i="1"/>
  <c r="BP18" i="1"/>
  <c r="BR18" i="1" s="1"/>
  <c r="BI17" i="1"/>
  <c r="BQ17" i="1"/>
  <c r="BP17" i="1"/>
  <c r="BR17" i="1" s="1"/>
  <c r="BQ16" i="1"/>
  <c r="BP16" i="1"/>
  <c r="BR16" i="1" s="1"/>
  <c r="BI16" i="1"/>
  <c r="BJ16" i="1"/>
  <c r="BK16" i="1" s="1"/>
  <c r="BL16" i="1" s="1"/>
  <c r="BJ15" i="1"/>
  <c r="BQ15" i="1"/>
  <c r="BP15" i="1"/>
  <c r="BR15" i="1" s="1"/>
  <c r="BI15" i="1"/>
  <c r="BK15" i="1" s="1"/>
  <c r="BL15" i="1" s="1"/>
  <c r="BJ14" i="1"/>
  <c r="BP14" i="1"/>
  <c r="BI14" i="1"/>
  <c r="BP13" i="1"/>
  <c r="BJ13" i="1"/>
  <c r="BK13" i="1" s="1"/>
  <c r="BL13" i="1" s="1"/>
  <c r="BQ13" i="1"/>
  <c r="BI13" i="1"/>
  <c r="BP12" i="1"/>
  <c r="BR12" i="1" s="1"/>
  <c r="BJ12" i="1"/>
  <c r="BK12" i="1" s="1"/>
  <c r="BL12" i="1" s="1"/>
  <c r="BQ12" i="1"/>
  <c r="BI12" i="1"/>
  <c r="BJ11" i="1"/>
  <c r="BK11" i="1" s="1"/>
  <c r="BL11" i="1" s="1"/>
  <c r="BP11" i="1"/>
  <c r="BI11" i="1"/>
  <c r="BI10" i="1"/>
  <c r="BQ10" i="1"/>
  <c r="BP10" i="1"/>
  <c r="BI9" i="1"/>
  <c r="BQ9" i="1"/>
  <c r="BP9" i="1"/>
  <c r="BR9" i="1" s="1"/>
  <c r="BP8" i="1"/>
  <c r="BI8" i="1"/>
  <c r="BJ8" i="1"/>
  <c r="BK8" i="1" s="1"/>
  <c r="BL8" i="1" s="1"/>
  <c r="BJ7" i="1"/>
  <c r="BQ7" i="1"/>
  <c r="BP7" i="1"/>
  <c r="BR7" i="1" s="1"/>
  <c r="BI7" i="1"/>
  <c r="BK7" i="1" s="1"/>
  <c r="BL7" i="1" s="1"/>
  <c r="BI6" i="1"/>
  <c r="BJ6" i="1"/>
  <c r="BK6" i="1" s="1"/>
  <c r="BL6" i="1" s="1"/>
  <c r="BP6" i="1"/>
  <c r="BP5" i="1"/>
  <c r="BJ5" i="1"/>
  <c r="BK5" i="1" s="1"/>
  <c r="BL5" i="1" s="1"/>
  <c r="BQ5" i="1"/>
  <c r="BI5" i="1"/>
  <c r="AE47" i="4" l="1"/>
  <c r="AB46" i="4"/>
  <c r="AD44" i="4"/>
  <c r="AF42" i="4"/>
  <c r="AC41" i="4"/>
  <c r="AE39" i="4"/>
  <c r="AB38" i="4"/>
  <c r="AD36" i="4"/>
  <c r="AF34" i="4"/>
  <c r="AC33" i="4"/>
  <c r="AE31" i="4"/>
  <c r="AB30" i="4"/>
  <c r="AD28" i="4"/>
  <c r="AF26" i="4"/>
  <c r="AC25" i="4"/>
  <c r="AE23" i="4"/>
  <c r="AB22" i="4"/>
  <c r="AD20" i="4"/>
  <c r="AF18" i="4"/>
  <c r="AC17" i="4"/>
  <c r="AE15" i="4"/>
  <c r="AB14" i="4"/>
  <c r="AD12" i="4"/>
  <c r="AF10" i="4"/>
  <c r="AC9" i="4"/>
  <c r="AD23" i="4"/>
  <c r="AF21" i="4"/>
  <c r="AC20" i="4"/>
  <c r="AE18" i="4"/>
  <c r="AB17" i="4"/>
  <c r="AD15" i="4"/>
  <c r="AF13" i="4"/>
  <c r="AC12" i="4"/>
  <c r="AE10" i="4"/>
  <c r="AB9"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F46" i="4"/>
  <c r="AC45" i="4"/>
  <c r="AE43" i="4"/>
  <c r="AB42" i="4"/>
  <c r="AD40" i="4"/>
  <c r="AF38" i="4"/>
  <c r="AC37" i="4"/>
  <c r="AE35" i="4"/>
  <c r="AB34" i="4"/>
  <c r="AD32" i="4"/>
  <c r="AF30" i="4"/>
  <c r="AC29" i="4"/>
  <c r="AE27" i="4"/>
  <c r="AB26" i="4"/>
  <c r="AD24" i="4"/>
  <c r="AF22" i="4"/>
  <c r="AC21" i="4"/>
  <c r="AE19" i="4"/>
  <c r="AB18" i="4"/>
  <c r="AD16" i="4"/>
  <c r="AF14" i="4"/>
  <c r="AC13" i="4"/>
  <c r="AE11" i="4"/>
  <c r="AB10" i="4"/>
  <c r="BR11" i="1"/>
  <c r="BR10" i="1"/>
  <c r="BK14" i="1"/>
  <c r="BL14" i="1" s="1"/>
  <c r="BK28" i="1"/>
  <c r="BL28" i="1" s="1"/>
  <c r="BK29" i="1"/>
  <c r="BL29" i="1" s="1"/>
  <c r="BR34" i="1"/>
  <c r="BR44" i="1"/>
  <c r="BR19" i="1"/>
  <c r="BR5" i="1"/>
  <c r="BR6" i="1"/>
  <c r="BR42" i="1"/>
  <c r="BR13" i="1"/>
  <c r="BR25" i="1"/>
  <c r="BK32" i="1"/>
  <c r="BL32" i="1" s="1"/>
  <c r="BR37" i="1"/>
  <c r="BR41" i="1"/>
  <c r="BR14" i="1"/>
  <c r="BK20" i="1"/>
  <c r="BL20" i="1" s="1"/>
  <c r="BK21" i="1"/>
  <c r="BL21" i="1" s="1"/>
  <c r="BK22" i="1"/>
  <c r="BL22" i="1" s="1"/>
  <c r="BR26" i="1"/>
  <c r="BR39" i="1"/>
  <c r="BK43" i="1"/>
  <c r="BL43" i="1" s="1"/>
  <c r="BR20" i="1"/>
  <c r="BR21" i="1"/>
  <c r="BK44" i="1"/>
  <c r="BL44" i="1" s="1"/>
  <c r="BQ6" i="1"/>
  <c r="BJ10" i="1"/>
  <c r="BK10" i="1" s="1"/>
  <c r="BL10" i="1" s="1"/>
  <c r="BQ14" i="1"/>
  <c r="BJ18" i="1"/>
  <c r="BK18" i="1" s="1"/>
  <c r="BL18" i="1" s="1"/>
  <c r="BJ26" i="1"/>
  <c r="BK26" i="1" s="1"/>
  <c r="BL26" i="1" s="1"/>
  <c r="BQ30" i="1"/>
  <c r="BR30" i="1" s="1"/>
  <c r="BJ34" i="1"/>
  <c r="BK34" i="1" s="1"/>
  <c r="BL34" i="1" s="1"/>
  <c r="BQ38" i="1"/>
  <c r="BR38" i="1" s="1"/>
  <c r="BJ42" i="1"/>
  <c r="BK42" i="1" s="1"/>
  <c r="BL42" i="1" s="1"/>
  <c r="BQ11" i="1"/>
  <c r="BQ19" i="1"/>
  <c r="BQ27" i="1"/>
  <c r="BR27" i="1" s="1"/>
  <c r="BQ35" i="1"/>
  <c r="BR35" i="1" s="1"/>
  <c r="BQ43" i="1"/>
  <c r="BR43" i="1" s="1"/>
  <c r="BJ9" i="1"/>
  <c r="BK9" i="1" s="1"/>
  <c r="BL9" i="1" s="1"/>
  <c r="BJ17" i="1"/>
  <c r="BK17" i="1" s="1"/>
  <c r="BL17" i="1" s="1"/>
  <c r="BJ25" i="1"/>
  <c r="BK25" i="1" s="1"/>
  <c r="BL25" i="1" s="1"/>
  <c r="BJ33" i="1"/>
  <c r="BK33" i="1" s="1"/>
  <c r="BL33" i="1" s="1"/>
  <c r="BJ41" i="1"/>
  <c r="BK41" i="1" s="1"/>
  <c r="BL41" i="1" s="1"/>
  <c r="BQ40" i="1"/>
  <c r="BR40" i="1" s="1"/>
  <c r="BQ8" i="1"/>
  <c r="BR8" i="1" s="1"/>
  <c r="BQ32" i="1"/>
  <c r="BR32" i="1" s="1"/>
  <c r="BQ24" i="1"/>
  <c r="BR24"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E10" i="49" s="1"/>
  <c r="G10" i="49" s="1"/>
  <c r="D11" i="49"/>
  <c r="D12" i="49"/>
  <c r="D13" i="49"/>
  <c r="D14" i="49"/>
  <c r="D15" i="49"/>
  <c r="D16" i="49"/>
  <c r="D17" i="49"/>
  <c r="D18" i="49"/>
  <c r="E18" i="49" s="1"/>
  <c r="D19" i="49"/>
  <c r="D20" i="49"/>
  <c r="D21" i="49"/>
  <c r="D22" i="49"/>
  <c r="D23" i="49"/>
  <c r="D24" i="49"/>
  <c r="D25" i="49"/>
  <c r="D26" i="49"/>
  <c r="E26" i="49" s="1"/>
  <c r="D27" i="49"/>
  <c r="D28" i="49"/>
  <c r="D29" i="49"/>
  <c r="D30" i="49"/>
  <c r="D31" i="49"/>
  <c r="D32" i="49"/>
  <c r="D33" i="49"/>
  <c r="D34" i="49"/>
  <c r="E34" i="49" s="1"/>
  <c r="D35" i="49"/>
  <c r="D36" i="49"/>
  <c r="D37" i="49"/>
  <c r="D38" i="49"/>
  <c r="D39" i="49"/>
  <c r="D40" i="49"/>
  <c r="D41" i="49"/>
  <c r="D42" i="49"/>
  <c r="E42" i="49" s="1"/>
  <c r="D43" i="49"/>
  <c r="D44" i="49"/>
  <c r="D5" i="49"/>
  <c r="C42" i="49"/>
  <c r="C44" i="49" s="1"/>
  <c r="C43" i="48"/>
  <c r="C44" i="48" s="1"/>
  <c r="D44" i="30"/>
  <c r="D41" i="30"/>
  <c r="D42" i="30"/>
  <c r="E42" i="30" s="1"/>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M12" i="4"/>
  <c r="AM13" i="4"/>
  <c r="AM14" i="4"/>
  <c r="AM15" i="4"/>
  <c r="AM16" i="4"/>
  <c r="AM17" i="4"/>
  <c r="AM18" i="4"/>
  <c r="AM19" i="4"/>
  <c r="AM20" i="4"/>
  <c r="AM21" i="4"/>
  <c r="AM22" i="4"/>
  <c r="AM23" i="4"/>
  <c r="AM24" i="4"/>
  <c r="AM25" i="4"/>
  <c r="AM26" i="4"/>
  <c r="AM27" i="4"/>
  <c r="AN27" i="4" s="1"/>
  <c r="H27" i="4" s="1"/>
  <c r="AM28" i="4"/>
  <c r="AM29" i="4"/>
  <c r="AM30" i="4"/>
  <c r="AM31" i="4"/>
  <c r="AM32" i="4"/>
  <c r="AM33" i="4"/>
  <c r="AM34" i="4"/>
  <c r="AM35" i="4"/>
  <c r="AM36" i="4"/>
  <c r="AM37" i="4"/>
  <c r="AM38" i="4"/>
  <c r="AN38" i="4" s="1"/>
  <c r="H38" i="4" s="1"/>
  <c r="AM39" i="4"/>
  <c r="AM40" i="4"/>
  <c r="AM41" i="4"/>
  <c r="AM42" i="4"/>
  <c r="AM43" i="4"/>
  <c r="AN43" i="4" s="1"/>
  <c r="H43" i="4" s="1"/>
  <c r="AM44" i="4"/>
  <c r="AM45" i="4"/>
  <c r="AM46" i="4"/>
  <c r="AN46" i="4" s="1"/>
  <c r="H46" i="4" s="1"/>
  <c r="AM47" i="4"/>
  <c r="AM8" i="4"/>
  <c r="W9" i="4"/>
  <c r="X9" i="4"/>
  <c r="E9" i="4" s="1"/>
  <c r="W10" i="4"/>
  <c r="X10" i="4"/>
  <c r="E10" i="4" s="1"/>
  <c r="W11" i="4"/>
  <c r="X11" i="4"/>
  <c r="E11" i="4" s="1"/>
  <c r="X8" i="23" s="1"/>
  <c r="W12" i="4"/>
  <c r="X12" i="4"/>
  <c r="E12" i="4" s="1"/>
  <c r="X9" i="37" s="1"/>
  <c r="W13" i="4"/>
  <c r="X13" i="4"/>
  <c r="E13" i="4" s="1"/>
  <c r="W14" i="4"/>
  <c r="X14" i="4"/>
  <c r="E14" i="4" s="1"/>
  <c r="X11" i="32" s="1"/>
  <c r="W15" i="4"/>
  <c r="D15" i="4" s="1"/>
  <c r="X15" i="4"/>
  <c r="E15" i="4" s="1"/>
  <c r="X12" i="31" s="1"/>
  <c r="W16" i="4"/>
  <c r="D16" i="4" s="1"/>
  <c r="X16" i="4"/>
  <c r="E16" i="4" s="1"/>
  <c r="X13" i="18" s="1"/>
  <c r="W17" i="4"/>
  <c r="X17" i="4"/>
  <c r="W18" i="4"/>
  <c r="D18" i="4" s="1"/>
  <c r="V15" i="22" s="1"/>
  <c r="X18" i="4"/>
  <c r="E18" i="4" s="1"/>
  <c r="W19" i="4"/>
  <c r="D19" i="4" s="1"/>
  <c r="X19" i="4"/>
  <c r="E19" i="4" s="1"/>
  <c r="W20" i="4"/>
  <c r="D20" i="4" s="1"/>
  <c r="X20" i="4"/>
  <c r="E20" i="4" s="1"/>
  <c r="W21" i="4"/>
  <c r="D21" i="4" s="1"/>
  <c r="X21" i="4"/>
  <c r="E21" i="4" s="1"/>
  <c r="W22" i="4"/>
  <c r="X22" i="4"/>
  <c r="E22" i="4" s="1"/>
  <c r="X19" i="20" s="1"/>
  <c r="W23" i="4"/>
  <c r="X23" i="4"/>
  <c r="E23" i="4" s="1"/>
  <c r="W24" i="4"/>
  <c r="D24" i="4" s="1"/>
  <c r="X24" i="4"/>
  <c r="E24" i="4" s="1"/>
  <c r="X21" i="23" s="1"/>
  <c r="W25" i="4"/>
  <c r="X25" i="4"/>
  <c r="W26" i="4"/>
  <c r="X26" i="4"/>
  <c r="E26" i="4" s="1"/>
  <c r="X23" i="52" s="1"/>
  <c r="W27" i="4"/>
  <c r="D27" i="4" s="1"/>
  <c r="X27" i="4"/>
  <c r="E27" i="4" s="1"/>
  <c r="W28" i="4"/>
  <c r="D28" i="4" s="1"/>
  <c r="X28" i="4"/>
  <c r="E28" i="4" s="1"/>
  <c r="X25" i="30" s="1"/>
  <c r="W29" i="4"/>
  <c r="D29" i="4" s="1"/>
  <c r="X29" i="4"/>
  <c r="E29" i="4" s="1"/>
  <c r="W30" i="4"/>
  <c r="D30" i="4" s="1"/>
  <c r="V27" i="28" s="1"/>
  <c r="X30" i="4"/>
  <c r="E30" i="4" s="1"/>
  <c r="X27" i="22" s="1"/>
  <c r="W31" i="4"/>
  <c r="D31" i="4" s="1"/>
  <c r="X31" i="4"/>
  <c r="E31" i="4" s="1"/>
  <c r="X28" i="35" s="1"/>
  <c r="W32" i="4"/>
  <c r="X32" i="4"/>
  <c r="E32" i="4" s="1"/>
  <c r="X29" i="50" s="1"/>
  <c r="W33" i="4"/>
  <c r="X33" i="4"/>
  <c r="E33" i="4" s="1"/>
  <c r="W34" i="4"/>
  <c r="D34" i="4" s="1"/>
  <c r="X34" i="4"/>
  <c r="E34" i="4" s="1"/>
  <c r="W35" i="4"/>
  <c r="D35" i="4" s="1"/>
  <c r="X35" i="4"/>
  <c r="E35" i="4" s="1"/>
  <c r="X32" i="19" s="1"/>
  <c r="W36" i="4"/>
  <c r="X36" i="4"/>
  <c r="E36" i="4" s="1"/>
  <c r="X33" i="29" s="1"/>
  <c r="W37" i="4"/>
  <c r="X37" i="4"/>
  <c r="E37" i="4" s="1"/>
  <c r="W38" i="4"/>
  <c r="D38" i="4" s="1"/>
  <c r="V35" i="36" s="1"/>
  <c r="X38" i="4"/>
  <c r="E38" i="4" s="1"/>
  <c r="W39" i="4"/>
  <c r="X39" i="4"/>
  <c r="E39" i="4" s="1"/>
  <c r="X36" i="39" s="1"/>
  <c r="W40" i="4"/>
  <c r="X40" i="4"/>
  <c r="E40" i="4" s="1"/>
  <c r="X37" i="34" s="1"/>
  <c r="W41" i="4"/>
  <c r="D41" i="4" s="1"/>
  <c r="X41" i="4"/>
  <c r="W42" i="4"/>
  <c r="X42" i="4"/>
  <c r="E42" i="4" s="1"/>
  <c r="W43" i="4"/>
  <c r="D43" i="4" s="1"/>
  <c r="X43" i="4"/>
  <c r="E43" i="4" s="1"/>
  <c r="W44" i="4"/>
  <c r="D44" i="4" s="1"/>
  <c r="V41" i="30" s="1"/>
  <c r="X44" i="4"/>
  <c r="E44" i="4" s="1"/>
  <c r="X41" i="21" s="1"/>
  <c r="W45" i="4"/>
  <c r="D45" i="4" s="1"/>
  <c r="V42" i="30" s="1"/>
  <c r="X45" i="4"/>
  <c r="W46" i="4"/>
  <c r="D46" i="4" s="1"/>
  <c r="V43" i="30" s="1"/>
  <c r="X46" i="4"/>
  <c r="E46" i="4" s="1"/>
  <c r="X47" i="4"/>
  <c r="E47" i="4" s="1"/>
  <c r="X8" i="4"/>
  <c r="E8" i="4" s="1"/>
  <c r="W8" i="4"/>
  <c r="D8" i="4" s="1"/>
  <c r="D6" i="50"/>
  <c r="D7" i="50"/>
  <c r="D8" i="50"/>
  <c r="D9" i="50"/>
  <c r="D10" i="50"/>
  <c r="D11" i="50"/>
  <c r="D12" i="50"/>
  <c r="E12" i="50" s="1"/>
  <c r="D13" i="50"/>
  <c r="D14" i="50"/>
  <c r="D15" i="50"/>
  <c r="D16" i="50"/>
  <c r="D17" i="50"/>
  <c r="D18" i="50"/>
  <c r="D19" i="50"/>
  <c r="D20" i="50"/>
  <c r="E20" i="50" s="1"/>
  <c r="D21" i="50"/>
  <c r="D22" i="50"/>
  <c r="D23" i="50"/>
  <c r="D24" i="50"/>
  <c r="D25" i="50"/>
  <c r="D26" i="50"/>
  <c r="D27" i="50"/>
  <c r="D28" i="50"/>
  <c r="E28" i="50" s="1"/>
  <c r="D29" i="50"/>
  <c r="D30" i="50"/>
  <c r="D31" i="50"/>
  <c r="D32" i="50"/>
  <c r="D33" i="50"/>
  <c r="D34" i="50"/>
  <c r="D35" i="50"/>
  <c r="D36" i="50"/>
  <c r="E36" i="50" s="1"/>
  <c r="D37" i="50"/>
  <c r="D38" i="50"/>
  <c r="D39" i="50"/>
  <c r="D40" i="50"/>
  <c r="D41" i="50"/>
  <c r="D42" i="50"/>
  <c r="D43" i="50"/>
  <c r="D44" i="50"/>
  <c r="D5" i="50"/>
  <c r="C41" i="50"/>
  <c r="C44" i="50" s="1"/>
  <c r="G45" i="4"/>
  <c r="J42" i="19" s="1"/>
  <c r="D41" i="8"/>
  <c r="D42" i="8"/>
  <c r="D43" i="8"/>
  <c r="D44" i="8"/>
  <c r="D33" i="13"/>
  <c r="E33" i="13" s="1"/>
  <c r="D34" i="13"/>
  <c r="D35" i="13"/>
  <c r="E35" i="13" s="1"/>
  <c r="D36" i="13"/>
  <c r="D37" i="13"/>
  <c r="D38" i="13"/>
  <c r="D39" i="13"/>
  <c r="D40" i="13"/>
  <c r="D41" i="13"/>
  <c r="D42" i="13"/>
  <c r="D43" i="13"/>
  <c r="E43" i="13" s="1"/>
  <c r="D44" i="13"/>
  <c r="D41" i="12"/>
  <c r="D42" i="12"/>
  <c r="D43" i="12"/>
  <c r="D44" i="12"/>
  <c r="D41" i="14"/>
  <c r="E41" i="14" s="1"/>
  <c r="D42" i="14"/>
  <c r="D43" i="14"/>
  <c r="E43" i="14" s="1"/>
  <c r="D44" i="14"/>
  <c r="D41" i="15"/>
  <c r="D42" i="15"/>
  <c r="D43" i="15"/>
  <c r="D44" i="15"/>
  <c r="D41" i="16"/>
  <c r="E41" i="16" s="1"/>
  <c r="D42" i="16"/>
  <c r="D43" i="16"/>
  <c r="E43" i="16" s="1"/>
  <c r="D44" i="16"/>
  <c r="D41" i="17"/>
  <c r="D42" i="17"/>
  <c r="D43" i="17"/>
  <c r="D44" i="17"/>
  <c r="D41" i="18"/>
  <c r="E41" i="18" s="1"/>
  <c r="D42" i="18"/>
  <c r="D43" i="18"/>
  <c r="E43" i="18" s="1"/>
  <c r="D44" i="18"/>
  <c r="D41" i="19"/>
  <c r="D42" i="19"/>
  <c r="D43" i="19"/>
  <c r="D44" i="19"/>
  <c r="D41" i="20"/>
  <c r="E41" i="20" s="1"/>
  <c r="D42" i="20"/>
  <c r="D43" i="20"/>
  <c r="E43" i="20" s="1"/>
  <c r="D44" i="20"/>
  <c r="D41" i="21"/>
  <c r="D42" i="21"/>
  <c r="D43" i="21"/>
  <c r="D44" i="21"/>
  <c r="D41" i="22"/>
  <c r="E41" i="22" s="1"/>
  <c r="D42" i="22"/>
  <c r="D43" i="22"/>
  <c r="E43" i="22" s="1"/>
  <c r="D44" i="22"/>
  <c r="D41" i="23"/>
  <c r="D42" i="23"/>
  <c r="D43" i="23"/>
  <c r="D44" i="23"/>
  <c r="D41" i="24"/>
  <c r="E41" i="24" s="1"/>
  <c r="D42" i="24"/>
  <c r="D43" i="24"/>
  <c r="E43" i="24" s="1"/>
  <c r="D44" i="24"/>
  <c r="D41" i="25"/>
  <c r="D42" i="25"/>
  <c r="D43" i="25"/>
  <c r="D44" i="25"/>
  <c r="D41" i="26"/>
  <c r="E41" i="26" s="1"/>
  <c r="D42" i="26"/>
  <c r="D43" i="26"/>
  <c r="E43" i="26" s="1"/>
  <c r="D44" i="26"/>
  <c r="D41" i="27"/>
  <c r="D42" i="27"/>
  <c r="D43" i="27"/>
  <c r="D44" i="27"/>
  <c r="D41" i="28"/>
  <c r="E41" i="28" s="1"/>
  <c r="D42" i="28"/>
  <c r="D43" i="28"/>
  <c r="E43" i="28" s="1"/>
  <c r="D44" i="28"/>
  <c r="D41" i="29"/>
  <c r="D42" i="29"/>
  <c r="D43" i="29"/>
  <c r="D44" i="29"/>
  <c r="D41" i="31"/>
  <c r="E41" i="31" s="1"/>
  <c r="D42" i="31"/>
  <c r="D43" i="31"/>
  <c r="D44" i="31"/>
  <c r="D41" i="32"/>
  <c r="D42" i="32"/>
  <c r="D43" i="32"/>
  <c r="D44" i="32"/>
  <c r="D41" i="33"/>
  <c r="E41" i="33" s="1"/>
  <c r="D42" i="33"/>
  <c r="D43" i="33"/>
  <c r="D44" i="33"/>
  <c r="D41" i="34"/>
  <c r="D42" i="34"/>
  <c r="D43" i="34"/>
  <c r="D44" i="34"/>
  <c r="D41" i="35"/>
  <c r="E41" i="35" s="1"/>
  <c r="D42" i="35"/>
  <c r="D43" i="35"/>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E36" i="52" s="1"/>
  <c r="D37" i="52"/>
  <c r="D38" i="52"/>
  <c r="D39" i="52"/>
  <c r="D40" i="52"/>
  <c r="D41" i="52"/>
  <c r="D42" i="52"/>
  <c r="D43" i="52"/>
  <c r="D44" i="52"/>
  <c r="D44" i="51"/>
  <c r="D6" i="51"/>
  <c r="E6" i="51" s="1"/>
  <c r="D7" i="51"/>
  <c r="D8" i="51"/>
  <c r="D9" i="51"/>
  <c r="D10" i="51"/>
  <c r="D11" i="51"/>
  <c r="D12" i="51"/>
  <c r="E12" i="51" s="1"/>
  <c r="D13" i="51"/>
  <c r="D14" i="51"/>
  <c r="E14" i="51" s="1"/>
  <c r="D15" i="51"/>
  <c r="D16" i="51"/>
  <c r="D17" i="51"/>
  <c r="D18" i="51"/>
  <c r="D19" i="51"/>
  <c r="D20" i="51"/>
  <c r="E20" i="51" s="1"/>
  <c r="D21" i="51"/>
  <c r="D22" i="51"/>
  <c r="D23" i="51"/>
  <c r="D24" i="51"/>
  <c r="D25" i="51"/>
  <c r="D26" i="51"/>
  <c r="D27" i="51"/>
  <c r="D28" i="51"/>
  <c r="D29" i="51"/>
  <c r="D30" i="51"/>
  <c r="E30" i="51" s="1"/>
  <c r="D31" i="51"/>
  <c r="D32" i="51"/>
  <c r="D33" i="51"/>
  <c r="D34" i="51"/>
  <c r="D35" i="51"/>
  <c r="D36" i="51"/>
  <c r="E36" i="51" s="1"/>
  <c r="D37" i="51"/>
  <c r="D38" i="51"/>
  <c r="D39" i="51"/>
  <c r="D40" i="51"/>
  <c r="D41" i="51"/>
  <c r="D42" i="51"/>
  <c r="D43" i="51"/>
  <c r="D5" i="51"/>
  <c r="E5" i="51" s="1"/>
  <c r="D6" i="52"/>
  <c r="D7" i="52"/>
  <c r="D8" i="52"/>
  <c r="D9" i="52"/>
  <c r="D10" i="52"/>
  <c r="D11" i="52"/>
  <c r="D12" i="52"/>
  <c r="D13" i="52"/>
  <c r="E13" i="52" s="1"/>
  <c r="D14" i="52"/>
  <c r="D15" i="52"/>
  <c r="E15" i="52" s="1"/>
  <c r="D16" i="52"/>
  <c r="D17" i="52"/>
  <c r="D18" i="52"/>
  <c r="D19" i="52"/>
  <c r="D20" i="52"/>
  <c r="D21" i="52"/>
  <c r="D22" i="52"/>
  <c r="D23" i="52"/>
  <c r="E23" i="52" s="1"/>
  <c r="D24" i="52"/>
  <c r="D25" i="52"/>
  <c r="D26" i="52"/>
  <c r="D27" i="52"/>
  <c r="D28" i="52"/>
  <c r="D29" i="52"/>
  <c r="E29" i="52" s="1"/>
  <c r="D30" i="52"/>
  <c r="D5" i="52"/>
  <c r="E5" i="52" s="1"/>
  <c r="D41" i="43"/>
  <c r="D42" i="43"/>
  <c r="D43" i="43"/>
  <c r="C40" i="51"/>
  <c r="C44" i="51" s="1"/>
  <c r="C39" i="52"/>
  <c r="C44" i="52" s="1"/>
  <c r="D42" i="4"/>
  <c r="V39" i="16" s="1"/>
  <c r="D32" i="4"/>
  <c r="D26" i="4"/>
  <c r="V23" i="27" s="1"/>
  <c r="F45" i="4"/>
  <c r="T42" i="30" s="1"/>
  <c r="C45" i="7"/>
  <c r="L44" i="52"/>
  <c r="C5" i="8"/>
  <c r="C44" i="8" s="1"/>
  <c r="D5" i="8"/>
  <c r="D6" i="8"/>
  <c r="E6" i="8" s="1"/>
  <c r="D7" i="8"/>
  <c r="O10" i="4"/>
  <c r="P10" i="4" s="1"/>
  <c r="C10" i="4" s="1"/>
  <c r="D8" i="8"/>
  <c r="O11" i="4"/>
  <c r="P11" i="4" s="1"/>
  <c r="C11" i="4" s="1"/>
  <c r="F8" i="13" s="1"/>
  <c r="AN11" i="4"/>
  <c r="H11" i="4" s="1"/>
  <c r="D9" i="8"/>
  <c r="D10" i="8"/>
  <c r="O13" i="4"/>
  <c r="P13" i="4" s="1"/>
  <c r="C13" i="4" s="1"/>
  <c r="AN13" i="4"/>
  <c r="H13" i="4" s="1"/>
  <c r="D11" i="8"/>
  <c r="D12" i="8"/>
  <c r="D13" i="8"/>
  <c r="D14" i="8"/>
  <c r="O17" i="4"/>
  <c r="P17" i="4" s="1"/>
  <c r="C17" i="4" s="1"/>
  <c r="P14" i="43" s="1"/>
  <c r="D15" i="8"/>
  <c r="O18" i="4"/>
  <c r="P18" i="4" s="1"/>
  <c r="C18" i="4" s="1"/>
  <c r="D16" i="8"/>
  <c r="D17" i="8"/>
  <c r="E17" i="8" s="1"/>
  <c r="D18" i="8"/>
  <c r="E18" i="8" s="1"/>
  <c r="AN21" i="4"/>
  <c r="H21" i="4" s="1"/>
  <c r="D19" i="8"/>
  <c r="E19" i="8" s="1"/>
  <c r="D20" i="8"/>
  <c r="AN23" i="4"/>
  <c r="H23" i="4" s="1"/>
  <c r="D21" i="8"/>
  <c r="E21" i="8" s="1"/>
  <c r="D22" i="8"/>
  <c r="D23" i="8"/>
  <c r="D24" i="8"/>
  <c r="D25" i="8"/>
  <c r="D26" i="8"/>
  <c r="AN29" i="4"/>
  <c r="H29" i="4" s="1"/>
  <c r="N26" i="15" s="1"/>
  <c r="D27" i="8"/>
  <c r="D28" i="8"/>
  <c r="E28" i="8" s="1"/>
  <c r="O31" i="4"/>
  <c r="P31" i="4" s="1"/>
  <c r="C31" i="4" s="1"/>
  <c r="F28" i="17" s="1"/>
  <c r="AN31" i="4"/>
  <c r="H31" i="4" s="1"/>
  <c r="D29" i="8"/>
  <c r="D30" i="8"/>
  <c r="AN33" i="4"/>
  <c r="H33" i="4" s="1"/>
  <c r="D31" i="8"/>
  <c r="D32" i="8"/>
  <c r="D33" i="8"/>
  <c r="E33" i="8" s="1"/>
  <c r="O36" i="4"/>
  <c r="P36" i="4" s="1"/>
  <c r="C36" i="4" s="1"/>
  <c r="D34" i="8"/>
  <c r="AN37" i="4"/>
  <c r="H37" i="4" s="1"/>
  <c r="N34" i="12" s="1"/>
  <c r="D35" i="8"/>
  <c r="D36" i="8"/>
  <c r="AN39" i="4"/>
  <c r="H39" i="4" s="1"/>
  <c r="D37" i="8"/>
  <c r="D38" i="8"/>
  <c r="D39" i="8"/>
  <c r="E39" i="8" s="1"/>
  <c r="D40" i="8"/>
  <c r="O43" i="4"/>
  <c r="P43" i="4" s="1"/>
  <c r="C43" i="4" s="1"/>
  <c r="L44" i="8"/>
  <c r="AN47" i="4"/>
  <c r="H47" i="4" s="1"/>
  <c r="N44" i="15" s="1"/>
  <c r="D5" i="13"/>
  <c r="C6" i="13"/>
  <c r="C44" i="13" s="1"/>
  <c r="D6" i="13"/>
  <c r="E6" i="13" s="1"/>
  <c r="D7" i="13"/>
  <c r="D8" i="13"/>
  <c r="D9" i="13"/>
  <c r="D10" i="13"/>
  <c r="D11" i="13"/>
  <c r="D12" i="13"/>
  <c r="D13" i="13"/>
  <c r="D14" i="13"/>
  <c r="E14" i="13" s="1"/>
  <c r="D15" i="13"/>
  <c r="D16" i="13"/>
  <c r="E16" i="13" s="1"/>
  <c r="D17" i="13"/>
  <c r="D18" i="13"/>
  <c r="D19" i="13"/>
  <c r="D20" i="13"/>
  <c r="D21" i="13"/>
  <c r="D22" i="13"/>
  <c r="E22" i="13" s="1"/>
  <c r="D23" i="13"/>
  <c r="D24" i="13"/>
  <c r="E24" i="13" s="1"/>
  <c r="D25" i="13"/>
  <c r="D26" i="13"/>
  <c r="D27" i="13"/>
  <c r="D28" i="13"/>
  <c r="D29" i="13"/>
  <c r="D30" i="13"/>
  <c r="E30" i="13" s="1"/>
  <c r="D31" i="13"/>
  <c r="D32" i="13"/>
  <c r="L44" i="13"/>
  <c r="D5" i="12"/>
  <c r="C7" i="12"/>
  <c r="C44" i="12" s="1"/>
  <c r="D6" i="12"/>
  <c r="D7" i="12"/>
  <c r="D8" i="12"/>
  <c r="E8" i="12" s="1"/>
  <c r="D9" i="12"/>
  <c r="D10" i="12"/>
  <c r="E10" i="12" s="1"/>
  <c r="D11" i="12"/>
  <c r="D12" i="12"/>
  <c r="D13" i="12"/>
  <c r="D14" i="12"/>
  <c r="D15" i="12"/>
  <c r="D16" i="12"/>
  <c r="E16" i="12" s="1"/>
  <c r="D17" i="12"/>
  <c r="D18" i="12"/>
  <c r="E18" i="12" s="1"/>
  <c r="D19" i="12"/>
  <c r="D20" i="12"/>
  <c r="D21" i="12"/>
  <c r="E21" i="12" s="1"/>
  <c r="D22" i="12"/>
  <c r="D23" i="12"/>
  <c r="D24" i="12"/>
  <c r="E24" i="12" s="1"/>
  <c r="D25" i="12"/>
  <c r="D26" i="12"/>
  <c r="D27" i="12"/>
  <c r="D28" i="12"/>
  <c r="D29" i="12"/>
  <c r="D30" i="12"/>
  <c r="D31" i="12"/>
  <c r="D32" i="12"/>
  <c r="E32" i="12" s="1"/>
  <c r="D33" i="12"/>
  <c r="D34" i="12"/>
  <c r="D35" i="12"/>
  <c r="E35" i="12" s="1"/>
  <c r="D36" i="12"/>
  <c r="D37" i="12"/>
  <c r="D38" i="12"/>
  <c r="D39" i="12"/>
  <c r="D40" i="12"/>
  <c r="E40" i="12" s="1"/>
  <c r="D5" i="14"/>
  <c r="C8" i="14"/>
  <c r="C44" i="14" s="1"/>
  <c r="D6" i="14"/>
  <c r="D7" i="14"/>
  <c r="D8" i="14"/>
  <c r="D9" i="14"/>
  <c r="D10" i="14"/>
  <c r="D11" i="14"/>
  <c r="D12" i="14"/>
  <c r="D13" i="14"/>
  <c r="E13" i="14" s="1"/>
  <c r="D14" i="14"/>
  <c r="D15" i="14"/>
  <c r="E15" i="14" s="1"/>
  <c r="D16" i="14"/>
  <c r="D17" i="14"/>
  <c r="D18" i="14"/>
  <c r="D19" i="14"/>
  <c r="E19" i="14" s="1"/>
  <c r="D20" i="14"/>
  <c r="D21" i="14"/>
  <c r="E21" i="14" s="1"/>
  <c r="D22" i="14"/>
  <c r="D23" i="14"/>
  <c r="D24" i="14"/>
  <c r="D25" i="14"/>
  <c r="D26" i="14"/>
  <c r="D27" i="14"/>
  <c r="E27" i="14" s="1"/>
  <c r="D28" i="14"/>
  <c r="E28" i="14" s="1"/>
  <c r="D29" i="14"/>
  <c r="D30" i="14"/>
  <c r="D31" i="14"/>
  <c r="E31" i="14" s="1"/>
  <c r="D32" i="14"/>
  <c r="D33" i="14"/>
  <c r="D34" i="14"/>
  <c r="D35" i="14"/>
  <c r="E35" i="14" s="1"/>
  <c r="D36" i="14"/>
  <c r="D37" i="14"/>
  <c r="D38" i="14"/>
  <c r="D39" i="14"/>
  <c r="D40" i="14"/>
  <c r="L44" i="14"/>
  <c r="D5" i="15"/>
  <c r="C9" i="15"/>
  <c r="C44" i="15" s="1"/>
  <c r="D6" i="15"/>
  <c r="D7" i="15"/>
  <c r="D8" i="15"/>
  <c r="D9" i="15"/>
  <c r="D10" i="15"/>
  <c r="D11" i="15"/>
  <c r="D12" i="15"/>
  <c r="D13" i="15"/>
  <c r="E13" i="15" s="1"/>
  <c r="D14" i="15"/>
  <c r="D15" i="15"/>
  <c r="D16" i="15"/>
  <c r="D17" i="15"/>
  <c r="D18" i="15"/>
  <c r="D19" i="15"/>
  <c r="D20" i="15"/>
  <c r="D21" i="15"/>
  <c r="D22" i="15"/>
  <c r="D23" i="15"/>
  <c r="E23" i="15" s="1"/>
  <c r="D24" i="15"/>
  <c r="D25" i="15"/>
  <c r="D26" i="15"/>
  <c r="D27" i="15"/>
  <c r="D28" i="15"/>
  <c r="E28" i="15" s="1"/>
  <c r="D29" i="15"/>
  <c r="D30" i="15"/>
  <c r="D31" i="15"/>
  <c r="E31" i="15" s="1"/>
  <c r="D32" i="15"/>
  <c r="D33" i="15"/>
  <c r="D34" i="15"/>
  <c r="D35" i="15"/>
  <c r="D36" i="15"/>
  <c r="D37" i="15"/>
  <c r="E37" i="15" s="1"/>
  <c r="D38" i="15"/>
  <c r="D39" i="15"/>
  <c r="E39" i="15" s="1"/>
  <c r="D40" i="15"/>
  <c r="L44" i="15"/>
  <c r="D5" i="16"/>
  <c r="C10" i="16"/>
  <c r="C44" i="16" s="1"/>
  <c r="D6" i="16"/>
  <c r="D7" i="16"/>
  <c r="D8" i="16"/>
  <c r="D9" i="16"/>
  <c r="D10" i="16"/>
  <c r="D11" i="16"/>
  <c r="D12" i="16"/>
  <c r="D13" i="16"/>
  <c r="D14" i="16"/>
  <c r="D15" i="16"/>
  <c r="D16" i="16"/>
  <c r="D17" i="16"/>
  <c r="D18" i="16"/>
  <c r="D19" i="16"/>
  <c r="D20" i="16"/>
  <c r="D21" i="16"/>
  <c r="D22" i="16"/>
  <c r="D23" i="16"/>
  <c r="E23" i="16" s="1"/>
  <c r="D24" i="16"/>
  <c r="D25" i="16"/>
  <c r="D26" i="16"/>
  <c r="D27" i="16"/>
  <c r="D28" i="16"/>
  <c r="D29" i="16"/>
  <c r="D30" i="16"/>
  <c r="D31" i="16"/>
  <c r="E31" i="16" s="1"/>
  <c r="D32" i="16"/>
  <c r="D33" i="16"/>
  <c r="E33" i="16" s="1"/>
  <c r="D34" i="16"/>
  <c r="E34" i="16" s="1"/>
  <c r="D35" i="16"/>
  <c r="D36" i="16"/>
  <c r="D37" i="16"/>
  <c r="D38" i="16"/>
  <c r="D39" i="16"/>
  <c r="E39" i="16" s="1"/>
  <c r="D40" i="16"/>
  <c r="L44" i="16"/>
  <c r="D5" i="17"/>
  <c r="E5" i="17" s="1"/>
  <c r="C11" i="17"/>
  <c r="C44" i="17" s="1"/>
  <c r="D6" i="17"/>
  <c r="D7" i="17"/>
  <c r="D8" i="17"/>
  <c r="D9" i="17"/>
  <c r="E9" i="17" s="1"/>
  <c r="D10" i="17"/>
  <c r="D11" i="17"/>
  <c r="D12" i="17"/>
  <c r="D13" i="17"/>
  <c r="D14" i="17"/>
  <c r="D15" i="17"/>
  <c r="D16" i="17"/>
  <c r="E16" i="17" s="1"/>
  <c r="D17" i="17"/>
  <c r="E17" i="17" s="1"/>
  <c r="D18" i="17"/>
  <c r="D19" i="17"/>
  <c r="E19" i="17" s="1"/>
  <c r="D20" i="17"/>
  <c r="E20" i="17" s="1"/>
  <c r="D21" i="17"/>
  <c r="D22" i="17"/>
  <c r="D23" i="17"/>
  <c r="D24" i="17"/>
  <c r="D25" i="17"/>
  <c r="E25" i="17" s="1"/>
  <c r="D26" i="17"/>
  <c r="D27" i="17"/>
  <c r="E27" i="17" s="1"/>
  <c r="D28" i="17"/>
  <c r="D29" i="17"/>
  <c r="D30" i="17"/>
  <c r="D31" i="17"/>
  <c r="D32" i="17"/>
  <c r="E32" i="17" s="1"/>
  <c r="D33" i="17"/>
  <c r="E33" i="17" s="1"/>
  <c r="D34" i="17"/>
  <c r="D35" i="17"/>
  <c r="E35" i="17" s="1"/>
  <c r="D36" i="17"/>
  <c r="E36" i="17" s="1"/>
  <c r="D37" i="17"/>
  <c r="D38" i="17"/>
  <c r="E38" i="17" s="1"/>
  <c r="D39" i="17"/>
  <c r="D40" i="17"/>
  <c r="L44" i="17"/>
  <c r="D5" i="18"/>
  <c r="C12" i="18"/>
  <c r="C44" i="18" s="1"/>
  <c r="D6" i="18"/>
  <c r="D7" i="18"/>
  <c r="D8" i="18"/>
  <c r="D9" i="18"/>
  <c r="D10" i="18"/>
  <c r="E10" i="18" s="1"/>
  <c r="D11" i="18"/>
  <c r="E11" i="18" s="1"/>
  <c r="D12" i="18"/>
  <c r="D13" i="18"/>
  <c r="E13" i="18" s="1"/>
  <c r="D14" i="18"/>
  <c r="D15" i="18"/>
  <c r="D16" i="18"/>
  <c r="D17" i="18"/>
  <c r="D18" i="18"/>
  <c r="D19" i="18"/>
  <c r="E19" i="18" s="1"/>
  <c r="D20" i="18"/>
  <c r="D21" i="18"/>
  <c r="D22" i="18"/>
  <c r="D23" i="18"/>
  <c r="D24" i="18"/>
  <c r="D25" i="18"/>
  <c r="D26" i="18"/>
  <c r="E26" i="18" s="1"/>
  <c r="D27" i="18"/>
  <c r="E27" i="18" s="1"/>
  <c r="D28" i="18"/>
  <c r="D29" i="18"/>
  <c r="D30" i="18"/>
  <c r="D31" i="18"/>
  <c r="D32" i="18"/>
  <c r="D33" i="18"/>
  <c r="D34" i="18"/>
  <c r="D35" i="18"/>
  <c r="E35" i="18" s="1"/>
  <c r="D36" i="18"/>
  <c r="D37" i="18"/>
  <c r="E37" i="18" s="1"/>
  <c r="D38" i="18"/>
  <c r="D39" i="18"/>
  <c r="D40" i="18"/>
  <c r="L44" i="18"/>
  <c r="D5" i="19"/>
  <c r="C13" i="19"/>
  <c r="D6" i="19"/>
  <c r="D7" i="19"/>
  <c r="D8" i="19"/>
  <c r="D9" i="19"/>
  <c r="D10" i="19"/>
  <c r="D11" i="19"/>
  <c r="D12" i="19"/>
  <c r="D13" i="19"/>
  <c r="D14" i="19"/>
  <c r="D15" i="19"/>
  <c r="D16" i="19"/>
  <c r="D17" i="19"/>
  <c r="D18" i="19"/>
  <c r="D19" i="19"/>
  <c r="D20" i="19"/>
  <c r="D21" i="19"/>
  <c r="E21" i="19" s="1"/>
  <c r="D22" i="19"/>
  <c r="D23" i="19"/>
  <c r="D24" i="19"/>
  <c r="D25" i="19"/>
  <c r="D26" i="19"/>
  <c r="D27" i="19"/>
  <c r="D28" i="19"/>
  <c r="D29" i="19"/>
  <c r="E29" i="19" s="1"/>
  <c r="D30" i="19"/>
  <c r="D31" i="19"/>
  <c r="D32" i="19"/>
  <c r="D33" i="19"/>
  <c r="D34" i="19"/>
  <c r="D35" i="19"/>
  <c r="D36" i="19"/>
  <c r="D37" i="19"/>
  <c r="D38" i="19"/>
  <c r="D39" i="19"/>
  <c r="D40" i="19"/>
  <c r="L44" i="19"/>
  <c r="D5" i="20"/>
  <c r="C14" i="20"/>
  <c r="D6" i="20"/>
  <c r="D7" i="20"/>
  <c r="E7" i="20" s="1"/>
  <c r="D8" i="20"/>
  <c r="D9" i="20"/>
  <c r="E9" i="20" s="1"/>
  <c r="D10" i="20"/>
  <c r="D11" i="20"/>
  <c r="D12" i="20"/>
  <c r="D13" i="20"/>
  <c r="E13" i="20" s="1"/>
  <c r="D14" i="20"/>
  <c r="D15" i="20"/>
  <c r="E15" i="20" s="1"/>
  <c r="D16" i="20"/>
  <c r="D17" i="20"/>
  <c r="D18" i="20"/>
  <c r="D19" i="20"/>
  <c r="D20" i="20"/>
  <c r="D21" i="20"/>
  <c r="E21" i="20" s="1"/>
  <c r="D22" i="20"/>
  <c r="D23" i="20"/>
  <c r="D24" i="20"/>
  <c r="D25" i="20"/>
  <c r="E25" i="20" s="1"/>
  <c r="D26" i="20"/>
  <c r="D27" i="20"/>
  <c r="D28" i="20"/>
  <c r="D29" i="20"/>
  <c r="E29" i="20" s="1"/>
  <c r="D30" i="20"/>
  <c r="D31" i="20"/>
  <c r="E31" i="20" s="1"/>
  <c r="D32" i="20"/>
  <c r="D33" i="20"/>
  <c r="D34" i="20"/>
  <c r="D35" i="20"/>
  <c r="D36" i="20"/>
  <c r="D37" i="20"/>
  <c r="E37" i="20" s="1"/>
  <c r="D38" i="20"/>
  <c r="D39" i="20"/>
  <c r="E39" i="20" s="1"/>
  <c r="D40" i="20"/>
  <c r="L44" i="20"/>
  <c r="D5" i="21"/>
  <c r="C15" i="21"/>
  <c r="C44" i="21" s="1"/>
  <c r="D6" i="21"/>
  <c r="D7" i="21"/>
  <c r="D8" i="21"/>
  <c r="D9" i="21"/>
  <c r="E9" i="21" s="1"/>
  <c r="D10" i="21"/>
  <c r="D11" i="21"/>
  <c r="D12" i="21"/>
  <c r="D13" i="21"/>
  <c r="D14" i="21"/>
  <c r="D15" i="21"/>
  <c r="D16" i="21"/>
  <c r="D17" i="21"/>
  <c r="E17" i="21" s="1"/>
  <c r="D18" i="21"/>
  <c r="D19" i="21"/>
  <c r="D20" i="21"/>
  <c r="D21" i="21"/>
  <c r="D22" i="21"/>
  <c r="D23" i="21"/>
  <c r="D24" i="21"/>
  <c r="D25" i="21"/>
  <c r="D26" i="21"/>
  <c r="D27" i="21"/>
  <c r="D28" i="21"/>
  <c r="D29" i="21"/>
  <c r="D30" i="21"/>
  <c r="D31" i="21"/>
  <c r="D32" i="21"/>
  <c r="D33" i="21"/>
  <c r="E33" i="21" s="1"/>
  <c r="D34" i="21"/>
  <c r="D35" i="21"/>
  <c r="D36" i="21"/>
  <c r="D37" i="21"/>
  <c r="D38" i="21"/>
  <c r="D39" i="21"/>
  <c r="D40" i="21"/>
  <c r="L44" i="21"/>
  <c r="D5" i="22"/>
  <c r="C16" i="22"/>
  <c r="D6" i="22"/>
  <c r="D7" i="22"/>
  <c r="D8" i="22"/>
  <c r="D9" i="22"/>
  <c r="D10" i="22"/>
  <c r="D11" i="22"/>
  <c r="D12" i="22"/>
  <c r="D13" i="22"/>
  <c r="D14" i="22"/>
  <c r="D15" i="22"/>
  <c r="D16" i="22"/>
  <c r="D17" i="22"/>
  <c r="D18" i="22"/>
  <c r="D19" i="22"/>
  <c r="E19" i="22" s="1"/>
  <c r="D20" i="22"/>
  <c r="D21" i="22"/>
  <c r="E21" i="22" s="1"/>
  <c r="D22" i="22"/>
  <c r="D23" i="22"/>
  <c r="D24" i="22"/>
  <c r="D25" i="22"/>
  <c r="D26" i="22"/>
  <c r="D27" i="22"/>
  <c r="E27" i="22" s="1"/>
  <c r="D28" i="22"/>
  <c r="D29" i="22"/>
  <c r="D30" i="22"/>
  <c r="D31" i="22"/>
  <c r="D32" i="22"/>
  <c r="D33" i="22"/>
  <c r="D34" i="22"/>
  <c r="D35" i="22"/>
  <c r="E35" i="22" s="1"/>
  <c r="D36" i="22"/>
  <c r="D37" i="22"/>
  <c r="E37" i="22" s="1"/>
  <c r="D38" i="22"/>
  <c r="D39" i="22"/>
  <c r="D40" i="22"/>
  <c r="L44" i="22"/>
  <c r="D5" i="23"/>
  <c r="C17" i="23"/>
  <c r="C44" i="23" s="1"/>
  <c r="D6" i="23"/>
  <c r="D7" i="23"/>
  <c r="D8" i="23"/>
  <c r="E8" i="23" s="1"/>
  <c r="D9" i="23"/>
  <c r="D10" i="23"/>
  <c r="D11" i="23"/>
  <c r="D12" i="23"/>
  <c r="D13" i="23"/>
  <c r="E13" i="23" s="1"/>
  <c r="D14" i="23"/>
  <c r="D15" i="23"/>
  <c r="D16" i="23"/>
  <c r="D17" i="23"/>
  <c r="D18" i="23"/>
  <c r="D19" i="23"/>
  <c r="D20" i="23"/>
  <c r="D21" i="23"/>
  <c r="E21" i="23" s="1"/>
  <c r="D22" i="23"/>
  <c r="D23" i="23"/>
  <c r="D24" i="23"/>
  <c r="D25" i="23"/>
  <c r="D26" i="23"/>
  <c r="D27" i="23"/>
  <c r="D28" i="23"/>
  <c r="D29" i="23"/>
  <c r="E29" i="23" s="1"/>
  <c r="D30" i="23"/>
  <c r="D31" i="23"/>
  <c r="D32" i="23"/>
  <c r="D33" i="23"/>
  <c r="D34" i="23"/>
  <c r="E34" i="23" s="1"/>
  <c r="D35" i="23"/>
  <c r="D36" i="23"/>
  <c r="D37" i="23"/>
  <c r="E37" i="23" s="1"/>
  <c r="D38" i="23"/>
  <c r="D39" i="23"/>
  <c r="D40" i="23"/>
  <c r="L44" i="23"/>
  <c r="D5" i="24"/>
  <c r="C18" i="24"/>
  <c r="D6" i="24"/>
  <c r="D7" i="24"/>
  <c r="E7" i="24" s="1"/>
  <c r="D8" i="24"/>
  <c r="D9" i="24"/>
  <c r="D10" i="24"/>
  <c r="D11" i="24"/>
  <c r="D12" i="24"/>
  <c r="D13" i="24"/>
  <c r="D14" i="24"/>
  <c r="D15" i="24"/>
  <c r="E15" i="24" s="1"/>
  <c r="D16" i="24"/>
  <c r="D17" i="24"/>
  <c r="D18" i="24"/>
  <c r="D19" i="24"/>
  <c r="D20" i="24"/>
  <c r="D21" i="24"/>
  <c r="E21" i="24" s="1"/>
  <c r="D22" i="24"/>
  <c r="D23" i="24"/>
  <c r="E23" i="24" s="1"/>
  <c r="D24" i="24"/>
  <c r="D25" i="24"/>
  <c r="D26" i="24"/>
  <c r="D27" i="24"/>
  <c r="D28" i="24"/>
  <c r="D29" i="24"/>
  <c r="D30" i="24"/>
  <c r="D31" i="24"/>
  <c r="E31" i="24" s="1"/>
  <c r="D32" i="24"/>
  <c r="D33" i="24"/>
  <c r="D34" i="24"/>
  <c r="D35" i="24"/>
  <c r="D36" i="24"/>
  <c r="D37" i="24"/>
  <c r="E37" i="24" s="1"/>
  <c r="D38" i="24"/>
  <c r="D39" i="24"/>
  <c r="E39" i="24" s="1"/>
  <c r="D40" i="24"/>
  <c r="L44" i="24"/>
  <c r="D5" i="25"/>
  <c r="C19" i="25"/>
  <c r="C44" i="25" s="1"/>
  <c r="D6" i="25"/>
  <c r="D7" i="25"/>
  <c r="D8" i="25"/>
  <c r="D9" i="25"/>
  <c r="E9" i="25" s="1"/>
  <c r="D10" i="25"/>
  <c r="D11" i="25"/>
  <c r="D12" i="25"/>
  <c r="D13" i="25"/>
  <c r="D14" i="25"/>
  <c r="D15" i="25"/>
  <c r="D16" i="25"/>
  <c r="E16" i="25" s="1"/>
  <c r="D17" i="25"/>
  <c r="D18" i="25"/>
  <c r="D19" i="25"/>
  <c r="E19" i="25" s="1"/>
  <c r="D20" i="25"/>
  <c r="D21" i="25"/>
  <c r="D22" i="25"/>
  <c r="D23" i="25"/>
  <c r="D24" i="25"/>
  <c r="D25" i="25"/>
  <c r="E25" i="25" s="1"/>
  <c r="D26" i="25"/>
  <c r="D27" i="25"/>
  <c r="E27" i="25" s="1"/>
  <c r="D28" i="25"/>
  <c r="D29" i="25"/>
  <c r="D30" i="25"/>
  <c r="D31" i="25"/>
  <c r="E31" i="25" s="1"/>
  <c r="D32" i="25"/>
  <c r="D33" i="25"/>
  <c r="E33" i="25" s="1"/>
  <c r="G33" i="25" s="1"/>
  <c r="D34" i="25"/>
  <c r="D35" i="25"/>
  <c r="D36" i="25"/>
  <c r="D37" i="25"/>
  <c r="D38" i="25"/>
  <c r="D39" i="25"/>
  <c r="D40" i="25"/>
  <c r="L44" i="25"/>
  <c r="D5" i="26"/>
  <c r="C20" i="26"/>
  <c r="C44" i="26" s="1"/>
  <c r="D6" i="26"/>
  <c r="D7" i="26"/>
  <c r="D8" i="26"/>
  <c r="D9" i="26"/>
  <c r="E9" i="26" s="1"/>
  <c r="D10" i="26"/>
  <c r="D11" i="26"/>
  <c r="D12" i="26"/>
  <c r="D13" i="26"/>
  <c r="D14" i="26"/>
  <c r="D15" i="26"/>
  <c r="D16" i="26"/>
  <c r="D17" i="26"/>
  <c r="D18" i="26"/>
  <c r="D19" i="26"/>
  <c r="D20" i="26"/>
  <c r="D21" i="26"/>
  <c r="D22" i="26"/>
  <c r="D23" i="26"/>
  <c r="D24" i="26"/>
  <c r="D25" i="26"/>
  <c r="E25" i="26" s="1"/>
  <c r="D26" i="26"/>
  <c r="D27" i="26"/>
  <c r="D28" i="26"/>
  <c r="D29" i="26"/>
  <c r="D30" i="26"/>
  <c r="D31" i="26"/>
  <c r="D32" i="26"/>
  <c r="D33" i="26"/>
  <c r="D34" i="26"/>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E9" i="28" s="1"/>
  <c r="D10" i="28"/>
  <c r="D11" i="28"/>
  <c r="D12" i="28"/>
  <c r="D13" i="28"/>
  <c r="D14" i="28"/>
  <c r="D15" i="28"/>
  <c r="E15" i="28" s="1"/>
  <c r="D16" i="28"/>
  <c r="D17" i="28"/>
  <c r="D18" i="28"/>
  <c r="D19" i="28"/>
  <c r="D20" i="28"/>
  <c r="D21" i="28"/>
  <c r="D22" i="28"/>
  <c r="D23" i="28"/>
  <c r="E23" i="28" s="1"/>
  <c r="D24" i="28"/>
  <c r="E24" i="28" s="1"/>
  <c r="D25" i="28"/>
  <c r="D26" i="28"/>
  <c r="D27" i="28"/>
  <c r="D28" i="28"/>
  <c r="D29" i="28"/>
  <c r="D30" i="28"/>
  <c r="D31" i="28"/>
  <c r="E31" i="28" s="1"/>
  <c r="D32" i="28"/>
  <c r="D33" i="28"/>
  <c r="D34" i="28"/>
  <c r="D35" i="28"/>
  <c r="D36" i="28"/>
  <c r="D37" i="28"/>
  <c r="D38" i="28"/>
  <c r="D39" i="28"/>
  <c r="E39" i="28" s="1"/>
  <c r="D40" i="28"/>
  <c r="E40" i="28" s="1"/>
  <c r="L44" i="28"/>
  <c r="D5" i="29"/>
  <c r="C23" i="29"/>
  <c r="C44" i="29" s="1"/>
  <c r="D6" i="29"/>
  <c r="D7" i="29"/>
  <c r="D8" i="29"/>
  <c r="D9" i="29"/>
  <c r="D10" i="29"/>
  <c r="D11" i="29"/>
  <c r="D12" i="29"/>
  <c r="D13" i="29"/>
  <c r="D14" i="29"/>
  <c r="D15" i="29"/>
  <c r="D16" i="29"/>
  <c r="D17" i="29"/>
  <c r="D18" i="29"/>
  <c r="D19" i="29"/>
  <c r="E19" i="29" s="1"/>
  <c r="D20" i="29"/>
  <c r="D21" i="29"/>
  <c r="D22" i="29"/>
  <c r="D23" i="29"/>
  <c r="D24" i="29"/>
  <c r="D25" i="29"/>
  <c r="D26" i="29"/>
  <c r="D27" i="29"/>
  <c r="D28" i="29"/>
  <c r="D29" i="29"/>
  <c r="D30" i="29"/>
  <c r="D31" i="29"/>
  <c r="D32" i="29"/>
  <c r="D33" i="29"/>
  <c r="D34" i="29"/>
  <c r="D35" i="29"/>
  <c r="E35" i="29" s="1"/>
  <c r="D36" i="29"/>
  <c r="D37" i="29"/>
  <c r="D38" i="29"/>
  <c r="D39" i="29"/>
  <c r="D40" i="29"/>
  <c r="L44" i="29"/>
  <c r="D5" i="31"/>
  <c r="C25" i="31"/>
  <c r="D6" i="31"/>
  <c r="D7" i="31"/>
  <c r="D8" i="31"/>
  <c r="D9" i="31"/>
  <c r="D10" i="31"/>
  <c r="D11" i="31"/>
  <c r="E11" i="31" s="1"/>
  <c r="D12" i="31"/>
  <c r="D13" i="31"/>
  <c r="D14" i="31"/>
  <c r="D15" i="31"/>
  <c r="D16" i="31"/>
  <c r="D17" i="31"/>
  <c r="D18" i="31"/>
  <c r="D19" i="31"/>
  <c r="E19" i="31" s="1"/>
  <c r="D20" i="31"/>
  <c r="D21" i="31"/>
  <c r="D22" i="31"/>
  <c r="D23" i="31"/>
  <c r="D24" i="31"/>
  <c r="D25" i="31"/>
  <c r="D26" i="31"/>
  <c r="D27" i="31"/>
  <c r="E27" i="31" s="1"/>
  <c r="D28" i="31"/>
  <c r="D29" i="31"/>
  <c r="E29" i="31" s="1"/>
  <c r="D30" i="31"/>
  <c r="D31" i="31"/>
  <c r="D32" i="31"/>
  <c r="D33" i="31"/>
  <c r="D34" i="31"/>
  <c r="D35" i="31"/>
  <c r="E35" i="31" s="1"/>
  <c r="D36" i="31"/>
  <c r="D37" i="31"/>
  <c r="D38" i="31"/>
  <c r="D39" i="31"/>
  <c r="D40" i="31"/>
  <c r="L44" i="31"/>
  <c r="D5" i="30"/>
  <c r="C24" i="30"/>
  <c r="C44" i="30" s="1"/>
  <c r="D6" i="30"/>
  <c r="D7" i="30"/>
  <c r="E7" i="30" s="1"/>
  <c r="D8" i="30"/>
  <c r="D9" i="30"/>
  <c r="D10" i="30"/>
  <c r="D11" i="30"/>
  <c r="D12" i="30"/>
  <c r="D13" i="30"/>
  <c r="E13" i="30" s="1"/>
  <c r="D14" i="30"/>
  <c r="D15" i="30"/>
  <c r="E15" i="30" s="1"/>
  <c r="D16" i="30"/>
  <c r="D17" i="30"/>
  <c r="D18" i="30"/>
  <c r="E18" i="30" s="1"/>
  <c r="D19" i="30"/>
  <c r="D20" i="30"/>
  <c r="D21" i="30"/>
  <c r="E21" i="30" s="1"/>
  <c r="D22" i="30"/>
  <c r="D23" i="30"/>
  <c r="E23" i="30" s="1"/>
  <c r="D24" i="30"/>
  <c r="D25" i="30"/>
  <c r="D26" i="30"/>
  <c r="D27" i="30"/>
  <c r="D28" i="30"/>
  <c r="D29" i="30"/>
  <c r="D30" i="30"/>
  <c r="D31" i="30"/>
  <c r="D32" i="30"/>
  <c r="D33" i="30"/>
  <c r="D34" i="30"/>
  <c r="E34" i="30" s="1"/>
  <c r="D35" i="30"/>
  <c r="D36" i="30"/>
  <c r="D37" i="30"/>
  <c r="E37" i="30" s="1"/>
  <c r="D38" i="30"/>
  <c r="D39" i="30"/>
  <c r="E39" i="30" s="1"/>
  <c r="D40" i="30"/>
  <c r="L44" i="30"/>
  <c r="D5" i="32"/>
  <c r="C26" i="32"/>
  <c r="C44" i="32" s="1"/>
  <c r="D6" i="32"/>
  <c r="D7" i="32"/>
  <c r="E7" i="32" s="1"/>
  <c r="D8" i="32"/>
  <c r="D9" i="32"/>
  <c r="D10" i="32"/>
  <c r="D11" i="32"/>
  <c r="D12" i="32"/>
  <c r="D13" i="32"/>
  <c r="D14" i="32"/>
  <c r="D15" i="32"/>
  <c r="E15" i="32" s="1"/>
  <c r="D16" i="32"/>
  <c r="D17" i="32"/>
  <c r="E17" i="32" s="1"/>
  <c r="D18" i="32"/>
  <c r="D19" i="32"/>
  <c r="D20" i="32"/>
  <c r="D21" i="32"/>
  <c r="D22" i="32"/>
  <c r="D23" i="32"/>
  <c r="E23" i="32" s="1"/>
  <c r="D24" i="32"/>
  <c r="D25" i="32"/>
  <c r="D26" i="32"/>
  <c r="D27" i="32"/>
  <c r="D28" i="32"/>
  <c r="D29" i="32"/>
  <c r="D30" i="32"/>
  <c r="D31" i="32"/>
  <c r="E31" i="32" s="1"/>
  <c r="D32" i="32"/>
  <c r="D33" i="32"/>
  <c r="E33" i="32" s="1"/>
  <c r="D34" i="32"/>
  <c r="D35" i="32"/>
  <c r="D36" i="32"/>
  <c r="D37" i="32"/>
  <c r="D38" i="32"/>
  <c r="D39" i="32"/>
  <c r="E39" i="32" s="1"/>
  <c r="D40" i="32"/>
  <c r="L44" i="32"/>
  <c r="D5" i="33"/>
  <c r="C27" i="33"/>
  <c r="C44" i="33" s="1"/>
  <c r="D6" i="33"/>
  <c r="D7" i="33"/>
  <c r="D8" i="33"/>
  <c r="D9" i="33"/>
  <c r="E9" i="33" s="1"/>
  <c r="D10" i="33"/>
  <c r="D11" i="33"/>
  <c r="E11" i="33" s="1"/>
  <c r="D12" i="33"/>
  <c r="D13" i="33"/>
  <c r="D14" i="33"/>
  <c r="D15" i="33"/>
  <c r="D16" i="33"/>
  <c r="D17" i="33"/>
  <c r="E17" i="33" s="1"/>
  <c r="D18" i="33"/>
  <c r="D19" i="33"/>
  <c r="D20" i="33"/>
  <c r="D21" i="33"/>
  <c r="D22" i="33"/>
  <c r="D23" i="33"/>
  <c r="D24" i="33"/>
  <c r="D25" i="33"/>
  <c r="E25" i="33" s="1"/>
  <c r="D26" i="33"/>
  <c r="D27" i="33"/>
  <c r="D28" i="33"/>
  <c r="D29" i="33"/>
  <c r="D30" i="33"/>
  <c r="D31" i="33"/>
  <c r="D32" i="33"/>
  <c r="E32" i="33" s="1"/>
  <c r="D33" i="33"/>
  <c r="E33" i="33" s="1"/>
  <c r="D34" i="33"/>
  <c r="D35" i="33"/>
  <c r="D36" i="33"/>
  <c r="D37" i="33"/>
  <c r="D38" i="33"/>
  <c r="D39" i="33"/>
  <c r="D40" i="33"/>
  <c r="L44" i="33"/>
  <c r="D5" i="34"/>
  <c r="C28" i="34"/>
  <c r="D6" i="34"/>
  <c r="D7" i="34"/>
  <c r="D8" i="34"/>
  <c r="D9" i="34"/>
  <c r="D10" i="34"/>
  <c r="D11" i="34"/>
  <c r="E11" i="34" s="1"/>
  <c r="D12" i="34"/>
  <c r="D13" i="34"/>
  <c r="D14" i="34"/>
  <c r="D15" i="34"/>
  <c r="D16" i="34"/>
  <c r="D17" i="34"/>
  <c r="D18" i="34"/>
  <c r="D19" i="34"/>
  <c r="E19" i="34" s="1"/>
  <c r="D20" i="34"/>
  <c r="D21" i="34"/>
  <c r="D22" i="34"/>
  <c r="D23" i="34"/>
  <c r="D24" i="34"/>
  <c r="D25" i="34"/>
  <c r="D26" i="34"/>
  <c r="D27" i="34"/>
  <c r="D28" i="34"/>
  <c r="D29" i="34"/>
  <c r="D30" i="34"/>
  <c r="D31" i="34"/>
  <c r="D32" i="34"/>
  <c r="D33" i="34"/>
  <c r="D34" i="34"/>
  <c r="D35" i="34"/>
  <c r="D36" i="34"/>
  <c r="D37" i="34"/>
  <c r="D38" i="34"/>
  <c r="D39" i="34"/>
  <c r="D40" i="34"/>
  <c r="L44" i="34"/>
  <c r="D5" i="35"/>
  <c r="C29" i="35"/>
  <c r="C44" i="35" s="1"/>
  <c r="D6" i="35"/>
  <c r="D7" i="35"/>
  <c r="D8" i="35"/>
  <c r="D9" i="35"/>
  <c r="D10" i="35"/>
  <c r="D11" i="35"/>
  <c r="D12" i="35"/>
  <c r="D13" i="35"/>
  <c r="E13" i="35" s="1"/>
  <c r="D14" i="35"/>
  <c r="D15" i="35"/>
  <c r="D16" i="35"/>
  <c r="D17" i="35"/>
  <c r="D18" i="35"/>
  <c r="D19" i="35"/>
  <c r="D20" i="35"/>
  <c r="D21" i="35"/>
  <c r="E21" i="35" s="1"/>
  <c r="D22" i="35"/>
  <c r="D23" i="35"/>
  <c r="E23" i="35" s="1"/>
  <c r="D24" i="35"/>
  <c r="D25" i="35"/>
  <c r="D26" i="35"/>
  <c r="D27" i="35"/>
  <c r="D28" i="35"/>
  <c r="D29" i="35"/>
  <c r="E29" i="35" s="1"/>
  <c r="D30" i="35"/>
  <c r="D31" i="35"/>
  <c r="E31" i="35" s="1"/>
  <c r="D32" i="35"/>
  <c r="D33" i="35"/>
  <c r="D34" i="35"/>
  <c r="D35" i="35"/>
  <c r="D36" i="35"/>
  <c r="D37" i="35"/>
  <c r="E37" i="35" s="1"/>
  <c r="D38" i="35"/>
  <c r="D39" i="35"/>
  <c r="D40" i="35"/>
  <c r="L44" i="35"/>
  <c r="D5" i="36"/>
  <c r="E5" i="36" s="1"/>
  <c r="C30" i="36"/>
  <c r="C44" i="36" s="1"/>
  <c r="D6" i="36"/>
  <c r="D7" i="36"/>
  <c r="E7" i="36" s="1"/>
  <c r="D8" i="36"/>
  <c r="D9" i="36"/>
  <c r="D10" i="36"/>
  <c r="D11" i="36"/>
  <c r="D12" i="36"/>
  <c r="D13" i="36"/>
  <c r="E13" i="36" s="1"/>
  <c r="D14" i="36"/>
  <c r="D15" i="36"/>
  <c r="E15" i="36" s="1"/>
  <c r="D16" i="36"/>
  <c r="D17" i="36"/>
  <c r="E17" i="36" s="1"/>
  <c r="D18" i="36"/>
  <c r="D19" i="36"/>
  <c r="D20" i="36"/>
  <c r="E20" i="36" s="1"/>
  <c r="D21" i="36"/>
  <c r="D22" i="36"/>
  <c r="D23" i="36"/>
  <c r="E23" i="36" s="1"/>
  <c r="D24" i="36"/>
  <c r="D25" i="36"/>
  <c r="E25" i="36" s="1"/>
  <c r="D26" i="36"/>
  <c r="D27" i="36"/>
  <c r="D28" i="36"/>
  <c r="D29" i="36"/>
  <c r="D30" i="36"/>
  <c r="D31" i="36"/>
  <c r="E31" i="36" s="1"/>
  <c r="D32" i="36"/>
  <c r="D33" i="36"/>
  <c r="D34" i="36"/>
  <c r="D35" i="36"/>
  <c r="D36" i="36"/>
  <c r="D37" i="36"/>
  <c r="D38" i="36"/>
  <c r="D39" i="36"/>
  <c r="E39" i="36" s="1"/>
  <c r="D40" i="36"/>
  <c r="L44" i="36"/>
  <c r="D5" i="37"/>
  <c r="C31" i="37"/>
  <c r="C44" i="37" s="1"/>
  <c r="D6" i="37"/>
  <c r="D7" i="37"/>
  <c r="D8" i="37"/>
  <c r="D9" i="37"/>
  <c r="D10" i="37"/>
  <c r="D11" i="37"/>
  <c r="D12" i="37"/>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D14" i="38"/>
  <c r="D15" i="38"/>
  <c r="E15" i="38" s="1"/>
  <c r="D16" i="38"/>
  <c r="D17" i="38"/>
  <c r="D18" i="38"/>
  <c r="E18" i="38" s="1"/>
  <c r="D19" i="38"/>
  <c r="D20" i="38"/>
  <c r="D21" i="38"/>
  <c r="D22" i="38"/>
  <c r="D23" i="38"/>
  <c r="D24" i="38"/>
  <c r="D25" i="38"/>
  <c r="D26" i="38"/>
  <c r="D27" i="38"/>
  <c r="D28" i="38"/>
  <c r="D29" i="38"/>
  <c r="D30" i="38"/>
  <c r="D31" i="38"/>
  <c r="E31" i="38" s="1"/>
  <c r="D32" i="38"/>
  <c r="D33" i="38"/>
  <c r="D34" i="38"/>
  <c r="E34" i="38" s="1"/>
  <c r="D35" i="38"/>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D8" i="40"/>
  <c r="D9" i="40"/>
  <c r="D10" i="40"/>
  <c r="D11" i="40"/>
  <c r="D12" i="40"/>
  <c r="D13" i="40"/>
  <c r="D14" i="40"/>
  <c r="D15" i="40"/>
  <c r="D16" i="40"/>
  <c r="E16" i="40" s="1"/>
  <c r="D17" i="40"/>
  <c r="D18" i="40"/>
  <c r="D19" i="40"/>
  <c r="D20" i="40"/>
  <c r="D21" i="40"/>
  <c r="E21" i="40" s="1"/>
  <c r="D22" i="40"/>
  <c r="E22" i="40" s="1"/>
  <c r="D23" i="40"/>
  <c r="D24" i="40"/>
  <c r="E24" i="40" s="1"/>
  <c r="D25" i="40"/>
  <c r="D26" i="40"/>
  <c r="E26" i="40" s="1"/>
  <c r="D27" i="40"/>
  <c r="D28" i="40"/>
  <c r="D29" i="40"/>
  <c r="D30" i="40"/>
  <c r="D31" i="40"/>
  <c r="D32" i="40"/>
  <c r="D33" i="40"/>
  <c r="D34" i="40"/>
  <c r="D35" i="40"/>
  <c r="D36" i="40"/>
  <c r="D37" i="40"/>
  <c r="E37" i="40" s="1"/>
  <c r="D38" i="40"/>
  <c r="D39" i="40"/>
  <c r="D40" i="40"/>
  <c r="E40" i="40" s="1"/>
  <c r="L44" i="40"/>
  <c r="D5" i="41"/>
  <c r="C35" i="41"/>
  <c r="C44" i="41" s="1"/>
  <c r="D6" i="41"/>
  <c r="D7" i="41"/>
  <c r="D8" i="41"/>
  <c r="D9" i="41"/>
  <c r="D10" i="41"/>
  <c r="E10" i="41" s="1"/>
  <c r="D11" i="41"/>
  <c r="D12" i="41"/>
  <c r="E12" i="41" s="1"/>
  <c r="D13" i="41"/>
  <c r="D14" i="41"/>
  <c r="D15" i="41"/>
  <c r="D16" i="41"/>
  <c r="E16" i="41" s="1"/>
  <c r="D17" i="41"/>
  <c r="D18" i="41"/>
  <c r="D19" i="41"/>
  <c r="D20" i="41"/>
  <c r="D21" i="41"/>
  <c r="D22" i="41"/>
  <c r="D23" i="41"/>
  <c r="D24" i="41"/>
  <c r="D25" i="41"/>
  <c r="D26" i="41"/>
  <c r="D27" i="41"/>
  <c r="D28" i="41"/>
  <c r="D29" i="41"/>
  <c r="D30" i="41"/>
  <c r="D31" i="41"/>
  <c r="D32" i="41"/>
  <c r="D33" i="41"/>
  <c r="D34" i="41"/>
  <c r="D35" i="41"/>
  <c r="D36" i="41"/>
  <c r="D37" i="41"/>
  <c r="D38" i="41"/>
  <c r="D39" i="41"/>
  <c r="D40" i="41"/>
  <c r="L44" i="41"/>
  <c r="D5" i="42"/>
  <c r="E5" i="42" s="1"/>
  <c r="C36" i="42"/>
  <c r="D6" i="42"/>
  <c r="D7" i="42"/>
  <c r="D8" i="42"/>
  <c r="D9" i="42"/>
  <c r="D10" i="42"/>
  <c r="E10" i="42" s="1"/>
  <c r="G10" i="42" s="1"/>
  <c r="D11" i="42"/>
  <c r="D12" i="42"/>
  <c r="D13" i="42"/>
  <c r="D14" i="42"/>
  <c r="D15" i="42"/>
  <c r="D16" i="42"/>
  <c r="D17" i="42"/>
  <c r="D18" i="42"/>
  <c r="E18" i="42" s="1"/>
  <c r="D19" i="42"/>
  <c r="D20" i="42"/>
  <c r="D21" i="42"/>
  <c r="E21" i="42" s="1"/>
  <c r="D22" i="42"/>
  <c r="D23" i="42"/>
  <c r="D24" i="42"/>
  <c r="D25" i="42"/>
  <c r="D26" i="42"/>
  <c r="D27" i="42"/>
  <c r="D28" i="42"/>
  <c r="E28" i="42" s="1"/>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E14" i="44" s="1"/>
  <c r="D15" i="44"/>
  <c r="E15" i="44" s="1"/>
  <c r="D16" i="44"/>
  <c r="D17" i="44"/>
  <c r="E17" i="44" s="1"/>
  <c r="D18" i="44"/>
  <c r="D19" i="44"/>
  <c r="D20" i="44"/>
  <c r="D21" i="44"/>
  <c r="D22" i="44"/>
  <c r="E22" i="44" s="1"/>
  <c r="D23" i="44"/>
  <c r="D24" i="44"/>
  <c r="D25" i="44"/>
  <c r="D26" i="44"/>
  <c r="D27" i="44"/>
  <c r="D28" i="44"/>
  <c r="D29" i="44"/>
  <c r="D30" i="44"/>
  <c r="D31" i="44"/>
  <c r="D32" i="44"/>
  <c r="E32" i="44" s="1"/>
  <c r="D33" i="44"/>
  <c r="D34" i="44"/>
  <c r="D35" i="44"/>
  <c r="E35" i="44" s="1"/>
  <c r="D36" i="44"/>
  <c r="D37" i="44"/>
  <c r="D38" i="44"/>
  <c r="D39" i="44"/>
  <c r="D40" i="44"/>
  <c r="L44" i="44"/>
  <c r="D5" i="43"/>
  <c r="C38" i="43"/>
  <c r="C44" i="43" s="1"/>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D34" i="43"/>
  <c r="D35" i="43"/>
  <c r="D36" i="43"/>
  <c r="D37" i="43"/>
  <c r="E37" i="43" s="1"/>
  <c r="D38" i="43"/>
  <c r="D39" i="43"/>
  <c r="D40" i="43"/>
  <c r="D44" i="43"/>
  <c r="L44" i="43"/>
  <c r="O28" i="4"/>
  <c r="P28" i="4" s="1"/>
  <c r="C28" i="4" s="1"/>
  <c r="P25" i="24" s="1"/>
  <c r="O8" i="4"/>
  <c r="P8" i="4" s="1"/>
  <c r="C8" i="4" s="1"/>
  <c r="F5" i="32" s="1"/>
  <c r="O30" i="4"/>
  <c r="P30" i="4" s="1"/>
  <c r="C30" i="4" s="1"/>
  <c r="O14" i="4"/>
  <c r="P14" i="4" s="1"/>
  <c r="C14" i="4" s="1"/>
  <c r="F11" i="33" s="1"/>
  <c r="O15" i="4"/>
  <c r="P15" i="4" s="1"/>
  <c r="C15" i="4" s="1"/>
  <c r="F12" i="14" s="1"/>
  <c r="X34" i="15"/>
  <c r="X34" i="32"/>
  <c r="V29" i="51"/>
  <c r="V29" i="20"/>
  <c r="V29" i="37"/>
  <c r="V29" i="12"/>
  <c r="V29" i="22"/>
  <c r="V29" i="28"/>
  <c r="V29" i="42"/>
  <c r="V26" i="51"/>
  <c r="V26" i="18"/>
  <c r="V26" i="22"/>
  <c r="V26" i="30"/>
  <c r="V26" i="37"/>
  <c r="V26" i="43"/>
  <c r="V26" i="17"/>
  <c r="V26" i="27"/>
  <c r="V26" i="31"/>
  <c r="V26" i="40"/>
  <c r="X34" i="49"/>
  <c r="V24" i="50"/>
  <c r="E6" i="44"/>
  <c r="E26" i="34"/>
  <c r="E31" i="34"/>
  <c r="E18" i="28"/>
  <c r="E6" i="26"/>
  <c r="E33" i="26"/>
  <c r="E37" i="26"/>
  <c r="E34" i="26"/>
  <c r="E18" i="26"/>
  <c r="E10" i="26"/>
  <c r="E17" i="26"/>
  <c r="E22" i="26"/>
  <c r="E6" i="25"/>
  <c r="E35" i="25"/>
  <c r="E39" i="25"/>
  <c r="E40" i="25"/>
  <c r="E36" i="25"/>
  <c r="E14" i="25"/>
  <c r="E38" i="25"/>
  <c r="E8" i="25"/>
  <c r="E17" i="23"/>
  <c r="E16" i="23"/>
  <c r="E22" i="23"/>
  <c r="E6" i="23"/>
  <c r="E33" i="23"/>
  <c r="E9" i="23"/>
  <c r="E17" i="19"/>
  <c r="E40" i="18"/>
  <c r="E29" i="18"/>
  <c r="E31" i="18"/>
  <c r="E36" i="18"/>
  <c r="E20" i="18"/>
  <c r="E39" i="17"/>
  <c r="E7" i="17"/>
  <c r="E13" i="16"/>
  <c r="E8" i="16"/>
  <c r="E21" i="16"/>
  <c r="E10" i="15"/>
  <c r="E5" i="15"/>
  <c r="E35" i="15"/>
  <c r="E6" i="15"/>
  <c r="E5" i="12"/>
  <c r="E7" i="12"/>
  <c r="E12" i="12"/>
  <c r="E29" i="12"/>
  <c r="E14" i="12"/>
  <c r="E37" i="13"/>
  <c r="E18" i="13"/>
  <c r="E9" i="13"/>
  <c r="E28" i="13"/>
  <c r="E17" i="13"/>
  <c r="E29" i="8"/>
  <c r="E16" i="8"/>
  <c r="E31" i="8"/>
  <c r="E20" i="8"/>
  <c r="E40" i="8"/>
  <c r="E32" i="8"/>
  <c r="E30" i="8"/>
  <c r="E15" i="8"/>
  <c r="D36" i="4"/>
  <c r="V33" i="42" s="1"/>
  <c r="E29" i="41"/>
  <c r="F25" i="29"/>
  <c r="F25" i="21"/>
  <c r="P25" i="42"/>
  <c r="F25" i="44"/>
  <c r="F25" i="30"/>
  <c r="P25" i="38"/>
  <c r="F25" i="28"/>
  <c r="P25" i="27"/>
  <c r="F25" i="19"/>
  <c r="P25" i="30"/>
  <c r="F25" i="14"/>
  <c r="P25" i="36"/>
  <c r="E12" i="30"/>
  <c r="E20" i="30"/>
  <c r="E24" i="30"/>
  <c r="E33" i="30"/>
  <c r="E32" i="30"/>
  <c r="X34" i="8"/>
  <c r="X34" i="31"/>
  <c r="X34" i="44"/>
  <c r="X34" i="23"/>
  <c r="X34" i="38"/>
  <c r="F12" i="21"/>
  <c r="F12" i="30"/>
  <c r="F12" i="35"/>
  <c r="F12" i="41"/>
  <c r="F12" i="15"/>
  <c r="F12" i="25"/>
  <c r="F12" i="34"/>
  <c r="F12" i="39"/>
  <c r="P12" i="42"/>
  <c r="F12" i="18"/>
  <c r="P12" i="21"/>
  <c r="P12" i="31"/>
  <c r="P12" i="37"/>
  <c r="F12" i="44"/>
  <c r="E28" i="40"/>
  <c r="E23" i="40"/>
  <c r="E11" i="40"/>
  <c r="E8" i="22"/>
  <c r="X12" i="34"/>
  <c r="E8" i="44"/>
  <c r="E16" i="44"/>
  <c r="E18" i="44"/>
  <c r="E21" i="44"/>
  <c r="E24" i="44"/>
  <c r="E25" i="44"/>
  <c r="E28" i="44"/>
  <c r="E31" i="44"/>
  <c r="E36" i="44"/>
  <c r="E40" i="44"/>
  <c r="E33" i="44"/>
  <c r="G33" i="44" s="1"/>
  <c r="E18" i="34"/>
  <c r="E14" i="34"/>
  <c r="E12" i="33"/>
  <c r="E15" i="33"/>
  <c r="E16" i="33"/>
  <c r="E21" i="33"/>
  <c r="E30" i="33"/>
  <c r="E18" i="24"/>
  <c r="E28" i="16"/>
  <c r="E35" i="16"/>
  <c r="E32" i="16"/>
  <c r="E40" i="16"/>
  <c r="E37" i="16"/>
  <c r="E24" i="16"/>
  <c r="E20" i="16"/>
  <c r="E16" i="16"/>
  <c r="E19" i="16"/>
  <c r="E15" i="16"/>
  <c r="E28" i="29"/>
  <c r="N8" i="14"/>
  <c r="N8" i="15"/>
  <c r="N8" i="17"/>
  <c r="N8" i="20"/>
  <c r="N8" i="19"/>
  <c r="N8" i="21"/>
  <c r="N8" i="23"/>
  <c r="N8" i="25"/>
  <c r="N8" i="35"/>
  <c r="N8" i="41"/>
  <c r="N8" i="44"/>
  <c r="N8" i="18"/>
  <c r="N8" i="27"/>
  <c r="N8" i="30"/>
  <c r="N8" i="33"/>
  <c r="N8" i="38"/>
  <c r="N8" i="12"/>
  <c r="N8" i="31"/>
  <c r="N8" i="39"/>
  <c r="N8" i="43"/>
  <c r="E30" i="36"/>
  <c r="N28" i="12"/>
  <c r="N28" i="24"/>
  <c r="N28" i="16"/>
  <c r="E38" i="15"/>
  <c r="V24" i="14"/>
  <c r="V24" i="15"/>
  <c r="V24" i="21"/>
  <c r="V24" i="24"/>
  <c r="E26" i="23"/>
  <c r="E26" i="15"/>
  <c r="E30" i="15"/>
  <c r="E12" i="15"/>
  <c r="G12" i="15" s="1"/>
  <c r="E15" i="15"/>
  <c r="E18" i="15"/>
  <c r="E19" i="15"/>
  <c r="E25" i="15"/>
  <c r="E27" i="15"/>
  <c r="E34" i="15"/>
  <c r="N18" i="16"/>
  <c r="E14" i="17"/>
  <c r="E15" i="17"/>
  <c r="E18" i="17"/>
  <c r="E22" i="17"/>
  <c r="E23" i="17"/>
  <c r="L44" i="50"/>
  <c r="L44" i="12"/>
  <c r="E13" i="12"/>
  <c r="E22" i="12"/>
  <c r="N28" i="31"/>
  <c r="N28" i="37"/>
  <c r="N28" i="44"/>
  <c r="N28" i="13"/>
  <c r="N20" i="29"/>
  <c r="N20" i="16"/>
  <c r="N20" i="22"/>
  <c r="N20" i="25"/>
  <c r="N20" i="31"/>
  <c r="N20" i="14"/>
  <c r="N20" i="20"/>
  <c r="N20" i="26"/>
  <c r="N20" i="27"/>
  <c r="N20" i="33"/>
  <c r="N20" i="37"/>
  <c r="N20" i="44"/>
  <c r="N20" i="43"/>
  <c r="N20" i="15"/>
  <c r="N20" i="18"/>
  <c r="N20" i="34"/>
  <c r="N20" i="40"/>
  <c r="N20" i="42"/>
  <c r="N20" i="21"/>
  <c r="N20" i="23"/>
  <c r="N20" i="24"/>
  <c r="N20" i="32"/>
  <c r="N20" i="38"/>
  <c r="N20" i="39"/>
  <c r="N20" i="8"/>
  <c r="N20" i="28"/>
  <c r="N20" i="30"/>
  <c r="N20" i="36"/>
  <c r="N20" i="12"/>
  <c r="N20" i="50"/>
  <c r="N20" i="52"/>
  <c r="N30" i="23"/>
  <c r="N30" i="30"/>
  <c r="N30" i="20"/>
  <c r="N30" i="42"/>
  <c r="N30" i="19"/>
  <c r="N8" i="24"/>
  <c r="N8" i="28"/>
  <c r="N8" i="29"/>
  <c r="N8" i="32"/>
  <c r="N18" i="24"/>
  <c r="N18" i="32"/>
  <c r="N18" i="30"/>
  <c r="X32" i="37"/>
  <c r="X8" i="44"/>
  <c r="X28" i="26"/>
  <c r="X28" i="22"/>
  <c r="X28" i="24"/>
  <c r="X28" i="52"/>
  <c r="X36" i="21"/>
  <c r="X28" i="21"/>
  <c r="X7" i="37"/>
  <c r="V13" i="16"/>
  <c r="V13" i="20"/>
  <c r="V13" i="26"/>
  <c r="V13" i="35"/>
  <c r="V13" i="37"/>
  <c r="V13" i="42"/>
  <c r="V13" i="17"/>
  <c r="V13" i="24"/>
  <c r="V13" i="30"/>
  <c r="V13" i="27"/>
  <c r="V13" i="38"/>
  <c r="V13" i="43"/>
  <c r="V13" i="49"/>
  <c r="V13" i="33"/>
  <c r="V13" i="48"/>
  <c r="X36" i="29"/>
  <c r="V16" i="21"/>
  <c r="V13" i="50"/>
  <c r="X12" i="14"/>
  <c r="X12" i="23"/>
  <c r="V27" i="31"/>
  <c r="V12" i="20"/>
  <c r="V12" i="26"/>
  <c r="V12" i="28"/>
  <c r="V12" i="35"/>
  <c r="V12" i="36"/>
  <c r="V12" i="37"/>
  <c r="V12" i="41"/>
  <c r="V12" i="42"/>
  <c r="V28" i="25"/>
  <c r="V28" i="27"/>
  <c r="V28" i="28"/>
  <c r="V28" i="29"/>
  <c r="V18" i="24"/>
  <c r="V18" i="29"/>
  <c r="E41" i="4"/>
  <c r="X38" i="14" s="1"/>
  <c r="N30" i="33"/>
  <c r="N28" i="35"/>
  <c r="N20" i="17"/>
  <c r="N20" i="19"/>
  <c r="N20" i="35"/>
  <c r="N18" i="20"/>
  <c r="N18" i="35"/>
  <c r="N18" i="34"/>
  <c r="N8" i="22"/>
  <c r="N8" i="26"/>
  <c r="N8" i="34"/>
  <c r="N8" i="16"/>
  <c r="N8" i="36"/>
  <c r="N8" i="37"/>
  <c r="D10" i="4"/>
  <c r="D11" i="4"/>
  <c r="D12" i="4"/>
  <c r="D13" i="4"/>
  <c r="V10" i="30" s="1"/>
  <c r="D14" i="4"/>
  <c r="V11" i="33" s="1"/>
  <c r="D37" i="4"/>
  <c r="D39" i="4"/>
  <c r="V36" i="23" s="1"/>
  <c r="X36" i="38"/>
  <c r="X36" i="23"/>
  <c r="X8" i="15"/>
  <c r="V33" i="15"/>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4" i="18"/>
  <c r="E28" i="18"/>
  <c r="E9" i="18"/>
  <c r="E39" i="18"/>
  <c r="E17" i="18"/>
  <c r="E38" i="18"/>
  <c r="E16" i="18"/>
  <c r="E30" i="14"/>
  <c r="E17" i="14"/>
  <c r="V39" i="42"/>
  <c r="V38" i="8"/>
  <c r="V38" i="49"/>
  <c r="V38" i="12"/>
  <c r="V38" i="21"/>
  <c r="V38" i="31"/>
  <c r="V38" i="38"/>
  <c r="V38" i="43"/>
  <c r="V38" i="19"/>
  <c r="V38" i="25"/>
  <c r="V38" i="33"/>
  <c r="V38" i="40"/>
  <c r="V38" i="50"/>
  <c r="V38" i="16"/>
  <c r="V38" i="28"/>
  <c r="V38" i="41"/>
  <c r="V38" i="14"/>
  <c r="V38" i="23"/>
  <c r="V38" i="36"/>
  <c r="V38" i="52"/>
  <c r="V38" i="24"/>
  <c r="V38" i="34"/>
  <c r="V38" i="44"/>
  <c r="V38" i="20"/>
  <c r="V38" i="29"/>
  <c r="V38" i="39"/>
  <c r="D40" i="4"/>
  <c r="P10" i="8"/>
  <c r="P10" i="20"/>
  <c r="P10" i="38"/>
  <c r="F10" i="42"/>
  <c r="F10" i="52"/>
  <c r="F10" i="49"/>
  <c r="P10" i="24"/>
  <c r="F10" i="16"/>
  <c r="N8" i="8"/>
  <c r="N8" i="42"/>
  <c r="N8" i="40"/>
  <c r="F25" i="38"/>
  <c r="V9" i="26"/>
  <c r="V9" i="39"/>
  <c r="P27" i="8"/>
  <c r="F27" i="8"/>
  <c r="P5" i="42"/>
  <c r="F5" i="40"/>
  <c r="N30" i="15"/>
  <c r="E25" i="4"/>
  <c r="X22" i="13" s="1"/>
  <c r="D25" i="4"/>
  <c r="V22" i="34" s="1"/>
  <c r="E38" i="34"/>
  <c r="E20" i="19"/>
  <c r="O35" i="4"/>
  <c r="P35" i="4" s="1"/>
  <c r="C35" i="4" s="1"/>
  <c r="F32" i="42" s="1"/>
  <c r="V28" i="18"/>
  <c r="V28" i="24"/>
  <c r="V28" i="31"/>
  <c r="V28" i="35"/>
  <c r="V28" i="20"/>
  <c r="V28" i="21"/>
  <c r="V28" i="34"/>
  <c r="V28" i="36"/>
  <c r="V28" i="30"/>
  <c r="V28" i="33"/>
  <c r="V28" i="42"/>
  <c r="V28" i="43"/>
  <c r="V28" i="13"/>
  <c r="V23" i="18"/>
  <c r="V18" i="21"/>
  <c r="V18" i="25"/>
  <c r="V18" i="32"/>
  <c r="V18" i="37"/>
  <c r="V18" i="31"/>
  <c r="V18" i="35"/>
  <c r="V18" i="15"/>
  <c r="V18" i="30"/>
  <c r="V18" i="33"/>
  <c r="V13" i="51"/>
  <c r="V12" i="23"/>
  <c r="V12" i="31"/>
  <c r="V12" i="38"/>
  <c r="V12" i="13"/>
  <c r="E40" i="38"/>
  <c r="E26" i="26"/>
  <c r="E12" i="16"/>
  <c r="E6" i="36"/>
  <c r="E29" i="36"/>
  <c r="E20" i="25"/>
  <c r="E11" i="25"/>
  <c r="E8" i="15"/>
  <c r="E45" i="4"/>
  <c r="X42" i="30" s="1"/>
  <c r="E12" i="35"/>
  <c r="E24" i="35"/>
  <c r="E27" i="16"/>
  <c r="L44" i="49"/>
  <c r="V37" i="21"/>
  <c r="V37" i="36"/>
  <c r="V37" i="42"/>
  <c r="V37" i="37"/>
  <c r="V37" i="43"/>
  <c r="V37" i="30"/>
  <c r="V37" i="8"/>
  <c r="V37" i="52"/>
  <c r="V37" i="14"/>
  <c r="V37" i="22"/>
  <c r="V17" i="27"/>
  <c r="V17" i="37"/>
  <c r="V17" i="26"/>
  <c r="V17" i="22"/>
  <c r="V22" i="22"/>
  <c r="V22" i="24"/>
  <c r="V40" i="13"/>
  <c r="V40" i="24"/>
  <c r="V40" i="37"/>
  <c r="E22" i="42"/>
  <c r="E23" i="42"/>
  <c r="E38" i="42"/>
  <c r="E7" i="42"/>
  <c r="E8" i="42"/>
  <c r="E27" i="42"/>
  <c r="E42" i="42"/>
  <c r="E6" i="42"/>
  <c r="E24" i="42"/>
  <c r="E11" i="42"/>
  <c r="E12" i="42"/>
  <c r="E43" i="42"/>
  <c r="E19" i="42"/>
  <c r="E14" i="42"/>
  <c r="E15" i="42"/>
  <c r="E17" i="42"/>
  <c r="E20" i="42"/>
  <c r="E13" i="42"/>
  <c r="E30" i="41"/>
  <c r="E31" i="41"/>
  <c r="E21" i="41"/>
  <c r="E13" i="41"/>
  <c r="E43" i="41"/>
  <c r="E40" i="41"/>
  <c r="E22" i="41"/>
  <c r="E28" i="41"/>
  <c r="E6" i="41"/>
  <c r="E33" i="41"/>
  <c r="E37" i="41"/>
  <c r="E17" i="41"/>
  <c r="E20" i="41"/>
  <c r="E7" i="40"/>
  <c r="E27" i="40"/>
  <c r="E39" i="40"/>
  <c r="E36" i="40"/>
  <c r="E32" i="39"/>
  <c r="E43" i="38"/>
  <c r="E20" i="38"/>
  <c r="E42" i="38"/>
  <c r="E21" i="38"/>
  <c r="E25" i="38"/>
  <c r="E35" i="38"/>
  <c r="E24" i="38"/>
  <c r="E9" i="37"/>
  <c r="E31" i="37"/>
  <c r="E13" i="37"/>
  <c r="E43" i="37"/>
  <c r="E5" i="37"/>
  <c r="E24" i="37"/>
  <c r="E32" i="37"/>
  <c r="E12" i="37"/>
  <c r="E39" i="37"/>
  <c r="E8" i="37"/>
  <c r="E35" i="36"/>
  <c r="E27" i="36"/>
  <c r="E17" i="35"/>
  <c r="E16" i="35"/>
  <c r="E39" i="35"/>
  <c r="E33" i="35"/>
  <c r="E36" i="35"/>
  <c r="E19" i="35"/>
  <c r="E34" i="35"/>
  <c r="E8" i="35"/>
  <c r="E42" i="35"/>
  <c r="E9" i="35"/>
  <c r="E15" i="35"/>
  <c r="E32" i="35"/>
  <c r="E28" i="35"/>
  <c r="E35" i="35"/>
  <c r="E5" i="35"/>
  <c r="E40" i="35"/>
  <c r="E25" i="35"/>
  <c r="E43" i="35"/>
  <c r="E42" i="34"/>
  <c r="E25" i="34"/>
  <c r="E39" i="34"/>
  <c r="E23" i="34"/>
  <c r="E39" i="33"/>
  <c r="E24" i="33"/>
  <c r="E29" i="33"/>
  <c r="E8" i="33"/>
  <c r="E43" i="33"/>
  <c r="E7" i="33"/>
  <c r="E31" i="33"/>
  <c r="E23" i="33"/>
  <c r="E20" i="33"/>
  <c r="E13" i="33"/>
  <c r="E27" i="33"/>
  <c r="E43" i="32"/>
  <c r="E37" i="32"/>
  <c r="E29" i="32"/>
  <c r="E21" i="32"/>
  <c r="E27" i="32"/>
  <c r="E9" i="32"/>
  <c r="E32" i="32"/>
  <c r="E11" i="32"/>
  <c r="E41" i="32"/>
  <c r="E28" i="32"/>
  <c r="E35" i="32"/>
  <c r="E25" i="32"/>
  <c r="E19" i="32"/>
  <c r="E13" i="32"/>
  <c r="E34" i="32"/>
  <c r="E14" i="32"/>
  <c r="E42" i="32"/>
  <c r="E38" i="31"/>
  <c r="E30" i="31"/>
  <c r="E9" i="31"/>
  <c r="E33" i="31"/>
  <c r="E14" i="31"/>
  <c r="E34" i="31"/>
  <c r="E17" i="31"/>
  <c r="E6" i="31"/>
  <c r="E26" i="31"/>
  <c r="E13" i="31"/>
  <c r="E7" i="31"/>
  <c r="E43" i="31"/>
  <c r="E23" i="31"/>
  <c r="E42" i="31"/>
  <c r="E15" i="31"/>
  <c r="E39" i="31"/>
  <c r="E31" i="31"/>
  <c r="E37" i="31"/>
  <c r="E22" i="31"/>
  <c r="E10" i="31"/>
  <c r="E41" i="30"/>
  <c r="E5" i="30"/>
  <c r="E40" i="30"/>
  <c r="E31" i="30"/>
  <c r="E16" i="30"/>
  <c r="E27" i="30"/>
  <c r="E8" i="30"/>
  <c r="E6" i="30"/>
  <c r="E36" i="30"/>
  <c r="E19" i="30"/>
  <c r="E11" i="30"/>
  <c r="E28" i="30"/>
  <c r="E35" i="30"/>
  <c r="E25" i="30"/>
  <c r="E29" i="30"/>
  <c r="E43" i="29"/>
  <c r="E11" i="29"/>
  <c r="E8" i="29"/>
  <c r="E40" i="29"/>
  <c r="E19" i="28"/>
  <c r="E30" i="28"/>
  <c r="E10" i="28"/>
  <c r="E29" i="28"/>
  <c r="E14" i="28"/>
  <c r="E13" i="28"/>
  <c r="E27" i="28"/>
  <c r="E7" i="28"/>
  <c r="E37" i="28"/>
  <c r="E11" i="28"/>
  <c r="E34" i="28"/>
  <c r="E35" i="28"/>
  <c r="E21" i="28"/>
  <c r="E25" i="28"/>
  <c r="E22" i="28"/>
  <c r="E42" i="28"/>
  <c r="E27" i="27"/>
  <c r="E5" i="25"/>
  <c r="E43" i="25"/>
  <c r="E24" i="24"/>
  <c r="E14" i="24"/>
  <c r="E35" i="24"/>
  <c r="E28" i="24"/>
  <c r="E27" i="24"/>
  <c r="E16" i="24"/>
  <c r="E38" i="24"/>
  <c r="E26" i="24"/>
  <c r="E10" i="24"/>
  <c r="E40" i="24"/>
  <c r="E12" i="24"/>
  <c r="E32" i="24"/>
  <c r="E5" i="24"/>
  <c r="E34" i="24"/>
  <c r="E22" i="24"/>
  <c r="E6" i="24"/>
  <c r="E30" i="24"/>
  <c r="E8" i="24"/>
  <c r="E11" i="24"/>
  <c r="E20" i="24"/>
  <c r="E42" i="24"/>
  <c r="E42" i="23"/>
  <c r="E30" i="23"/>
  <c r="E32" i="23"/>
  <c r="E24" i="23"/>
  <c r="E28" i="23"/>
  <c r="E36" i="23"/>
  <c r="E18" i="23"/>
  <c r="E20" i="23"/>
  <c r="E41" i="23"/>
  <c r="E5" i="23"/>
  <c r="E12" i="23"/>
  <c r="E25" i="23"/>
  <c r="E10" i="23"/>
  <c r="E14" i="22"/>
  <c r="E22" i="22"/>
  <c r="E32" i="22"/>
  <c r="E16" i="22"/>
  <c r="E11" i="22"/>
  <c r="E18" i="22"/>
  <c r="E42" i="22"/>
  <c r="E10" i="22"/>
  <c r="E28" i="22"/>
  <c r="E12" i="22"/>
  <c r="E34" i="22"/>
  <c r="E38" i="22"/>
  <c r="E7" i="22"/>
  <c r="E23" i="22"/>
  <c r="E6" i="22"/>
  <c r="E39" i="22"/>
  <c r="E24" i="22"/>
  <c r="E5" i="22"/>
  <c r="E26" i="22"/>
  <c r="E20" i="22"/>
  <c r="E40" i="22"/>
  <c r="E36" i="22"/>
  <c r="E31" i="22"/>
  <c r="E30" i="22"/>
  <c r="E42" i="21"/>
  <c r="E18" i="21"/>
  <c r="E10" i="21"/>
  <c r="E20" i="21"/>
  <c r="E32" i="21"/>
  <c r="E16" i="21"/>
  <c r="E34" i="21"/>
  <c r="E43" i="21"/>
  <c r="E12" i="21"/>
  <c r="E36" i="21"/>
  <c r="E13" i="21"/>
  <c r="E38" i="21"/>
  <c r="E21" i="21"/>
  <c r="E41" i="21"/>
  <c r="E22" i="21"/>
  <c r="E30" i="21"/>
  <c r="E14" i="21"/>
  <c r="E28" i="21"/>
  <c r="E29" i="21"/>
  <c r="E6" i="21"/>
  <c r="E8" i="21"/>
  <c r="E27" i="20"/>
  <c r="E30" i="20"/>
  <c r="E18" i="20"/>
  <c r="E6" i="20"/>
  <c r="E20" i="20"/>
  <c r="E32" i="20"/>
  <c r="E35" i="20"/>
  <c r="E14" i="20"/>
  <c r="E5" i="20"/>
  <c r="E16" i="20"/>
  <c r="E11" i="20"/>
  <c r="E40" i="20"/>
  <c r="E8" i="20"/>
  <c r="E23" i="20"/>
  <c r="E26" i="20"/>
  <c r="E10" i="20"/>
  <c r="E12" i="20"/>
  <c r="E42" i="20"/>
  <c r="E25" i="19"/>
  <c r="E37" i="19"/>
  <c r="E11" i="19"/>
  <c r="E14" i="19"/>
  <c r="E38" i="19"/>
  <c r="E41" i="19"/>
  <c r="E32" i="19"/>
  <c r="E40" i="19"/>
  <c r="E16" i="19"/>
  <c r="E9" i="19"/>
  <c r="E6" i="19"/>
  <c r="E12" i="19"/>
  <c r="E34" i="19"/>
  <c r="E24" i="19"/>
  <c r="E42" i="19"/>
  <c r="E22" i="19"/>
  <c r="E13" i="19"/>
  <c r="E5" i="19"/>
  <c r="E30" i="19"/>
  <c r="E36" i="19"/>
  <c r="E43" i="19"/>
  <c r="E42" i="18"/>
  <c r="E15" i="18"/>
  <c r="E23" i="18"/>
  <c r="E11" i="17"/>
  <c r="E31" i="17"/>
  <c r="E34" i="17"/>
  <c r="E29" i="17"/>
  <c r="E30" i="17"/>
  <c r="E43" i="17"/>
  <c r="E21" i="17"/>
  <c r="E13" i="17"/>
  <c r="E6" i="17"/>
  <c r="E37" i="17"/>
  <c r="E40" i="15"/>
  <c r="E22" i="15"/>
  <c r="E14" i="15"/>
  <c r="E11" i="15"/>
  <c r="E41" i="15"/>
  <c r="E18" i="14"/>
  <c r="E6" i="14"/>
  <c r="E10" i="14"/>
  <c r="E22" i="14"/>
  <c r="E16" i="14"/>
  <c r="E23" i="14"/>
  <c r="E26" i="14"/>
  <c r="E7" i="14"/>
  <c r="E38" i="14"/>
  <c r="E25" i="14"/>
  <c r="G25" i="14" s="1"/>
  <c r="E29" i="14"/>
  <c r="E36" i="14"/>
  <c r="E9" i="14"/>
  <c r="E14" i="14"/>
  <c r="E37" i="14"/>
  <c r="E34" i="14"/>
  <c r="E41" i="12"/>
  <c r="E39" i="12"/>
  <c r="E20" i="12"/>
  <c r="E30" i="12"/>
  <c r="E19" i="12"/>
  <c r="E6" i="12"/>
  <c r="E21" i="13"/>
  <c r="E10" i="13"/>
  <c r="E39" i="13"/>
  <c r="E42" i="8"/>
  <c r="E22" i="8"/>
  <c r="E36" i="8"/>
  <c r="E14" i="8"/>
  <c r="E24" i="8"/>
  <c r="E8" i="8"/>
  <c r="E41" i="8"/>
  <c r="E10" i="8"/>
  <c r="E37" i="8"/>
  <c r="E7" i="8"/>
  <c r="E25" i="8"/>
  <c r="L44" i="51"/>
  <c r="E9" i="8"/>
  <c r="L44" i="48"/>
  <c r="E18" i="36"/>
  <c r="E9" i="16"/>
  <c r="E9" i="36"/>
  <c r="E43" i="36"/>
  <c r="E43" i="40"/>
  <c r="E28" i="17"/>
  <c r="E28" i="12"/>
  <c r="E6" i="52"/>
  <c r="E11" i="52"/>
  <c r="E14" i="52"/>
  <c r="E17" i="52"/>
  <c r="E18" i="52"/>
  <c r="E27" i="52"/>
  <c r="E30" i="52"/>
  <c r="E32" i="52"/>
  <c r="E41" i="52"/>
  <c r="E7" i="52"/>
  <c r="E9" i="52"/>
  <c r="E10" i="52"/>
  <c r="E19" i="52"/>
  <c r="E21" i="52"/>
  <c r="E22" i="52"/>
  <c r="E25" i="52"/>
  <c r="E26" i="52"/>
  <c r="E33" i="52"/>
  <c r="E34" i="52"/>
  <c r="E37" i="52"/>
  <c r="E38" i="52"/>
  <c r="E40" i="52"/>
  <c r="E42" i="52"/>
  <c r="E8" i="51"/>
  <c r="E24" i="51"/>
  <c r="E25" i="51"/>
  <c r="E26" i="51"/>
  <c r="E29" i="51"/>
  <c r="E33" i="51"/>
  <c r="E37" i="51"/>
  <c r="E38" i="51"/>
  <c r="E40" i="51"/>
  <c r="E41" i="51"/>
  <c r="E42" i="51"/>
  <c r="E9" i="51"/>
  <c r="E17" i="51"/>
  <c r="E22" i="51"/>
  <c r="E32" i="51"/>
  <c r="E7" i="51"/>
  <c r="E10" i="51"/>
  <c r="E13" i="51"/>
  <c r="E16" i="51"/>
  <c r="E18" i="51"/>
  <c r="E21" i="51"/>
  <c r="E28" i="51"/>
  <c r="E34" i="51"/>
  <c r="E38" i="13"/>
  <c r="E42" i="13"/>
  <c r="E43" i="34"/>
  <c r="E42" i="36"/>
  <c r="E42" i="40"/>
  <c r="E42" i="33"/>
  <c r="E42" i="29"/>
  <c r="E30" i="26"/>
  <c r="E42" i="25"/>
  <c r="E43" i="12"/>
  <c r="E42" i="12"/>
  <c r="E43" i="15"/>
  <c r="E42" i="16"/>
  <c r="E41" i="17"/>
  <c r="E41" i="25"/>
  <c r="E42" i="26"/>
  <c r="E41" i="29"/>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V36" i="38"/>
  <c r="V36" i="22"/>
  <c r="V36" i="48"/>
  <c r="V36" i="43"/>
  <c r="X18" i="26"/>
  <c r="X18" i="35"/>
  <c r="X18" i="14"/>
  <c r="X18" i="27"/>
  <c r="V10" i="28"/>
  <c r="V10" i="51"/>
  <c r="V10" i="18"/>
  <c r="V10" i="22"/>
  <c r="V10" i="37"/>
  <c r="V10" i="43"/>
  <c r="V10" i="40"/>
  <c r="V10" i="29"/>
  <c r="V10" i="32"/>
  <c r="V10" i="23"/>
  <c r="V10" i="24"/>
  <c r="V10" i="38"/>
  <c r="V10" i="16"/>
  <c r="V10" i="33"/>
  <c r="V10" i="44"/>
  <c r="V10" i="50"/>
  <c r="V10" i="39"/>
  <c r="V8" i="13"/>
  <c r="V8" i="18"/>
  <c r="X38" i="20"/>
  <c r="X38" i="36"/>
  <c r="X38" i="31"/>
  <c r="X38" i="44"/>
  <c r="V9" i="31"/>
  <c r="V11" i="38"/>
  <c r="X18" i="43"/>
  <c r="X18" i="52"/>
  <c r="X18" i="21"/>
  <c r="X18" i="41"/>
  <c r="X18" i="25"/>
  <c r="X18" i="44"/>
  <c r="X18" i="28"/>
  <c r="X38" i="12"/>
  <c r="V36" i="25"/>
  <c r="V7" i="24"/>
  <c r="V7" i="25"/>
  <c r="V7" i="38"/>
  <c r="X38" i="34"/>
  <c r="X38" i="24"/>
  <c r="X38" i="48"/>
  <c r="X38" i="16"/>
  <c r="X38" i="40"/>
  <c r="X38" i="51"/>
  <c r="V34" i="27"/>
  <c r="V34" i="14"/>
  <c r="V9" i="51"/>
  <c r="V9" i="50"/>
  <c r="V9" i="44"/>
  <c r="V9" i="21"/>
  <c r="V7" i="16"/>
  <c r="V7" i="12"/>
  <c r="V9" i="27"/>
  <c r="V10" i="36"/>
  <c r="X18" i="50"/>
  <c r="X18" i="30"/>
  <c r="X18" i="48"/>
  <c r="X18" i="37"/>
  <c r="X18" i="22"/>
  <c r="X18" i="32"/>
  <c r="X18" i="18"/>
  <c r="X18" i="12"/>
  <c r="X18" i="38"/>
  <c r="X18" i="36"/>
  <c r="X18" i="20"/>
  <c r="X38" i="22"/>
  <c r="V10" i="48"/>
  <c r="V8" i="50"/>
  <c r="V7" i="43"/>
  <c r="V7" i="44"/>
  <c r="V7" i="34"/>
  <c r="V7" i="32"/>
  <c r="V7" i="37"/>
  <c r="V7" i="27"/>
  <c r="X38" i="28"/>
  <c r="X38" i="17"/>
  <c r="X38" i="52"/>
  <c r="X38" i="41"/>
  <c r="X38" i="25"/>
  <c r="X38" i="21"/>
  <c r="X38" i="35"/>
  <c r="V36" i="42"/>
  <c r="V12" i="32"/>
  <c r="V12" i="39"/>
  <c r="V12" i="40"/>
  <c r="V12" i="34"/>
  <c r="V24" i="20"/>
  <c r="V24" i="32"/>
  <c r="V18" i="22"/>
  <c r="V18" i="23"/>
  <c r="V18" i="34"/>
  <c r="V18" i="38"/>
  <c r="V18" i="40"/>
  <c r="V18" i="17"/>
  <c r="V18" i="27"/>
  <c r="V18" i="36"/>
  <c r="V18" i="39"/>
  <c r="V18" i="41"/>
  <c r="V27" i="21"/>
  <c r="V28" i="14"/>
  <c r="V28" i="19"/>
  <c r="V28" i="32"/>
  <c r="V28" i="38"/>
  <c r="V28" i="39"/>
  <c r="V28" i="40"/>
  <c r="V28" i="22"/>
  <c r="V28" i="26"/>
  <c r="V28" i="37"/>
  <c r="D9" i="4"/>
  <c r="V6" i="24" s="1"/>
  <c r="D17" i="4"/>
  <c r="V14" i="15" s="1"/>
  <c r="D23" i="4"/>
  <c r="D33" i="4"/>
  <c r="V30" i="52" s="1"/>
  <c r="E17" i="4"/>
  <c r="D22" i="4"/>
  <c r="V30" i="29"/>
  <c r="V30" i="8"/>
  <c r="V30" i="49"/>
  <c r="V30" i="24"/>
  <c r="V30" i="39"/>
  <c r="V30" i="30"/>
  <c r="V30" i="41"/>
  <c r="V6" i="22"/>
  <c r="V6" i="29"/>
  <c r="V20" i="41"/>
  <c r="V20" i="49"/>
  <c r="V20" i="15"/>
  <c r="V20" i="21"/>
  <c r="V20" i="27"/>
  <c r="V20" i="44"/>
  <c r="V14" i="14"/>
  <c r="V14" i="12"/>
  <c r="V14" i="36"/>
  <c r="V14" i="29"/>
  <c r="V14" i="43"/>
  <c r="V14" i="32"/>
  <c r="V14" i="44"/>
  <c r="X19" i="52"/>
  <c r="X19" i="43"/>
  <c r="V7" i="28"/>
  <c r="V7" i="48"/>
  <c r="X18" i="42"/>
  <c r="X18" i="24"/>
  <c r="V13" i="13"/>
  <c r="V13" i="52"/>
  <c r="V13" i="14"/>
  <c r="V27" i="8"/>
  <c r="V27" i="17"/>
  <c r="V39" i="25"/>
  <c r="V39" i="44"/>
  <c r="V39" i="33"/>
  <c r="V39" i="50"/>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50"/>
  <c r="V25" i="48"/>
  <c r="V25" i="24"/>
  <c r="V25" i="27"/>
  <c r="V25" i="15"/>
  <c r="V25" i="18"/>
  <c r="V25" i="29"/>
  <c r="V25" i="26"/>
  <c r="V25" i="34"/>
  <c r="V25" i="40"/>
  <c r="V25" i="44"/>
  <c r="V25" i="30"/>
  <c r="V25" i="12"/>
  <c r="V25" i="17"/>
  <c r="V25" i="8"/>
  <c r="V25" i="20"/>
  <c r="V25" i="25"/>
  <c r="V25" i="14"/>
  <c r="V25" i="16"/>
  <c r="V25" i="19"/>
  <c r="V25" i="36"/>
  <c r="V25" i="32"/>
  <c r="V25" i="37"/>
  <c r="V25" i="41"/>
  <c r="V25" i="21"/>
  <c r="V25" i="43"/>
  <c r="V38" i="51"/>
  <c r="V38" i="17"/>
  <c r="V38" i="32"/>
  <c r="V38" i="42"/>
  <c r="V38" i="18"/>
  <c r="V38" i="27"/>
  <c r="V38" i="37"/>
  <c r="V38" i="48"/>
  <c r="V38" i="15"/>
  <c r="V38" i="26"/>
  <c r="V38" i="35"/>
  <c r="V38" i="13"/>
  <c r="V38" i="22"/>
  <c r="V38" i="30"/>
  <c r="E10" i="40"/>
  <c r="E43" i="23"/>
  <c r="E34" i="20"/>
  <c r="E28" i="20"/>
  <c r="E42" i="17"/>
  <c r="E42" i="15"/>
  <c r="E42" i="14"/>
  <c r="E23" i="12"/>
  <c r="E11" i="12"/>
  <c r="J7" i="46"/>
  <c r="E11" i="27"/>
  <c r="E8" i="38"/>
  <c r="E38" i="23"/>
  <c r="E20" i="13"/>
  <c r="V31" i="21"/>
  <c r="V31" i="28"/>
  <c r="V31" i="39"/>
  <c r="V31" i="14"/>
  <c r="V31" i="38"/>
  <c r="V31" i="36"/>
  <c r="V31" i="35"/>
  <c r="V31" i="26"/>
  <c r="V31" i="32"/>
  <c r="V31" i="43"/>
  <c r="V21" i="16"/>
  <c r="V21" i="20"/>
  <c r="V21" i="12"/>
  <c r="V21" i="17"/>
  <c r="V21" i="24"/>
  <c r="V21" i="26"/>
  <c r="V21" i="30"/>
  <c r="V21" i="38"/>
  <c r="V21" i="21"/>
  <c r="V21" i="31"/>
  <c r="V21" i="39"/>
  <c r="V21" i="42"/>
  <c r="V21" i="27"/>
  <c r="V21" i="35"/>
  <c r="V21" i="44"/>
  <c r="V21" i="34"/>
  <c r="V21" i="48"/>
  <c r="V21" i="49"/>
  <c r="V21" i="51"/>
  <c r="V21" i="50"/>
  <c r="V21" i="13"/>
  <c r="V21" i="19"/>
  <c r="V21" i="18"/>
  <c r="V21" i="14"/>
  <c r="V21" i="22"/>
  <c r="V21" i="25"/>
  <c r="V21" i="28"/>
  <c r="V21" i="33"/>
  <c r="V21" i="15"/>
  <c r="V21" i="29"/>
  <c r="V21" i="36"/>
  <c r="V21" i="41"/>
  <c r="V21" i="43"/>
  <c r="V21" i="32"/>
  <c r="V21" i="40"/>
  <c r="V21" i="23"/>
  <c r="V21" i="37"/>
  <c r="V21" i="52"/>
  <c r="V21" i="8"/>
  <c r="N44" i="39"/>
  <c r="N28" i="43"/>
  <c r="F5" i="28"/>
  <c r="P5" i="31"/>
  <c r="F5" i="33"/>
  <c r="F5" i="36"/>
  <c r="P5" i="39"/>
  <c r="P5" i="41"/>
  <c r="P5" i="43"/>
  <c r="P5" i="29"/>
  <c r="F5" i="30"/>
  <c r="P5" i="33"/>
  <c r="P5" i="36"/>
  <c r="F5" i="39"/>
  <c r="F5" i="42"/>
  <c r="P5" i="26"/>
  <c r="F5" i="29"/>
  <c r="P5" i="30"/>
  <c r="P5" i="34"/>
  <c r="F5" i="37"/>
  <c r="P5" i="40"/>
  <c r="P5" i="44"/>
  <c r="P5" i="27"/>
  <c r="F5" i="31"/>
  <c r="P5" i="32"/>
  <c r="F5" i="34"/>
  <c r="P5" i="37"/>
  <c r="F5" i="41"/>
  <c r="F5" i="43"/>
  <c r="N30" i="12"/>
  <c r="N30" i="14"/>
  <c r="N18"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50"/>
  <c r="V41" i="43"/>
  <c r="V41" i="49"/>
  <c r="V41" i="44"/>
  <c r="V41" i="39"/>
  <c r="V41" i="35"/>
  <c r="V41" i="31"/>
  <c r="V41" i="27"/>
  <c r="V41" i="40"/>
  <c r="V41" i="36"/>
  <c r="V41" i="32"/>
  <c r="V41" i="28"/>
  <c r="V41" i="12"/>
  <c r="V41" i="16"/>
  <c r="V41" i="17"/>
  <c r="V41" i="18"/>
  <c r="V41" i="22"/>
  <c r="V41" i="8"/>
  <c r="V41" i="13"/>
  <c r="V41" i="19"/>
  <c r="V41" i="23"/>
  <c r="V41" i="24"/>
  <c r="V41" i="48"/>
  <c r="V41" i="52"/>
  <c r="V41" i="42"/>
  <c r="V41" i="51"/>
  <c r="V41" i="41"/>
  <c r="V41" i="37"/>
  <c r="V41" i="33"/>
  <c r="V41" i="29"/>
  <c r="V41" i="25"/>
  <c r="V41" i="38"/>
  <c r="V41" i="34"/>
  <c r="V41" i="26"/>
  <c r="V41" i="20"/>
  <c r="V41" i="14"/>
  <c r="V41" i="15"/>
  <c r="V41" i="21"/>
  <c r="X31" i="29"/>
  <c r="X31" i="15"/>
  <c r="X31" i="23"/>
  <c r="X31" i="36"/>
  <c r="X31" i="25"/>
  <c r="N18" i="51"/>
  <c r="F27" i="31"/>
  <c r="F27" i="30"/>
  <c r="F27" i="32"/>
  <c r="F27" i="33"/>
  <c r="G27" i="33" s="1"/>
  <c r="F27" i="34"/>
  <c r="F27" i="35"/>
  <c r="F27" i="36"/>
  <c r="G27" i="36" s="1"/>
  <c r="F27" i="37"/>
  <c r="F27" i="38"/>
  <c r="F27" i="39"/>
  <c r="F27" i="40"/>
  <c r="G27" i="40" s="1"/>
  <c r="F27" i="41"/>
  <c r="F27" i="42"/>
  <c r="F27" i="44"/>
  <c r="F27" i="43"/>
  <c r="P27" i="31"/>
  <c r="P27" i="30"/>
  <c r="P27" i="32"/>
  <c r="P27" i="33"/>
  <c r="P27" i="34"/>
  <c r="P27" i="35"/>
  <c r="P27" i="36"/>
  <c r="P27" i="37"/>
  <c r="P27" i="38"/>
  <c r="P27" i="39"/>
  <c r="P27" i="40"/>
  <c r="P27" i="41"/>
  <c r="P27" i="42"/>
  <c r="P27" i="44"/>
  <c r="P27" i="43"/>
  <c r="F27" i="48"/>
  <c r="F27" i="49"/>
  <c r="P27" i="49"/>
  <c r="P27" i="51"/>
  <c r="F27" i="51"/>
  <c r="F27" i="13"/>
  <c r="N28" i="52"/>
  <c r="O42" i="4"/>
  <c r="P42" i="4" s="1"/>
  <c r="C42" i="4" s="1"/>
  <c r="F39" i="39" s="1"/>
  <c r="O37" i="4"/>
  <c r="P37" i="4" s="1"/>
  <c r="C37" i="4" s="1"/>
  <c r="F34" i="13" s="1"/>
  <c r="O22" i="4"/>
  <c r="P22" i="4" s="1"/>
  <c r="C22" i="4" s="1"/>
  <c r="P19" i="41" s="1"/>
  <c r="O16" i="4"/>
  <c r="P16" i="4" s="1"/>
  <c r="C16" i="4" s="1"/>
  <c r="F13" i="36" s="1"/>
  <c r="F10" i="15"/>
  <c r="G10" i="15" s="1"/>
  <c r="P10" i="15"/>
  <c r="P10" i="18"/>
  <c r="F10" i="20"/>
  <c r="G10" i="20" s="1"/>
  <c r="P10" i="29"/>
  <c r="P10" i="28"/>
  <c r="F10" i="35"/>
  <c r="F10" i="34"/>
  <c r="F10" i="40"/>
  <c r="F10" i="43"/>
  <c r="F10" i="12"/>
  <c r="P10" i="16"/>
  <c r="F10" i="18"/>
  <c r="F10" i="23"/>
  <c r="F10" i="26"/>
  <c r="G10" i="26" s="1"/>
  <c r="F10" i="31"/>
  <c r="F10" i="30"/>
  <c r="F10" i="41"/>
  <c r="P10" i="39"/>
  <c r="P10" i="44"/>
  <c r="F28" i="28"/>
  <c r="P28" i="21"/>
  <c r="O39" i="4"/>
  <c r="P39" i="4" s="1"/>
  <c r="C39" i="4" s="1"/>
  <c r="F36" i="19" s="1"/>
  <c r="G36" i="19" s="1"/>
  <c r="O32" i="4"/>
  <c r="P32" i="4" s="1"/>
  <c r="C32" i="4" s="1"/>
  <c r="P29" i="14" s="1"/>
  <c r="AN45" i="4"/>
  <c r="H45" i="4" s="1"/>
  <c r="N42" i="31" s="1"/>
  <c r="F27" i="12"/>
  <c r="P27" i="12"/>
  <c r="P27" i="14"/>
  <c r="P27" i="15"/>
  <c r="P27" i="16"/>
  <c r="F27" i="21"/>
  <c r="F27" i="22"/>
  <c r="F27" i="17"/>
  <c r="P27" i="18"/>
  <c r="P27" i="19"/>
  <c r="P27" i="20"/>
  <c r="P27" i="23"/>
  <c r="P27" i="24"/>
  <c r="P27" i="25"/>
  <c r="P27" i="26"/>
  <c r="P27" i="27"/>
  <c r="P27" i="28"/>
  <c r="P27" i="29"/>
  <c r="F27" i="14"/>
  <c r="F27" i="15"/>
  <c r="G27" i="15" s="1"/>
  <c r="F27" i="16"/>
  <c r="P27" i="17"/>
  <c r="P27" i="21"/>
  <c r="P27" i="22"/>
  <c r="F27" i="18"/>
  <c r="F27" i="19"/>
  <c r="F27" i="20"/>
  <c r="F27" i="23"/>
  <c r="F27" i="24"/>
  <c r="G27" i="24" s="1"/>
  <c r="F27" i="25"/>
  <c r="F27" i="26"/>
  <c r="F27" i="27"/>
  <c r="G27" i="27" s="1"/>
  <c r="F27" i="28"/>
  <c r="G27" i="28" s="1"/>
  <c r="F27" i="29"/>
  <c r="F11" i="43"/>
  <c r="F15" i="41"/>
  <c r="F34" i="17"/>
  <c r="P36" i="44"/>
  <c r="P36" i="28"/>
  <c r="F36" i="35"/>
  <c r="F36" i="41"/>
  <c r="O38" i="4"/>
  <c r="P38" i="4" s="1"/>
  <c r="C38" i="4" s="1"/>
  <c r="O26" i="4"/>
  <c r="P26" i="4" s="1"/>
  <c r="C26" i="4" s="1"/>
  <c r="F33" i="28"/>
  <c r="F33" i="19"/>
  <c r="F33" i="26"/>
  <c r="G33" i="26" s="1"/>
  <c r="P33" i="16"/>
  <c r="F33" i="33"/>
  <c r="F33" i="20"/>
  <c r="F33" i="34"/>
  <c r="F33" i="27"/>
  <c r="P33" i="32"/>
  <c r="F33" i="36"/>
  <c r="P33" i="49"/>
  <c r="F10" i="48"/>
  <c r="P10" i="50"/>
  <c r="F10" i="51"/>
  <c r="P10" i="51"/>
  <c r="P10" i="48"/>
  <c r="P10" i="49"/>
  <c r="P10" i="52"/>
  <c r="N40" i="50"/>
  <c r="N40" i="17"/>
  <c r="N40" i="29"/>
  <c r="N40" i="32"/>
  <c r="N40" i="36"/>
  <c r="N40" i="34"/>
  <c r="N40" i="42"/>
  <c r="N40" i="49"/>
  <c r="N40" i="18"/>
  <c r="N40" i="23"/>
  <c r="N40" i="27"/>
  <c r="N40" i="31"/>
  <c r="N40" i="21"/>
  <c r="N40" i="28"/>
  <c r="N40" i="37"/>
  <c r="O41" i="4"/>
  <c r="P41" i="4" s="1"/>
  <c r="C41" i="4" s="1"/>
  <c r="O46" i="4"/>
  <c r="P46" i="4" s="1"/>
  <c r="C46" i="4" s="1"/>
  <c r="P43" i="17" s="1"/>
  <c r="P19" i="15"/>
  <c r="P32" i="52"/>
  <c r="P32" i="48"/>
  <c r="P32" i="32"/>
  <c r="F32" i="41"/>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AI10" i="4"/>
  <c r="G10" i="4" s="1"/>
  <c r="J7" i="50" s="1"/>
  <c r="P29" i="34"/>
  <c r="P32" i="15"/>
  <c r="F32" i="27"/>
  <c r="F32" i="13"/>
  <c r="P32" i="39"/>
  <c r="F32" i="8"/>
  <c r="G32" i="8" s="1"/>
  <c r="F40" i="13"/>
  <c r="F40" i="14"/>
  <c r="P40" i="15"/>
  <c r="P40" i="16"/>
  <c r="P40" i="17"/>
  <c r="F40" i="19"/>
  <c r="F40" i="20"/>
  <c r="G40" i="20" s="1"/>
  <c r="P40" i="20"/>
  <c r="F40" i="22"/>
  <c r="P40" i="23"/>
  <c r="P40" i="31"/>
  <c r="P40" i="25"/>
  <c r="F40" i="27"/>
  <c r="P40" i="29"/>
  <c r="F40" i="32"/>
  <c r="P40" i="33"/>
  <c r="F40" i="36"/>
  <c r="P40" i="37"/>
  <c r="F40" i="39"/>
  <c r="P40" i="41"/>
  <c r="P40" i="34"/>
  <c r="P40" i="38"/>
  <c r="F40" i="44"/>
  <c r="G40" i="44" s="1"/>
  <c r="F40" i="43"/>
  <c r="P40" i="49"/>
  <c r="F40" i="50"/>
  <c r="F40" i="51"/>
  <c r="P40" i="13"/>
  <c r="F40" i="15"/>
  <c r="G40" i="15" s="1"/>
  <c r="P40" i="14"/>
  <c r="P40" i="18"/>
  <c r="F40" i="18"/>
  <c r="G40" i="18" s="1"/>
  <c r="P40" i="19"/>
  <c r="P40" i="21"/>
  <c r="F40" i="21"/>
  <c r="F40" i="23"/>
  <c r="F40" i="24"/>
  <c r="G40" i="24" s="1"/>
  <c r="F40" i="25"/>
  <c r="F40" i="26"/>
  <c r="P40" i="27"/>
  <c r="F40" i="31"/>
  <c r="P40" i="30"/>
  <c r="F40" i="33"/>
  <c r="P40" i="35"/>
  <c r="F40" i="37"/>
  <c r="F40" i="38"/>
  <c r="F40" i="41"/>
  <c r="P40" i="32"/>
  <c r="P40" i="36"/>
  <c r="F40" i="42"/>
  <c r="P40" i="44"/>
  <c r="P40" i="43"/>
  <c r="P40" i="48"/>
  <c r="P40" i="50"/>
  <c r="P40" i="51"/>
  <c r="F25" i="13"/>
  <c r="F25" i="52"/>
  <c r="P25" i="51"/>
  <c r="P25" i="50"/>
  <c r="F40" i="52"/>
  <c r="F12" i="22"/>
  <c r="G12" i="22" s="1"/>
  <c r="F12" i="26"/>
  <c r="F12" i="28"/>
  <c r="P12" i="30"/>
  <c r="P12" i="34"/>
  <c r="F12" i="24"/>
  <c r="F12" i="38"/>
  <c r="F12" i="40"/>
  <c r="F12" i="42"/>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7" i="12"/>
  <c r="J7" i="13"/>
  <c r="J7" i="42"/>
  <c r="J23" i="23"/>
  <c r="J35" i="19"/>
  <c r="J35" i="27"/>
  <c r="J35" i="29"/>
  <c r="J35" i="41"/>
  <c r="J35" i="12"/>
  <c r="J35" i="15"/>
  <c r="J35" i="28"/>
  <c r="J35" i="36"/>
  <c r="J35" i="52"/>
  <c r="J35" i="31"/>
  <c r="J35" i="42"/>
  <c r="J35" i="40"/>
  <c r="J35" i="37"/>
  <c r="J35" i="38"/>
  <c r="AI34" i="4"/>
  <c r="G34" i="4" s="1"/>
  <c r="J31" i="16" s="1"/>
  <c r="J21" i="48"/>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X14" i="37"/>
  <c r="X14" i="38"/>
  <c r="X14" i="49"/>
  <c r="X14" i="30"/>
  <c r="X14" i="18"/>
  <c r="X14" i="40"/>
  <c r="X14" i="43"/>
  <c r="X14" i="23"/>
  <c r="X14" i="12"/>
  <c r="X14" i="20"/>
  <c r="X14" i="19"/>
  <c r="X14" i="29"/>
  <c r="P23" i="8"/>
  <c r="F23" i="16"/>
  <c r="P33" i="43"/>
  <c r="P33" i="42"/>
  <c r="F33" i="8"/>
  <c r="P33" i="24"/>
  <c r="F33" i="41"/>
  <c r="G33" i="41" s="1"/>
  <c r="P33" i="31"/>
  <c r="F39" i="17"/>
  <c r="G39" i="17" s="1"/>
  <c r="F39" i="48"/>
  <c r="P39" i="33"/>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F39" i="31"/>
  <c r="G39" i="31" s="1"/>
  <c r="P39" i="41"/>
  <c r="P39" i="26"/>
  <c r="P39" i="31"/>
  <c r="P39" i="14"/>
  <c r="P39" i="16"/>
  <c r="F39" i="51"/>
  <c r="F39" i="29"/>
  <c r="P39" i="8"/>
  <c r="P39" i="18"/>
  <c r="P39" i="20"/>
  <c r="P39" i="30"/>
  <c r="P33" i="33"/>
  <c r="P33" i="36"/>
  <c r="P33" i="15"/>
  <c r="F33" i="16"/>
  <c r="P33" i="17"/>
  <c r="F33" i="51"/>
  <c r="G33" i="51" s="1"/>
  <c r="F33" i="50"/>
  <c r="F33" i="17"/>
  <c r="P33" i="22"/>
  <c r="F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F15" i="33"/>
  <c r="G15" i="33" s="1"/>
  <c r="F36" i="15"/>
  <c r="P36" i="52"/>
  <c r="P36" i="49"/>
  <c r="P36" i="23"/>
  <c r="F36" i="18"/>
  <c r="G36" i="18" s="1"/>
  <c r="P36" i="25"/>
  <c r="F36" i="44"/>
  <c r="G36" i="44" s="1"/>
  <c r="F36" i="42"/>
  <c r="P36" i="40"/>
  <c r="P36" i="20"/>
  <c r="F36" i="31"/>
  <c r="F36" i="28"/>
  <c r="P36" i="37"/>
  <c r="V17" i="50"/>
  <c r="V17" i="20"/>
  <c r="V17" i="40"/>
  <c r="V17" i="31"/>
  <c r="V17" i="24"/>
  <c r="V17" i="18"/>
  <c r="V17" i="41"/>
  <c r="V17" i="36"/>
  <c r="V17" i="52"/>
  <c r="V17" i="12"/>
  <c r="V17" i="42"/>
  <c r="V17" i="13"/>
  <c r="V17" i="44"/>
  <c r="V17" i="48"/>
  <c r="V17" i="25"/>
  <c r="V17" i="49"/>
  <c r="V17" i="28"/>
  <c r="V17" i="33"/>
  <c r="V17" i="51"/>
  <c r="V17" i="23"/>
  <c r="V17" i="19"/>
  <c r="V17" i="30"/>
  <c r="V17" i="32"/>
  <c r="V17" i="39"/>
  <c r="V17" i="29"/>
  <c r="V17" i="15"/>
  <c r="V17" i="21"/>
  <c r="V17" i="16"/>
  <c r="V17" i="35"/>
  <c r="V17" i="14"/>
  <c r="V17" i="43"/>
  <c r="V17" i="17"/>
  <c r="V17" i="8"/>
  <c r="V17" i="38"/>
  <c r="V17" i="34"/>
  <c r="P29" i="8"/>
  <c r="P29" i="20"/>
  <c r="F15" i="40"/>
  <c r="F15" i="22"/>
  <c r="P15" i="37"/>
  <c r="F15" i="38"/>
  <c r="G15" i="38" s="1"/>
  <c r="F15" i="25"/>
  <c r="P15" i="18"/>
  <c r="F15" i="13"/>
  <c r="P15" i="39"/>
  <c r="F34" i="30"/>
  <c r="P34" i="27"/>
  <c r="V9" i="25"/>
  <c r="V9" i="16"/>
  <c r="V9" i="34"/>
  <c r="V9" i="12"/>
  <c r="V9" i="40"/>
  <c r="V9" i="33"/>
  <c r="V9" i="42"/>
  <c r="V9" i="49"/>
  <c r="V9" i="52"/>
  <c r="V9" i="35"/>
  <c r="V9" i="41"/>
  <c r="V9" i="28"/>
  <c r="V9" i="30"/>
  <c r="V9" i="18"/>
  <c r="V9" i="23"/>
  <c r="V9" i="38"/>
  <c r="V9" i="43"/>
  <c r="V9" i="14"/>
  <c r="V9" i="15"/>
  <c r="V9" i="36"/>
  <c r="V9" i="24"/>
  <c r="V9" i="8"/>
  <c r="V9" i="19"/>
  <c r="V9" i="17"/>
  <c r="V9" i="13"/>
  <c r="V9" i="37"/>
  <c r="V9" i="48"/>
  <c r="V9" i="20"/>
  <c r="V33" i="21"/>
  <c r="V33" i="51"/>
  <c r="V33" i="49"/>
  <c r="V33" i="30"/>
  <c r="G10" i="18"/>
  <c r="X32" i="26"/>
  <c r="X32" i="50"/>
  <c r="X32" i="20"/>
  <c r="X7" i="39"/>
  <c r="X7" i="13"/>
  <c r="X7" i="14"/>
  <c r="X7" i="40"/>
  <c r="X7" i="41"/>
  <c r="X7" i="49"/>
  <c r="X7" i="21"/>
  <c r="N34" i="49"/>
  <c r="N34" i="19"/>
  <c r="N34" i="36"/>
  <c r="N34" i="17"/>
  <c r="N34" i="34"/>
  <c r="N34" i="8"/>
  <c r="N34" i="27"/>
  <c r="N34" i="16"/>
  <c r="N34" i="42"/>
  <c r="N34" i="18"/>
  <c r="N34" i="39"/>
  <c r="N34" i="26"/>
  <c r="N34" i="52"/>
  <c r="N34" i="24"/>
  <c r="N34" i="25"/>
  <c r="N34" i="32"/>
  <c r="N34" i="33"/>
  <c r="N34" i="15"/>
  <c r="N34" i="13"/>
  <c r="N34" i="50"/>
  <c r="N34" i="37"/>
  <c r="N34" i="35"/>
  <c r="N34" i="44"/>
  <c r="N34" i="30"/>
  <c r="N34" i="31"/>
  <c r="N34" i="20"/>
  <c r="N34" i="21"/>
  <c r="N34" i="48"/>
  <c r="N34" i="23"/>
  <c r="N34" i="14"/>
  <c r="N34" i="43"/>
  <c r="N34" i="40"/>
  <c r="N34" i="38"/>
  <c r="N34" i="29"/>
  <c r="N30" i="48"/>
  <c r="N30" i="52"/>
  <c r="N30" i="49"/>
  <c r="N30" i="17"/>
  <c r="N30" i="16"/>
  <c r="N30" i="37"/>
  <c r="N30" i="18"/>
  <c r="N30" i="35"/>
  <c r="N30" i="38"/>
  <c r="N30" i="43"/>
  <c r="N30" i="50"/>
  <c r="N30" i="29"/>
  <c r="N30" i="25"/>
  <c r="N30" i="26"/>
  <c r="N30" i="40"/>
  <c r="N30" i="22"/>
  <c r="N30" i="21"/>
  <c r="N30" i="28"/>
  <c r="N30" i="41"/>
  <c r="N30" i="31"/>
  <c r="N30" i="36"/>
  <c r="N30" i="32"/>
  <c r="N30" i="27"/>
  <c r="N30" i="8"/>
  <c r="N30" i="51"/>
  <c r="N30" i="24"/>
  <c r="N30" i="39"/>
  <c r="N30" i="44"/>
  <c r="N30" i="34"/>
  <c r="N30" i="1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6" i="12"/>
  <c r="N26" i="35"/>
  <c r="N26" i="19"/>
  <c r="N26" i="27"/>
  <c r="N26" i="26"/>
  <c r="N24" i="13"/>
  <c r="N24" i="51"/>
  <c r="N24" i="16"/>
  <c r="N24" i="20"/>
  <c r="N24" i="30"/>
  <c r="N24" i="39"/>
  <c r="N24" i="23"/>
  <c r="N24" i="52"/>
  <c r="N24" i="37"/>
  <c r="N24" i="49"/>
  <c r="N24" i="26"/>
  <c r="N24" i="14"/>
  <c r="N24" i="35"/>
  <c r="N24" i="8"/>
  <c r="N24" i="31"/>
  <c r="N24" i="15"/>
  <c r="N24" i="29"/>
  <c r="N24" i="34"/>
  <c r="N24" i="42"/>
  <c r="N24" i="25"/>
  <c r="N24" i="36"/>
  <c r="N24" i="50"/>
  <c r="N24" i="38"/>
  <c r="N24" i="43"/>
  <c r="V19" i="24"/>
  <c r="V19" i="13"/>
  <c r="V19" i="35"/>
  <c r="V19" i="39"/>
  <c r="V19" i="38"/>
  <c r="V19" i="40"/>
  <c r="V19" i="23"/>
  <c r="V19" i="21"/>
  <c r="V19" i="22"/>
  <c r="V19" i="30"/>
  <c r="V19" i="50"/>
  <c r="V19" i="29"/>
  <c r="V19" i="43"/>
  <c r="V19" i="14"/>
  <c r="V19" i="34"/>
  <c r="V19" i="52"/>
  <c r="V19" i="28"/>
  <c r="V19" i="25"/>
  <c r="V19" i="19"/>
  <c r="V19" i="36"/>
  <c r="V19" i="32"/>
  <c r="V19" i="8"/>
  <c r="V19" i="31"/>
  <c r="V19" i="42"/>
  <c r="V19" i="48"/>
  <c r="V9" i="29"/>
  <c r="V30" i="26"/>
  <c r="V30" i="32"/>
  <c r="V36" i="28"/>
  <c r="V36" i="37"/>
  <c r="V36" i="15"/>
  <c r="V36" i="52"/>
  <c r="V36" i="41"/>
  <c r="V36" i="49"/>
  <c r="V36" i="44"/>
  <c r="V36" i="13"/>
  <c r="V36" i="17"/>
  <c r="V36" i="51"/>
  <c r="V36" i="29"/>
  <c r="V36" i="50"/>
  <c r="V36" i="31"/>
  <c r="V36" i="8"/>
  <c r="V36" i="36"/>
  <c r="V36" i="39"/>
  <c r="V36" i="12"/>
  <c r="X18" i="33"/>
  <c r="X18" i="19"/>
  <c r="X18" i="29"/>
  <c r="X18" i="40"/>
  <c r="X18" i="8"/>
  <c r="X18" i="16"/>
  <c r="X18" i="17"/>
  <c r="X18" i="34"/>
  <c r="X18" i="13"/>
  <c r="X18" i="15"/>
  <c r="X18" i="49"/>
  <c r="X18" i="51"/>
  <c r="X18" i="39"/>
  <c r="X18" i="23"/>
  <c r="X18" i="31"/>
  <c r="V7" i="18"/>
  <c r="V7" i="19"/>
  <c r="V7" i="30"/>
  <c r="V7" i="31"/>
  <c r="V7" i="51"/>
  <c r="V7" i="17"/>
  <c r="V7" i="29"/>
  <c r="V7" i="20"/>
  <c r="V7" i="8"/>
  <c r="V7" i="40"/>
  <c r="V7" i="35"/>
  <c r="V7" i="42"/>
  <c r="V7" i="26"/>
  <c r="V7" i="50"/>
  <c r="X38" i="8"/>
  <c r="X38" i="49"/>
  <c r="X38" i="39"/>
  <c r="X38" i="50"/>
  <c r="X38" i="15"/>
  <c r="X38" i="23"/>
  <c r="X38" i="26"/>
  <c r="X38" i="32"/>
  <c r="X38" i="37"/>
  <c r="X38" i="43"/>
  <c r="X38" i="13"/>
  <c r="X38" i="18"/>
  <c r="X38" i="30"/>
  <c r="X38" i="19"/>
  <c r="X38" i="27"/>
  <c r="X38" i="29"/>
  <c r="X38" i="38"/>
  <c r="P28" i="49"/>
  <c r="P28" i="48"/>
  <c r="F28" i="13"/>
  <c r="G28" i="13" s="1"/>
  <c r="P28" i="22"/>
  <c r="F28" i="25"/>
  <c r="F28" i="37"/>
  <c r="F28" i="38"/>
  <c r="P28" i="18"/>
  <c r="P8" i="37"/>
  <c r="F8" i="20"/>
  <c r="F8" i="8"/>
  <c r="G8" i="8" s="1"/>
  <c r="X43" i="43"/>
  <c r="X43" i="27"/>
  <c r="X43" i="12"/>
  <c r="X43" i="34"/>
  <c r="X43" i="21"/>
  <c r="X39" i="42"/>
  <c r="X39" i="28"/>
  <c r="X39" i="31"/>
  <c r="X33" i="44"/>
  <c r="X27" i="14"/>
  <c r="X27" i="29"/>
  <c r="X27" i="17"/>
  <c r="X27" i="37"/>
  <c r="X27" i="20"/>
  <c r="X27" i="52"/>
  <c r="X25" i="22"/>
  <c r="X23" i="49"/>
  <c r="X23" i="39"/>
  <c r="X23" i="48"/>
  <c r="X23" i="29"/>
  <c r="X23" i="13"/>
  <c r="X11" i="19"/>
  <c r="X11" i="18"/>
  <c r="X11" i="23"/>
  <c r="X11" i="25"/>
  <c r="X11" i="42"/>
  <c r="X11" i="34"/>
  <c r="N42" i="22"/>
  <c r="N42" i="21"/>
  <c r="N42" i="24"/>
  <c r="N42" i="17"/>
  <c r="N42" i="48"/>
  <c r="N42" i="49"/>
  <c r="N42" i="38"/>
  <c r="N42" i="37"/>
  <c r="V6" i="39"/>
  <c r="V30" i="51"/>
  <c r="V30" i="42"/>
  <c r="V30" i="37"/>
  <c r="V30" i="38"/>
  <c r="V30" i="22"/>
  <c r="V30" i="50"/>
  <c r="V30" i="28"/>
  <c r="V30" i="12"/>
  <c r="V30" i="25"/>
  <c r="G10" i="52"/>
  <c r="V37" i="27"/>
  <c r="V37" i="18"/>
  <c r="V37" i="13"/>
  <c r="V37" i="39"/>
  <c r="V37" i="23"/>
  <c r="V37" i="33"/>
  <c r="V37" i="35"/>
  <c r="V37" i="50"/>
  <c r="V37" i="16"/>
  <c r="V37" i="29"/>
  <c r="V37" i="31"/>
  <c r="V37" i="19"/>
  <c r="V37" i="26"/>
  <c r="V37" i="41"/>
  <c r="V37" i="44"/>
  <c r="V37" i="38"/>
  <c r="V37" i="49"/>
  <c r="V37" i="20"/>
  <c r="V37" i="15"/>
  <c r="V36" i="16"/>
  <c r="V10" i="49"/>
  <c r="V10" i="14"/>
  <c r="V10" i="41"/>
  <c r="V10" i="35"/>
  <c r="V10" i="15"/>
  <c r="V10" i="17"/>
  <c r="V10" i="42"/>
  <c r="V10" i="34"/>
  <c r="V10" i="19"/>
  <c r="V10" i="52"/>
  <c r="V10" i="8"/>
  <c r="V10" i="25"/>
  <c r="V10" i="20"/>
  <c r="V10" i="21"/>
  <c r="V10" i="12"/>
  <c r="V10" i="26"/>
  <c r="V10" i="27"/>
  <c r="V10" i="31"/>
  <c r="V10" i="13"/>
  <c r="F28" i="43"/>
  <c r="P10" i="19"/>
  <c r="P10" i="27"/>
  <c r="P10" i="36"/>
  <c r="F10" i="38"/>
  <c r="P10" i="17"/>
  <c r="P10" i="25"/>
  <c r="F10" i="27"/>
  <c r="P10" i="40"/>
  <c r="P10" i="41"/>
  <c r="F10" i="8"/>
  <c r="F10" i="25"/>
  <c r="P10" i="37"/>
  <c r="F10" i="50"/>
  <c r="P10" i="34"/>
  <c r="P10" i="12"/>
  <c r="P10" i="23"/>
  <c r="F10" i="29"/>
  <c r="P10" i="42"/>
  <c r="F10" i="13"/>
  <c r="F10" i="22"/>
  <c r="G10" i="22" s="1"/>
  <c r="F10" i="28"/>
  <c r="G10" i="28" s="1"/>
  <c r="F10" i="33"/>
  <c r="F10" i="36"/>
  <c r="P10" i="13"/>
  <c r="F10" i="32"/>
  <c r="F10" i="21"/>
  <c r="F27" i="50"/>
  <c r="P27" i="52"/>
  <c r="P27" i="50"/>
  <c r="F27" i="52"/>
  <c r="G27" i="52" s="1"/>
  <c r="AI42" i="4"/>
  <c r="G42" i="4" s="1"/>
  <c r="J39" i="31" s="1"/>
  <c r="AH42" i="4"/>
  <c r="F42" i="4" s="1"/>
  <c r="T39" i="35" s="1"/>
  <c r="AH14" i="4"/>
  <c r="F14" i="4" s="1"/>
  <c r="T11" i="19" s="1"/>
  <c r="AH40" i="4"/>
  <c r="F40" i="4" s="1"/>
  <c r="T37" i="40" s="1"/>
  <c r="AH9" i="4"/>
  <c r="F9" i="4" s="1"/>
  <c r="E26" i="36"/>
  <c r="E41" i="36"/>
  <c r="E19" i="36"/>
  <c r="E34" i="36"/>
  <c r="E33" i="36"/>
  <c r="G33" i="36" s="1"/>
  <c r="E11" i="36"/>
  <c r="E21" i="36"/>
  <c r="E38" i="36"/>
  <c r="E14" i="36"/>
  <c r="E21" i="31"/>
  <c r="E6" i="28"/>
  <c r="E38" i="28"/>
  <c r="E26" i="28"/>
  <c r="E33" i="14"/>
  <c r="G33" i="14" s="1"/>
  <c r="N36" i="52"/>
  <c r="N36" i="48"/>
  <c r="N36" i="50"/>
  <c r="E5" i="50"/>
  <c r="E7" i="50"/>
  <c r="E11" i="50"/>
  <c r="E13" i="50"/>
  <c r="E15" i="50"/>
  <c r="E19" i="50"/>
  <c r="E21" i="50"/>
  <c r="E23" i="50"/>
  <c r="E27" i="50"/>
  <c r="E29" i="50"/>
  <c r="E31" i="50"/>
  <c r="E35" i="50"/>
  <c r="E37" i="50"/>
  <c r="E39" i="50"/>
  <c r="E43" i="50"/>
  <c r="E6" i="50"/>
  <c r="E8" i="50"/>
  <c r="E10" i="50"/>
  <c r="G10" i="50" s="1"/>
  <c r="E14" i="50"/>
  <c r="E16" i="50"/>
  <c r="E18" i="50"/>
  <c r="E22" i="50"/>
  <c r="E24" i="50"/>
  <c r="E26" i="50"/>
  <c r="E30" i="50"/>
  <c r="E32" i="50"/>
  <c r="E34" i="50"/>
  <c r="E38" i="50"/>
  <c r="E40" i="50"/>
  <c r="G40" i="50" s="1"/>
  <c r="E42" i="50"/>
  <c r="F5" i="8"/>
  <c r="F5" i="12"/>
  <c r="G5" i="12" s="1"/>
  <c r="F5" i="14"/>
  <c r="F5" i="16"/>
  <c r="P5" i="15"/>
  <c r="P12" i="50"/>
  <c r="P12" i="52"/>
  <c r="F12" i="48"/>
  <c r="F12" i="50"/>
  <c r="F12" i="49"/>
  <c r="P12" i="51"/>
  <c r="P25" i="49"/>
  <c r="P25" i="48"/>
  <c r="P25" i="14"/>
  <c r="E19" i="43"/>
  <c r="E15" i="43"/>
  <c r="E24" i="43"/>
  <c r="E27" i="43"/>
  <c r="E33" i="43"/>
  <c r="G33" i="43" s="1"/>
  <c r="E38" i="43"/>
  <c r="E34" i="43"/>
  <c r="E39" i="43"/>
  <c r="E23" i="43"/>
  <c r="E26" i="43"/>
  <c r="E10" i="43"/>
  <c r="E35" i="43"/>
  <c r="E17" i="43"/>
  <c r="E9" i="38"/>
  <c r="E13" i="38"/>
  <c r="E16" i="38"/>
  <c r="E37" i="38"/>
  <c r="E20" i="29"/>
  <c r="E24" i="29"/>
  <c r="E33" i="18"/>
  <c r="G33" i="18" s="1"/>
  <c r="E25" i="18"/>
  <c r="E7" i="18"/>
  <c r="E27" i="12"/>
  <c r="G27" i="12" s="1"/>
  <c r="E34" i="12"/>
  <c r="E37" i="12"/>
  <c r="E26" i="12"/>
  <c r="N20" i="41"/>
  <c r="N20" i="13"/>
  <c r="N18" i="50"/>
  <c r="N18" i="48"/>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48"/>
  <c r="F40" i="30"/>
  <c r="G40" i="30" s="1"/>
  <c r="P40" i="52"/>
  <c r="P11" i="49"/>
  <c r="P5" i="48"/>
  <c r="P5" i="50"/>
  <c r="P5" i="51"/>
  <c r="P5" i="17"/>
  <c r="F5" i="26"/>
  <c r="F5" i="18"/>
  <c r="P5" i="8"/>
  <c r="P5" i="18"/>
  <c r="F5" i="27"/>
  <c r="F5" i="19"/>
  <c r="G5" i="19" s="1"/>
  <c r="P5" i="25"/>
  <c r="P5" i="49"/>
  <c r="F5" i="50"/>
  <c r="P5" i="19"/>
  <c r="P5" i="14"/>
  <c r="F5" i="24"/>
  <c r="P5" i="20"/>
  <c r="F5" i="15"/>
  <c r="G5" i="15" s="1"/>
  <c r="P5" i="23"/>
  <c r="E20" i="35"/>
  <c r="E27" i="35"/>
  <c r="G27" i="35" s="1"/>
  <c r="E12" i="25"/>
  <c r="G12" i="25" s="1"/>
  <c r="E13" i="25"/>
  <c r="E37" i="25"/>
  <c r="E32" i="25"/>
  <c r="E23" i="25"/>
  <c r="E7" i="25"/>
  <c r="E10" i="25"/>
  <c r="E24" i="20"/>
  <c r="E29" i="16"/>
  <c r="E17" i="16"/>
  <c r="E18" i="16"/>
  <c r="E25" i="16"/>
  <c r="E6" i="16"/>
  <c r="E14" i="16"/>
  <c r="N8" i="51"/>
  <c r="N8" i="13"/>
  <c r="N8" i="50"/>
  <c r="E9" i="40"/>
  <c r="J42" i="30"/>
  <c r="J42" i="8"/>
  <c r="V29" i="49"/>
  <c r="V29" i="14"/>
  <c r="V29" i="31"/>
  <c r="V29" i="34"/>
  <c r="V29" i="40"/>
  <c r="V29" i="17"/>
  <c r="V29" i="23"/>
  <c r="V29" i="27"/>
  <c r="V29" i="36"/>
  <c r="V29" i="43"/>
  <c r="E8" i="49"/>
  <c r="E20" i="49"/>
  <c r="E30" i="49"/>
  <c r="E40" i="49"/>
  <c r="E31" i="49"/>
  <c r="E32" i="49"/>
  <c r="E16" i="49"/>
  <c r="E39" i="48"/>
  <c r="E23" i="48"/>
  <c r="AI25" i="4"/>
  <c r="G25" i="4" s="1"/>
  <c r="AI17" i="4"/>
  <c r="G17" i="4" s="1"/>
  <c r="AI37" i="4"/>
  <c r="G37" i="4" s="1"/>
  <c r="J31" i="20"/>
  <c r="G10" i="25"/>
  <c r="AI29" i="4"/>
  <c r="G29" i="4" s="1"/>
  <c r="J26" i="33" s="1"/>
  <c r="AH16" i="4"/>
  <c r="F16" i="4" s="1"/>
  <c r="AI21" i="4"/>
  <c r="G21" i="4" s="1"/>
  <c r="AI44" i="4"/>
  <c r="G44" i="4" s="1"/>
  <c r="J41" i="34" s="1"/>
  <c r="AI27" i="4"/>
  <c r="G27" i="4" s="1"/>
  <c r="AI13" i="4"/>
  <c r="G13" i="4" s="1"/>
  <c r="J10" i="21" s="1"/>
  <c r="AH38" i="4"/>
  <c r="F38" i="4" s="1"/>
  <c r="T37" i="12"/>
  <c r="T37" i="50"/>
  <c r="AI46" i="4"/>
  <c r="G46" i="4" s="1"/>
  <c r="J43" i="19" s="1"/>
  <c r="AH46" i="4"/>
  <c r="F46" i="4" s="1"/>
  <c r="T43" i="13" s="1"/>
  <c r="J37" i="26"/>
  <c r="J37" i="34"/>
  <c r="J37" i="41"/>
  <c r="J37" i="13"/>
  <c r="J37" i="40"/>
  <c r="J37" i="36"/>
  <c r="J37" i="23"/>
  <c r="J37" i="39"/>
  <c r="J37" i="27"/>
  <c r="J37" i="21"/>
  <c r="J37" i="33"/>
  <c r="J37" i="19"/>
  <c r="J37" i="37"/>
  <c r="J37" i="16"/>
  <c r="J37" i="35"/>
  <c r="J37" i="25"/>
  <c r="J37" i="44"/>
  <c r="J37" i="50"/>
  <c r="J37" i="24"/>
  <c r="T39" i="39"/>
  <c r="J24" i="25"/>
  <c r="J24" i="20"/>
  <c r="J24" i="51"/>
  <c r="J24" i="28"/>
  <c r="J24" i="17"/>
  <c r="J24" i="36"/>
  <c r="J24" i="34"/>
  <c r="J24" i="49"/>
  <c r="J24" i="22"/>
  <c r="J39" i="12"/>
  <c r="J39" i="36"/>
  <c r="J39" i="22"/>
  <c r="J39" i="30"/>
  <c r="J39" i="33"/>
  <c r="T28" i="40"/>
  <c r="T28" i="38"/>
  <c r="T28" i="23"/>
  <c r="T28" i="34"/>
  <c r="T28" i="19"/>
  <c r="T8" i="51"/>
  <c r="T43" i="21"/>
  <c r="T43" i="16"/>
  <c r="T43" i="15"/>
  <c r="T43" i="50"/>
  <c r="T43" i="22"/>
  <c r="T43" i="20"/>
  <c r="T43" i="29"/>
  <c r="T43" i="26"/>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31"/>
  <c r="J26" i="43"/>
  <c r="J26" i="14"/>
  <c r="J26" i="18"/>
  <c r="J26" i="29"/>
  <c r="J26" i="51"/>
  <c r="J26" i="19"/>
  <c r="J26" i="8"/>
  <c r="J26" i="48"/>
  <c r="J26" i="40"/>
  <c r="J26" i="24"/>
  <c r="J26" i="27"/>
  <c r="J26" i="36"/>
  <c r="J26" i="16"/>
  <c r="J26" i="39"/>
  <c r="J26" i="12"/>
  <c r="J26" i="32"/>
  <c r="T20" i="43"/>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14" i="51"/>
  <c r="J14" i="38"/>
  <c r="J14" i="24"/>
  <c r="J14" i="12"/>
  <c r="J14" i="35"/>
  <c r="J14" i="16"/>
  <c r="J14" i="22"/>
  <c r="J14" i="32"/>
  <c r="J14" i="33"/>
  <c r="T8" i="19" l="1"/>
  <c r="T8" i="16"/>
  <c r="T11" i="14"/>
  <c r="T8" i="44"/>
  <c r="T8" i="17"/>
  <c r="V6" i="19"/>
  <c r="V6" i="37"/>
  <c r="X25" i="15"/>
  <c r="X33" i="48"/>
  <c r="X29" i="23"/>
  <c r="V6" i="35"/>
  <c r="V6" i="21"/>
  <c r="V6" i="12"/>
  <c r="V23" i="38"/>
  <c r="V23" i="8"/>
  <c r="V6" i="48"/>
  <c r="X9" i="22"/>
  <c r="X33" i="23"/>
  <c r="X41" i="27"/>
  <c r="X29" i="24"/>
  <c r="V6" i="42"/>
  <c r="V6" i="14"/>
  <c r="V6" i="41"/>
  <c r="V23" i="31"/>
  <c r="V23" i="49"/>
  <c r="V6" i="13"/>
  <c r="X9" i="16"/>
  <c r="X37" i="18"/>
  <c r="X41" i="40"/>
  <c r="X29" i="28"/>
  <c r="V6" i="38"/>
  <c r="V6" i="51"/>
  <c r="V6" i="27"/>
  <c r="V23" i="39"/>
  <c r="V11" i="36"/>
  <c r="V23" i="35"/>
  <c r="V23" i="19"/>
  <c r="V6" i="28"/>
  <c r="X9" i="40"/>
  <c r="X37" i="43"/>
  <c r="X21" i="31"/>
  <c r="V6" i="43"/>
  <c r="V6" i="8"/>
  <c r="V23" i="23"/>
  <c r="X37" i="41"/>
  <c r="V23" i="30"/>
  <c r="V23" i="13"/>
  <c r="V6" i="44"/>
  <c r="X9" i="27"/>
  <c r="X25" i="12"/>
  <c r="X37" i="31"/>
  <c r="X21" i="13"/>
  <c r="V6" i="40"/>
  <c r="V6" i="49"/>
  <c r="X33" i="43"/>
  <c r="V23" i="24"/>
  <c r="V6" i="15"/>
  <c r="V6" i="25"/>
  <c r="X9" i="36"/>
  <c r="X13" i="13"/>
  <c r="X25" i="8"/>
  <c r="X37" i="38"/>
  <c r="V6" i="20"/>
  <c r="V6" i="31"/>
  <c r="X13" i="14"/>
  <c r="V23" i="17"/>
  <c r="V23" i="29"/>
  <c r="V23" i="44"/>
  <c r="V6" i="34"/>
  <c r="X9" i="44"/>
  <c r="X13" i="38"/>
  <c r="X37" i="32"/>
  <c r="V6" i="23"/>
  <c r="V6" i="33"/>
  <c r="V6" i="16"/>
  <c r="E27" i="34"/>
  <c r="G27" i="34" s="1"/>
  <c r="G33" i="17"/>
  <c r="G27" i="42"/>
  <c r="G27" i="18"/>
  <c r="G10" i="21"/>
  <c r="G33" i="33"/>
  <c r="G27" i="17"/>
  <c r="G5" i="42"/>
  <c r="G33" i="16"/>
  <c r="G23" i="28"/>
  <c r="G27" i="31"/>
  <c r="G10" i="41"/>
  <c r="G40" i="25"/>
  <c r="G27" i="25"/>
  <c r="G23" i="16"/>
  <c r="G12" i="42"/>
  <c r="E26" i="42"/>
  <c r="X5" i="28"/>
  <c r="X5" i="16"/>
  <c r="X5" i="29"/>
  <c r="X5" i="31"/>
  <c r="X5" i="35"/>
  <c r="X5" i="43"/>
  <c r="X5" i="32"/>
  <c r="X5" i="24"/>
  <c r="X5" i="34"/>
  <c r="X5" i="51"/>
  <c r="X5" i="13"/>
  <c r="X5" i="14"/>
  <c r="X5" i="26"/>
  <c r="X5" i="52"/>
  <c r="X5" i="50"/>
  <c r="X5" i="27"/>
  <c r="X5" i="33"/>
  <c r="X5" i="40"/>
  <c r="X5" i="18"/>
  <c r="X5" i="37"/>
  <c r="X5" i="15"/>
  <c r="X5" i="30"/>
  <c r="X40" i="30"/>
  <c r="X40" i="24"/>
  <c r="X40" i="52"/>
  <c r="X40" i="28"/>
  <c r="X40" i="12"/>
  <c r="X40" i="20"/>
  <c r="X40" i="18"/>
  <c r="X40" i="17"/>
  <c r="X40" i="29"/>
  <c r="X40" i="19"/>
  <c r="X40" i="48"/>
  <c r="X40" i="51"/>
  <c r="X40" i="16"/>
  <c r="X24" i="37"/>
  <c r="X24" i="36"/>
  <c r="X24" i="23"/>
  <c r="X24" i="19"/>
  <c r="X24" i="35"/>
  <c r="X24" i="44"/>
  <c r="X24" i="34"/>
  <c r="X24" i="52"/>
  <c r="X24" i="48"/>
  <c r="X24" i="41"/>
  <c r="X24" i="20"/>
  <c r="X24" i="38"/>
  <c r="X24" i="30"/>
  <c r="X20" i="14"/>
  <c r="X20" i="28"/>
  <c r="X20" i="36"/>
  <c r="X20" i="52"/>
  <c r="X20" i="35"/>
  <c r="X20" i="26"/>
  <c r="X20" i="29"/>
  <c r="X20" i="19"/>
  <c r="X20" i="30"/>
  <c r="X20" i="38"/>
  <c r="X20" i="22"/>
  <c r="X20" i="17"/>
  <c r="X20" i="50"/>
  <c r="X20" i="21"/>
  <c r="X20" i="49"/>
  <c r="X20" i="20"/>
  <c r="X20" i="15"/>
  <c r="X20" i="43"/>
  <c r="X20" i="34"/>
  <c r="X20" i="16"/>
  <c r="X20" i="33"/>
  <c r="X20" i="23"/>
  <c r="X20" i="40"/>
  <c r="X20" i="51"/>
  <c r="X20" i="31"/>
  <c r="X20" i="48"/>
  <c r="X20" i="39"/>
  <c r="X20" i="12"/>
  <c r="X20" i="41"/>
  <c r="X20" i="37"/>
  <c r="X20" i="42"/>
  <c r="X20" i="32"/>
  <c r="X20" i="25"/>
  <c r="X16" i="44"/>
  <c r="X16" i="50"/>
  <c r="X16" i="26"/>
  <c r="X16" i="21"/>
  <c r="X16" i="27"/>
  <c r="X16" i="52"/>
  <c r="X16" i="24"/>
  <c r="X16" i="32"/>
  <c r="X16" i="40"/>
  <c r="X16" i="36"/>
  <c r="X16" i="16"/>
  <c r="X16" i="39"/>
  <c r="X16" i="25"/>
  <c r="X16" i="37"/>
  <c r="X16" i="12"/>
  <c r="X16" i="29"/>
  <c r="X16" i="42"/>
  <c r="X16" i="15"/>
  <c r="X16" i="22"/>
  <c r="X16" i="17"/>
  <c r="X16" i="18"/>
  <c r="X16" i="20"/>
  <c r="X16" i="41"/>
  <c r="X16" i="19"/>
  <c r="X16" i="43"/>
  <c r="X16" i="49"/>
  <c r="X16" i="13"/>
  <c r="X16" i="48"/>
  <c r="X16" i="31"/>
  <c r="X16" i="33"/>
  <c r="X16" i="30"/>
  <c r="X16" i="28"/>
  <c r="X16" i="34"/>
  <c r="X16" i="38"/>
  <c r="X16" i="35"/>
  <c r="X16" i="14"/>
  <c r="X16" i="8"/>
  <c r="X16" i="23"/>
  <c r="X16" i="51"/>
  <c r="N43" i="38"/>
  <c r="N43" i="16"/>
  <c r="N43" i="50"/>
  <c r="N43" i="22"/>
  <c r="N43" i="8"/>
  <c r="N35" i="33"/>
  <c r="N35" i="16"/>
  <c r="N35" i="43"/>
  <c r="N35" i="34"/>
  <c r="N35" i="44"/>
  <c r="N35" i="20"/>
  <c r="N35" i="17"/>
  <c r="N35" i="29"/>
  <c r="N35" i="35"/>
  <c r="N35" i="15"/>
  <c r="N35" i="23"/>
  <c r="N35" i="39"/>
  <c r="N35" i="30"/>
  <c r="N35" i="50"/>
  <c r="N35" i="48"/>
  <c r="N35" i="18"/>
  <c r="N35" i="8"/>
  <c r="N35" i="24"/>
  <c r="N35" i="49"/>
  <c r="N35" i="28"/>
  <c r="N35" i="25"/>
  <c r="N35" i="14"/>
  <c r="N35" i="22"/>
  <c r="N35" i="51"/>
  <c r="N35" i="38"/>
  <c r="N35" i="36"/>
  <c r="N35" i="41"/>
  <c r="N35" i="27"/>
  <c r="P13" i="39"/>
  <c r="P13" i="44"/>
  <c r="T43" i="52"/>
  <c r="T43" i="23"/>
  <c r="T43" i="25"/>
  <c r="T43" i="37"/>
  <c r="T43" i="27"/>
  <c r="T43" i="17"/>
  <c r="X12" i="27"/>
  <c r="N26" i="37"/>
  <c r="N26" i="39"/>
  <c r="N26" i="24"/>
  <c r="N26" i="28"/>
  <c r="X32" i="31"/>
  <c r="X32" i="44"/>
  <c r="X32" i="18"/>
  <c r="V33" i="26"/>
  <c r="V33" i="19"/>
  <c r="V33" i="32"/>
  <c r="P13" i="18"/>
  <c r="P13" i="41"/>
  <c r="F13" i="37"/>
  <c r="G13" i="37" s="1"/>
  <c r="F13" i="15"/>
  <c r="G13" i="15" s="1"/>
  <c r="F13" i="39"/>
  <c r="F13" i="8"/>
  <c r="P29" i="39"/>
  <c r="F29" i="8"/>
  <c r="G29" i="8" s="1"/>
  <c r="F29" i="23"/>
  <c r="G29" i="23" s="1"/>
  <c r="F29" i="25"/>
  <c r="V39" i="52"/>
  <c r="V39" i="19"/>
  <c r="V39" i="49"/>
  <c r="V39" i="37"/>
  <c r="G10" i="8"/>
  <c r="X28" i="36"/>
  <c r="X36" i="31"/>
  <c r="X36" i="32"/>
  <c r="X12" i="29"/>
  <c r="X12" i="21"/>
  <c r="X28" i="49"/>
  <c r="X36" i="40"/>
  <c r="X8" i="36"/>
  <c r="X36" i="20"/>
  <c r="X36" i="12"/>
  <c r="X28" i="50"/>
  <c r="X28" i="32"/>
  <c r="X28" i="34"/>
  <c r="X8" i="33"/>
  <c r="X8" i="21"/>
  <c r="G12" i="33"/>
  <c r="P13" i="17"/>
  <c r="P13" i="29"/>
  <c r="F13" i="13"/>
  <c r="T43" i="8"/>
  <c r="T43" i="28"/>
  <c r="T43" i="39"/>
  <c r="T43" i="42"/>
  <c r="T43" i="43"/>
  <c r="T43" i="30"/>
  <c r="X12" i="52"/>
  <c r="X12" i="20"/>
  <c r="N26" i="18"/>
  <c r="N26" i="30"/>
  <c r="N26" i="16"/>
  <c r="N26" i="21"/>
  <c r="X32" i="49"/>
  <c r="X32" i="36"/>
  <c r="X32" i="40"/>
  <c r="V33" i="16"/>
  <c r="V33" i="48"/>
  <c r="V33" i="28"/>
  <c r="V33" i="29"/>
  <c r="F13" i="40"/>
  <c r="F13" i="38"/>
  <c r="F13" i="43"/>
  <c r="P13" i="50"/>
  <c r="F13" i="23"/>
  <c r="G13" i="23" s="1"/>
  <c r="P13" i="51"/>
  <c r="F29" i="15"/>
  <c r="P29" i="33"/>
  <c r="F29" i="17"/>
  <c r="G29" i="17" s="1"/>
  <c r="V39" i="51"/>
  <c r="V39" i="39"/>
  <c r="V39" i="12"/>
  <c r="V39" i="30"/>
  <c r="V11" i="40"/>
  <c r="V39" i="35"/>
  <c r="X28" i="20"/>
  <c r="X36" i="15"/>
  <c r="X36" i="28"/>
  <c r="X12" i="36"/>
  <c r="X12" i="24"/>
  <c r="X36" i="37"/>
  <c r="X28" i="16"/>
  <c r="X36" i="36"/>
  <c r="X36" i="48"/>
  <c r="X28" i="42"/>
  <c r="X28" i="28"/>
  <c r="X28" i="31"/>
  <c r="X8" i="16"/>
  <c r="X8" i="13"/>
  <c r="X12" i="33"/>
  <c r="AN19" i="4"/>
  <c r="H19" i="4" s="1"/>
  <c r="N16" i="25" s="1"/>
  <c r="AN15" i="4"/>
  <c r="H15" i="4" s="1"/>
  <c r="N26" i="40"/>
  <c r="N26" i="8"/>
  <c r="N26" i="41"/>
  <c r="N26" i="25"/>
  <c r="N26" i="38"/>
  <c r="X32" i="39"/>
  <c r="X32" i="34"/>
  <c r="X32" i="29"/>
  <c r="X32" i="35"/>
  <c r="V33" i="33"/>
  <c r="V33" i="25"/>
  <c r="V33" i="18"/>
  <c r="V33" i="43"/>
  <c r="P13" i="28"/>
  <c r="P13" i="27"/>
  <c r="P13" i="20"/>
  <c r="P13" i="43"/>
  <c r="P13" i="8"/>
  <c r="P13" i="23"/>
  <c r="F13" i="28"/>
  <c r="G13" i="28" s="1"/>
  <c r="F29" i="43"/>
  <c r="P14" i="39"/>
  <c r="F13" i="41"/>
  <c r="G13" i="41" s="1"/>
  <c r="P29" i="52"/>
  <c r="V39" i="36"/>
  <c r="V39" i="20"/>
  <c r="V39" i="27"/>
  <c r="V39" i="22"/>
  <c r="V11" i="16"/>
  <c r="V39" i="34"/>
  <c r="X36" i="52"/>
  <c r="X8" i="30"/>
  <c r="X36" i="24"/>
  <c r="X36" i="44"/>
  <c r="X12" i="16"/>
  <c r="X28" i="27"/>
  <c r="V33" i="37"/>
  <c r="X36" i="27"/>
  <c r="X8" i="24"/>
  <c r="X36" i="41"/>
  <c r="X28" i="48"/>
  <c r="X28" i="29"/>
  <c r="X28" i="17"/>
  <c r="X28" i="19"/>
  <c r="X8" i="25"/>
  <c r="X32" i="43"/>
  <c r="X12" i="19"/>
  <c r="F13" i="30"/>
  <c r="J41" i="49"/>
  <c r="T43" i="41"/>
  <c r="T43" i="14"/>
  <c r="T43" i="40"/>
  <c r="T43" i="34"/>
  <c r="J41" i="44"/>
  <c r="X12" i="22"/>
  <c r="N26" i="42"/>
  <c r="N26" i="33"/>
  <c r="N26" i="31"/>
  <c r="N26" i="14"/>
  <c r="N26" i="29"/>
  <c r="X32" i="28"/>
  <c r="X32" i="24"/>
  <c r="X32" i="15"/>
  <c r="X32" i="12"/>
  <c r="V33" i="38"/>
  <c r="V33" i="20"/>
  <c r="V33" i="23"/>
  <c r="V33" i="52"/>
  <c r="P13" i="14"/>
  <c r="F13" i="52"/>
  <c r="F13" i="42"/>
  <c r="G13" i="42" s="1"/>
  <c r="P13" i="35"/>
  <c r="F13" i="29"/>
  <c r="F13" i="44"/>
  <c r="F13" i="27"/>
  <c r="P29" i="17"/>
  <c r="F14" i="19"/>
  <c r="G14" i="19" s="1"/>
  <c r="P13" i="19"/>
  <c r="F29" i="41"/>
  <c r="G29" i="41" s="1"/>
  <c r="F29" i="26"/>
  <c r="V39" i="28"/>
  <c r="V39" i="24"/>
  <c r="V39" i="43"/>
  <c r="V39" i="15"/>
  <c r="V11" i="8"/>
  <c r="V39" i="38"/>
  <c r="X8" i="35"/>
  <c r="X36" i="42"/>
  <c r="X36" i="8"/>
  <c r="X12" i="18"/>
  <c r="X28" i="40"/>
  <c r="X36" i="30"/>
  <c r="X28" i="13"/>
  <c r="X8" i="40"/>
  <c r="X36" i="26"/>
  <c r="X28" i="38"/>
  <c r="X28" i="18"/>
  <c r="X28" i="12"/>
  <c r="X28" i="15"/>
  <c r="X8" i="17"/>
  <c r="X32" i="8"/>
  <c r="X12" i="15"/>
  <c r="F13" i="22"/>
  <c r="X12" i="37"/>
  <c r="T43" i="18"/>
  <c r="T43" i="32"/>
  <c r="T43" i="35"/>
  <c r="T43" i="33"/>
  <c r="T43" i="31"/>
  <c r="J41" i="41"/>
  <c r="X12" i="38"/>
  <c r="N26" i="32"/>
  <c r="N26" i="44"/>
  <c r="N26" i="17"/>
  <c r="N26" i="49"/>
  <c r="N26" i="20"/>
  <c r="X32" i="41"/>
  <c r="X32" i="48"/>
  <c r="X32" i="38"/>
  <c r="X32" i="51"/>
  <c r="V33" i="39"/>
  <c r="V33" i="27"/>
  <c r="V33" i="13"/>
  <c r="V33" i="34"/>
  <c r="F13" i="20"/>
  <c r="F13" i="26"/>
  <c r="P13" i="21"/>
  <c r="P13" i="36"/>
  <c r="F13" i="35"/>
  <c r="F13" i="32"/>
  <c r="P13" i="33"/>
  <c r="P29" i="44"/>
  <c r="F13" i="33"/>
  <c r="G13" i="33" s="1"/>
  <c r="F29" i="37"/>
  <c r="F29" i="39"/>
  <c r="V39" i="13"/>
  <c r="V39" i="17"/>
  <c r="V39" i="32"/>
  <c r="V39" i="23"/>
  <c r="X36" i="33"/>
  <c r="X36" i="18"/>
  <c r="X36" i="14"/>
  <c r="X12" i="35"/>
  <c r="X8" i="12"/>
  <c r="X36" i="13"/>
  <c r="X28" i="30"/>
  <c r="X32" i="30"/>
  <c r="X36" i="17"/>
  <c r="X28" i="33"/>
  <c r="X28" i="41"/>
  <c r="X28" i="44"/>
  <c r="X28" i="8"/>
  <c r="X8" i="42"/>
  <c r="X36" i="51"/>
  <c r="X12" i="8"/>
  <c r="G13" i="38"/>
  <c r="F13" i="25"/>
  <c r="T43" i="49"/>
  <c r="T43" i="12"/>
  <c r="T43" i="19"/>
  <c r="T43" i="36"/>
  <c r="T43" i="38"/>
  <c r="J41" i="31"/>
  <c r="X12" i="28"/>
  <c r="V33" i="40"/>
  <c r="N26" i="22"/>
  <c r="N26" i="23"/>
  <c r="N26" i="13"/>
  <c r="N26" i="43"/>
  <c r="N26" i="52"/>
  <c r="X32" i="17"/>
  <c r="X32" i="33"/>
  <c r="X32" i="23"/>
  <c r="X32" i="32"/>
  <c r="V33" i="24"/>
  <c r="V33" i="17"/>
  <c r="V33" i="50"/>
  <c r="V33" i="22"/>
  <c r="F13" i="24"/>
  <c r="P13" i="13"/>
  <c r="P13" i="26"/>
  <c r="P13" i="12"/>
  <c r="P13" i="42"/>
  <c r="F13" i="34"/>
  <c r="P13" i="34"/>
  <c r="P29" i="50"/>
  <c r="F13" i="14"/>
  <c r="F29" i="30"/>
  <c r="G29" i="30" s="1"/>
  <c r="P29" i="29"/>
  <c r="V39" i="40"/>
  <c r="V39" i="8"/>
  <c r="V39" i="29"/>
  <c r="X36" i="34"/>
  <c r="X36" i="16"/>
  <c r="X12" i="40"/>
  <c r="X8" i="41"/>
  <c r="X36" i="25"/>
  <c r="X28" i="43"/>
  <c r="X8" i="50"/>
  <c r="X36" i="50"/>
  <c r="X28" i="25"/>
  <c r="X28" i="37"/>
  <c r="X28" i="39"/>
  <c r="X8" i="49"/>
  <c r="X8" i="37"/>
  <c r="X36" i="49"/>
  <c r="T43" i="48"/>
  <c r="T43" i="24"/>
  <c r="X12" i="30"/>
  <c r="N26" i="51"/>
  <c r="N26" i="48"/>
  <c r="N26" i="34"/>
  <c r="N26" i="36"/>
  <c r="N26" i="50"/>
  <c r="X32" i="25"/>
  <c r="X32" i="16"/>
  <c r="X32" i="13"/>
  <c r="X32" i="22"/>
  <c r="V33" i="44"/>
  <c r="V33" i="8"/>
  <c r="V33" i="12"/>
  <c r="V33" i="14"/>
  <c r="P13" i="30"/>
  <c r="P13" i="49"/>
  <c r="F13" i="18"/>
  <c r="G13" i="18" s="1"/>
  <c r="P13" i="48"/>
  <c r="P13" i="15"/>
  <c r="F13" i="17"/>
  <c r="G13" i="17" s="1"/>
  <c r="F29" i="51"/>
  <c r="G29" i="51" s="1"/>
  <c r="P29" i="23"/>
  <c r="P13" i="37"/>
  <c r="F29" i="27"/>
  <c r="P29" i="49"/>
  <c r="V39" i="31"/>
  <c r="V39" i="48"/>
  <c r="X28" i="51"/>
  <c r="X36" i="35"/>
  <c r="X36" i="19"/>
  <c r="X12" i="39"/>
  <c r="X36" i="43"/>
  <c r="X8" i="18"/>
  <c r="V33" i="31"/>
  <c r="X36" i="22"/>
  <c r="X28" i="14"/>
  <c r="X28" i="23"/>
  <c r="X8" i="39"/>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G5" i="37"/>
  <c r="E29" i="29"/>
  <c r="E7" i="37"/>
  <c r="E12" i="40"/>
  <c r="G12" i="40" s="1"/>
  <c r="E5" i="40"/>
  <c r="E8" i="40"/>
  <c r="E38" i="40"/>
  <c r="E6" i="40"/>
  <c r="E38" i="8"/>
  <c r="G34" i="17"/>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E17" i="20"/>
  <c r="E8" i="13"/>
  <c r="E39" i="49"/>
  <c r="E23" i="49"/>
  <c r="G5" i="24"/>
  <c r="E19" i="37"/>
  <c r="E42" i="37"/>
  <c r="E21" i="29"/>
  <c r="E34" i="42"/>
  <c r="E24" i="41"/>
  <c r="E8" i="41"/>
  <c r="E36" i="39"/>
  <c r="E26" i="37"/>
  <c r="E10" i="37"/>
  <c r="E26" i="29"/>
  <c r="E10" i="29"/>
  <c r="E12" i="18"/>
  <c r="G12" i="18" s="1"/>
  <c r="E5" i="14"/>
  <c r="E25" i="12"/>
  <c r="E9" i="12"/>
  <c r="E23" i="13"/>
  <c r="E7" i="13"/>
  <c r="E11" i="8"/>
  <c r="E26" i="44"/>
  <c r="E11" i="44"/>
  <c r="E26" i="38"/>
  <c r="E10" i="38"/>
  <c r="G10" i="38" s="1"/>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G5" i="14"/>
  <c r="E11" i="37"/>
  <c r="E38" i="41"/>
  <c r="E42" i="41"/>
  <c r="E12" i="29"/>
  <c r="E31" i="29"/>
  <c r="E5" i="41"/>
  <c r="G5" i="41" s="1"/>
  <c r="E22" i="37"/>
  <c r="E6" i="37"/>
  <c r="E38" i="29"/>
  <c r="E22" i="29"/>
  <c r="E6" i="29"/>
  <c r="E19" i="13"/>
  <c r="G10" i="51"/>
  <c r="G8" i="20"/>
  <c r="G40" i="41"/>
  <c r="E34" i="37"/>
  <c r="E5" i="29"/>
  <c r="G5" i="29" s="1"/>
  <c r="E18" i="41"/>
  <c r="G40" i="38"/>
  <c r="E32" i="29"/>
  <c r="E14" i="41"/>
  <c r="E24" i="25"/>
  <c r="E33" i="24"/>
  <c r="E17" i="24"/>
  <c r="E32" i="13"/>
  <c r="G32" i="13" s="1"/>
  <c r="E15" i="49"/>
  <c r="E18" i="37"/>
  <c r="E34" i="29"/>
  <c r="E18" i="29"/>
  <c r="E5" i="18"/>
  <c r="G5" i="18" s="1"/>
  <c r="E33" i="12"/>
  <c r="E17" i="12"/>
  <c r="E31" i="13"/>
  <c r="E15" i="13"/>
  <c r="G15" i="13" s="1"/>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42"/>
  <c r="N16" i="21"/>
  <c r="N16" i="26"/>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F36" i="17"/>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G36" i="8" s="1"/>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E35" i="48"/>
  <c r="E19" i="48"/>
  <c r="X24" i="12"/>
  <c r="E29" i="39"/>
  <c r="E21" i="43"/>
  <c r="E28" i="43"/>
  <c r="G28" i="43" s="1"/>
  <c r="E12" i="43"/>
  <c r="E34" i="44"/>
  <c r="E19" i="44"/>
  <c r="E25" i="42"/>
  <c r="E9" i="42"/>
  <c r="E15" i="41"/>
  <c r="E27" i="39"/>
  <c r="E11" i="39"/>
  <c r="E19" i="38"/>
  <c r="E24" i="36"/>
  <c r="E8" i="36"/>
  <c r="E30" i="35"/>
  <c r="E14" i="35"/>
  <c r="E5" i="34"/>
  <c r="G5" i="34" s="1"/>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E7" i="39"/>
  <c r="E32" i="34"/>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G36" i="13" s="1"/>
  <c r="E13" i="39"/>
  <c r="G13" i="39" s="1"/>
  <c r="E10" i="36"/>
  <c r="G10" i="36" s="1"/>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G5" i="30"/>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G34" i="25" s="1"/>
  <c r="E18" i="25"/>
  <c r="E31" i="23"/>
  <c r="E15" i="23"/>
  <c r="E27" i="21"/>
  <c r="E11" i="21"/>
  <c r="E23" i="19"/>
  <c r="E20" i="52"/>
  <c r="E43" i="51"/>
  <c r="E27" i="51"/>
  <c r="E11" i="51"/>
  <c r="E35" i="52"/>
  <c r="E41" i="41"/>
  <c r="E41" i="37"/>
  <c r="V36" i="34"/>
  <c r="X40" i="21"/>
  <c r="X40" i="40"/>
  <c r="V22" i="20"/>
  <c r="V36" i="20"/>
  <c r="X24" i="31"/>
  <c r="E34" i="39"/>
  <c r="E18" i="39"/>
  <c r="E27" i="26"/>
  <c r="G27" i="26" s="1"/>
  <c r="E11" i="26"/>
  <c r="G19" i="3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G19" i="19" s="1"/>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5" i="16" s="1"/>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G34" i="38" s="1"/>
  <c r="F34" i="16"/>
  <c r="G34" i="16" s="1"/>
  <c r="P34" i="48"/>
  <c r="P34" i="37"/>
  <c r="F34" i="8"/>
  <c r="G34" i="8" s="1"/>
  <c r="P34" i="51"/>
  <c r="P34" i="13"/>
  <c r="F34" i="26"/>
  <c r="G34" i="26" s="1"/>
  <c r="P34" i="42"/>
  <c r="F15" i="49"/>
  <c r="P15" i="23"/>
  <c r="P15" i="26"/>
  <c r="P15" i="13"/>
  <c r="F15" i="39"/>
  <c r="F15" i="50"/>
  <c r="G15" i="50" s="1"/>
  <c r="P15" i="32"/>
  <c r="F15" i="30"/>
  <c r="G15" i="30" s="1"/>
  <c r="F15" i="27"/>
  <c r="P15" i="22"/>
  <c r="F34" i="49"/>
  <c r="G34" i="49" s="1"/>
  <c r="P23" i="40"/>
  <c r="P23" i="42"/>
  <c r="P23" i="31"/>
  <c r="F23" i="19"/>
  <c r="P43" i="52"/>
  <c r="F43" i="21"/>
  <c r="G43" i="21" s="1"/>
  <c r="P43" i="14"/>
  <c r="P43" i="50"/>
  <c r="F43" i="34"/>
  <c r="G43" i="34" s="1"/>
  <c r="F43" i="22"/>
  <c r="G43" i="22" s="1"/>
  <c r="F43" i="28"/>
  <c r="G43" i="28" s="1"/>
  <c r="F32" i="17"/>
  <c r="F32" i="33"/>
  <c r="G32" i="33" s="1"/>
  <c r="F32" i="50"/>
  <c r="G32" i="50" s="1"/>
  <c r="P32" i="24"/>
  <c r="P32" i="42"/>
  <c r="P32" i="49"/>
  <c r="F32" i="32"/>
  <c r="P15" i="38"/>
  <c r="P35" i="31"/>
  <c r="F35" i="21"/>
  <c r="P34" i="19"/>
  <c r="P15" i="49"/>
  <c r="P28" i="27"/>
  <c r="P43" i="49"/>
  <c r="P43" i="34"/>
  <c r="F43" i="43"/>
  <c r="F43" i="48"/>
  <c r="F43" i="31"/>
  <c r="G43" i="31" s="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F32" i="12"/>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F32" i="38"/>
  <c r="G32" i="38" s="1"/>
  <c r="P32" i="25"/>
  <c r="P32" i="36"/>
  <c r="P32" i="33"/>
  <c r="P32" i="43"/>
  <c r="F15" i="19"/>
  <c r="P34" i="52"/>
  <c r="P15" i="21"/>
  <c r="P28" i="43"/>
  <c r="P11" i="38"/>
  <c r="F11" i="12"/>
  <c r="G11" i="12" s="1"/>
  <c r="P11" i="48"/>
  <c r="P28" i="36"/>
  <c r="P28" i="31"/>
  <c r="F28" i="16"/>
  <c r="G28" i="16" s="1"/>
  <c r="P28" i="52"/>
  <c r="P28" i="33"/>
  <c r="F28" i="31"/>
  <c r="F28" i="50"/>
  <c r="G28" i="50" s="1"/>
  <c r="P28" i="51"/>
  <c r="F28" i="51"/>
  <c r="G28" i="51" s="1"/>
  <c r="P34" i="39"/>
  <c r="F34" i="36"/>
  <c r="G34" i="36" s="1"/>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G32" i="15" s="1"/>
  <c r="P32" i="28"/>
  <c r="P32" i="21"/>
  <c r="F32" i="25"/>
  <c r="G32" i="25" s="1"/>
  <c r="P32" i="34"/>
  <c r="F34" i="41"/>
  <c r="F15" i="12"/>
  <c r="G15" i="12" s="1"/>
  <c r="P11" i="40"/>
  <c r="F28" i="44"/>
  <c r="G28" i="44" s="1"/>
  <c r="P28" i="35"/>
  <c r="F28" i="24"/>
  <c r="G12" i="30"/>
  <c r="G15" i="49"/>
  <c r="G27" i="48"/>
  <c r="G15" i="48"/>
  <c r="P39" i="12"/>
  <c r="F39" i="19"/>
  <c r="F39" i="27"/>
  <c r="P39" i="28"/>
  <c r="P39" i="15"/>
  <c r="F39" i="34"/>
  <c r="G39" i="34" s="1"/>
  <c r="P39" i="22"/>
  <c r="P39" i="49"/>
  <c r="F39" i="37"/>
  <c r="G39" i="37" s="1"/>
  <c r="F39" i="25"/>
  <c r="G39" i="25" s="1"/>
  <c r="F39" i="18"/>
  <c r="G39" i="18" s="1"/>
  <c r="F39" i="30"/>
  <c r="G39" i="30" s="1"/>
  <c r="P39" i="29"/>
  <c r="P39" i="24"/>
  <c r="G28" i="24"/>
  <c r="G12" i="43"/>
  <c r="G10" i="29"/>
  <c r="F39" i="20"/>
  <c r="G39" i="20" s="1"/>
  <c r="F39" i="36"/>
  <c r="G39" i="36" s="1"/>
  <c r="P39" i="44"/>
  <c r="F39" i="23"/>
  <c r="P39" i="27"/>
  <c r="F39" i="42"/>
  <c r="P39" i="34"/>
  <c r="F39" i="12"/>
  <c r="G39" i="12" s="1"/>
  <c r="P39" i="50"/>
  <c r="P39" i="35"/>
  <c r="F39" i="8"/>
  <c r="G39" i="8" s="1"/>
  <c r="P39" i="48"/>
  <c r="F39" i="24"/>
  <c r="G39" i="24" s="1"/>
  <c r="G28" i="40"/>
  <c r="F5" i="38"/>
  <c r="P5" i="38"/>
  <c r="F5" i="35"/>
  <c r="G5" i="35" s="1"/>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43" i="52"/>
  <c r="G15" i="36"/>
  <c r="G15" i="44"/>
  <c r="G36" i="28"/>
  <c r="G33" i="42"/>
  <c r="G43" i="38"/>
  <c r="G43" i="51"/>
  <c r="G12" i="31"/>
  <c r="G25" i="52"/>
  <c r="G8" i="13"/>
  <c r="G33" i="24"/>
  <c r="G5" i="8"/>
  <c r="G28" i="26"/>
  <c r="G28" i="34"/>
  <c r="G34" i="29"/>
  <c r="G34" i="44"/>
  <c r="G34" i="30"/>
  <c r="G13" i="20"/>
  <c r="G13" i="40"/>
  <c r="G43" i="32"/>
  <c r="G40" i="43"/>
  <c r="G32" i="30"/>
  <c r="G10" i="30"/>
  <c r="G27" i="39"/>
  <c r="G5" i="43"/>
  <c r="G12" i="26"/>
  <c r="G10" i="13"/>
  <c r="G15" i="25"/>
  <c r="G36" i="51"/>
  <c r="G33" i="40"/>
  <c r="G39" i="23"/>
  <c r="G43" i="23"/>
  <c r="G43" i="30"/>
  <c r="G12" i="28"/>
  <c r="G40" i="26"/>
  <c r="G40" i="39"/>
  <c r="G32" i="12"/>
  <c r="G32" i="34"/>
  <c r="G12" i="12"/>
  <c r="G19" i="17"/>
  <c r="G15" i="51"/>
  <c r="G27" i="14"/>
  <c r="G27" i="22"/>
  <c r="G10" i="31"/>
  <c r="G27" i="38"/>
  <c r="G10" i="16"/>
  <c r="G25" i="44"/>
  <c r="G40" i="19"/>
  <c r="G32" i="22"/>
  <c r="G12" i="19"/>
  <c r="G19" i="23"/>
  <c r="G33" i="20"/>
  <c r="G36" i="35"/>
  <c r="G27" i="19"/>
  <c r="G27" i="21"/>
  <c r="G10" i="35"/>
  <c r="G27" i="41"/>
  <c r="G5" i="28"/>
  <c r="G40" i="22"/>
  <c r="G40" i="13"/>
  <c r="G32" i="17"/>
  <c r="G29" i="42"/>
  <c r="G32" i="32"/>
  <c r="G36" i="17"/>
  <c r="G15" i="41"/>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P8" i="27"/>
  <c r="F8" i="23"/>
  <c r="G8" i="23" s="1"/>
  <c r="F8" i="32"/>
  <c r="G8" i="32" s="1"/>
  <c r="F8" i="30"/>
  <c r="G8" i="30" s="1"/>
  <c r="F8" i="48"/>
  <c r="F8" i="19"/>
  <c r="F8" i="36"/>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G8" i="49"/>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G25" i="35" s="1"/>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8" i="51"/>
  <c r="G25" i="28"/>
  <c r="G11" i="42"/>
  <c r="G12" i="35"/>
  <c r="G25" i="38"/>
  <c r="G11" i="51"/>
  <c r="G25" i="51"/>
  <c r="G25" i="19"/>
  <c r="G25" i="30"/>
  <c r="G5" i="4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J33" i="29"/>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G34" i="27" s="1"/>
  <c r="E17" i="27"/>
  <c r="E18" i="27"/>
  <c r="E37" i="27"/>
  <c r="E29" i="27"/>
  <c r="G29" i="27" s="1"/>
  <c r="E5" i="27"/>
  <c r="G5" i="27" s="1"/>
  <c r="E22" i="27"/>
  <c r="E9" i="27"/>
  <c r="E38" i="27"/>
  <c r="E8" i="27"/>
  <c r="G8" i="27" s="1"/>
  <c r="E40" i="27"/>
  <c r="G40" i="27" s="1"/>
  <c r="E43" i="27"/>
  <c r="E24" i="27"/>
  <c r="E21" i="27"/>
  <c r="E42" i="27"/>
  <c r="E36" i="27"/>
  <c r="G36" i="27" s="1"/>
  <c r="E10" i="27"/>
  <c r="G10" i="27" s="1"/>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G5" i="44"/>
  <c r="E13" i="34"/>
  <c r="G13" i="34" s="1"/>
  <c r="E10" i="34"/>
  <c r="G10" i="34" s="1"/>
  <c r="E35" i="34"/>
  <c r="F12" i="23"/>
  <c r="G12" i="23" s="1"/>
  <c r="F12" i="13"/>
  <c r="G12" i="13" s="1"/>
  <c r="P12" i="28"/>
  <c r="F12" i="37"/>
  <c r="G12" i="37" s="1"/>
  <c r="C44" i="19"/>
  <c r="E8" i="19"/>
  <c r="G8" i="19" s="1"/>
  <c r="E33" i="19"/>
  <c r="G33" i="19" s="1"/>
  <c r="E39" i="19"/>
  <c r="E7" i="19"/>
  <c r="E28" i="19"/>
  <c r="G28" i="19" s="1"/>
  <c r="C44" i="34"/>
  <c r="E9" i="34"/>
  <c r="E15" i="34"/>
  <c r="E8" i="34"/>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G36" i="31" s="1"/>
  <c r="E32" i="31"/>
  <c r="G32" i="31" s="1"/>
  <c r="E28" i="31"/>
  <c r="E16" i="31"/>
  <c r="E8" i="31"/>
  <c r="G8" i="31" s="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41"/>
  <c r="T29" i="52"/>
  <c r="T29" i="34"/>
  <c r="T22" i="23"/>
  <c r="T22" i="39"/>
  <c r="T22" i="22"/>
  <c r="T22" i="52"/>
  <c r="T22" i="14"/>
  <c r="J16" i="38"/>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G8" i="36"/>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G30" i="27" s="1"/>
  <c r="F30" i="43"/>
  <c r="G30" i="43" s="1"/>
  <c r="P30" i="23"/>
  <c r="F30" i="52"/>
  <c r="G30" i="52" s="1"/>
  <c r="F30" i="30"/>
  <c r="G30" i="30" s="1"/>
  <c r="P30" i="49"/>
  <c r="P30" i="30"/>
  <c r="F30" i="14"/>
  <c r="G30" i="14" s="1"/>
  <c r="F30" i="32"/>
  <c r="F30" i="20"/>
  <c r="G30" i="20" s="1"/>
  <c r="P30" i="31"/>
  <c r="P30" i="39"/>
  <c r="P30" i="50"/>
  <c r="P30" i="16"/>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3" i="8"/>
  <c r="G28" i="31"/>
  <c r="G33" i="15"/>
  <c r="G36" i="24"/>
  <c r="G32" i="26"/>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28" i="41"/>
  <c r="J28" i="27"/>
  <c r="J28" i="36"/>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0" i="40"/>
  <c r="T10" i="39"/>
  <c r="T10" i="28"/>
  <c r="T10" i="20"/>
  <c r="T10" i="21"/>
  <c r="T10" i="42"/>
  <c r="T10" i="8"/>
  <c r="T10" i="24"/>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41"/>
  <c r="J33" i="36"/>
  <c r="J33" i="27"/>
  <c r="J33" i="18"/>
  <c r="J33" i="24"/>
  <c r="J33" i="14"/>
  <c r="J33" i="43"/>
  <c r="J33" i="34"/>
  <c r="J33" i="50"/>
  <c r="J33" i="38"/>
  <c r="J33" i="52"/>
  <c r="J33" i="17"/>
  <c r="J33" i="12"/>
  <c r="J33" i="51"/>
  <c r="J33" i="28"/>
  <c r="J33" i="39"/>
  <c r="J33" i="16"/>
  <c r="J33" i="33"/>
  <c r="J33" i="42"/>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8" i="15"/>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G29" i="38" s="1"/>
  <c r="E29" i="44"/>
  <c r="G29" i="44" s="1"/>
  <c r="E39" i="44"/>
  <c r="G39" i="44" s="1"/>
  <c r="E10" i="44"/>
  <c r="G10" i="44" s="1"/>
  <c r="E13" i="43"/>
  <c r="G13" i="43" s="1"/>
  <c r="E25" i="43"/>
  <c r="E32" i="43"/>
  <c r="E22" i="43"/>
  <c r="E36" i="43"/>
  <c r="G36" i="43" s="1"/>
  <c r="E8" i="43"/>
  <c r="E36" i="38"/>
  <c r="G36" i="38" s="1"/>
  <c r="E29" i="43"/>
  <c r="G29" i="43" s="1"/>
  <c r="E18" i="43"/>
  <c r="E6" i="43"/>
  <c r="E30" i="44"/>
  <c r="E27" i="44"/>
  <c r="G27" i="44" s="1"/>
  <c r="E9" i="44"/>
  <c r="E42" i="44"/>
  <c r="E33" i="34"/>
  <c r="G33" i="34" s="1"/>
  <c r="E21" i="34"/>
  <c r="E7" i="34"/>
  <c r="E41" i="34"/>
  <c r="E40" i="33"/>
  <c r="G40" i="33" s="1"/>
  <c r="E28" i="33"/>
  <c r="E5" i="33"/>
  <c r="G5" i="33" s="1"/>
  <c r="E26" i="32"/>
  <c r="E22" i="32"/>
  <c r="E6" i="32"/>
  <c r="E8" i="28"/>
  <c r="E24" i="26"/>
  <c r="E20" i="26"/>
  <c r="E8" i="26"/>
  <c r="E5" i="26"/>
  <c r="E35" i="21"/>
  <c r="E44" i="21" s="1"/>
  <c r="E11" i="16"/>
  <c r="G11" i="16" s="1"/>
  <c r="E29" i="15"/>
  <c r="E21" i="15"/>
  <c r="E9" i="15"/>
  <c r="E7" i="15"/>
  <c r="E40" i="14"/>
  <c r="G40" i="14" s="1"/>
  <c r="E20" i="14"/>
  <c r="E36" i="12"/>
  <c r="E44" i="12" s="1"/>
  <c r="G22" i="41"/>
  <c r="T21" i="44"/>
  <c r="T21" i="23"/>
  <c r="T21" i="39"/>
  <c r="T21" i="43"/>
  <c r="T21" i="35"/>
  <c r="T21" i="34"/>
  <c r="T21" i="42"/>
  <c r="T21" i="48"/>
  <c r="T21" i="15"/>
  <c r="T21" i="22"/>
  <c r="T21" i="29"/>
  <c r="T21" i="25"/>
  <c r="T21" i="50"/>
  <c r="T21" i="28"/>
  <c r="T21" i="30"/>
  <c r="T21" i="26"/>
  <c r="T21" i="38"/>
  <c r="T21" i="20"/>
  <c r="T21" i="49"/>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9" i="18"/>
  <c r="T7" i="48"/>
  <c r="T7" i="27"/>
  <c r="T7" i="12"/>
  <c r="T7" i="50"/>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T25" i="44"/>
  <c r="T25" i="35"/>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32"/>
  <c r="G22" i="32" s="1"/>
  <c r="F22" i="51"/>
  <c r="G22" i="51" s="1"/>
  <c r="F22" i="30"/>
  <c r="G22" i="30" s="1"/>
  <c r="P25" i="52"/>
  <c r="F25" i="15"/>
  <c r="G25" i="15" s="1"/>
  <c r="F25" i="24"/>
  <c r="G25" i="24" s="1"/>
  <c r="P25" i="26"/>
  <c r="P25" i="33"/>
  <c r="P25" i="39"/>
  <c r="P25" i="44"/>
  <c r="P25" i="18"/>
  <c r="F25" i="32"/>
  <c r="G25" i="32" s="1"/>
  <c r="F25" i="22"/>
  <c r="F25" i="37"/>
  <c r="G25" i="37" s="1"/>
  <c r="N38" i="37"/>
  <c r="N38" i="33"/>
  <c r="P26" i="48"/>
  <c r="P26" i="30"/>
  <c r="F26" i="16"/>
  <c r="G26" i="16" s="1"/>
  <c r="F26" i="32"/>
  <c r="G26" i="32" s="1"/>
  <c r="P26" i="18"/>
  <c r="N18" i="13"/>
  <c r="N18" i="52"/>
  <c r="P17" i="51"/>
  <c r="N14" i="49"/>
  <c r="N14" i="13"/>
  <c r="N14" i="8"/>
  <c r="N14" i="50"/>
  <c r="N14"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8"/>
  <c r="G30" i="8" s="1"/>
  <c r="P30" i="12"/>
  <c r="F30" i="19"/>
  <c r="G30" i="19" s="1"/>
  <c r="P30" i="27"/>
  <c r="F30" i="33"/>
  <c r="G30" i="33" s="1"/>
  <c r="F30" i="35"/>
  <c r="G30" i="35" s="1"/>
  <c r="F30" i="39"/>
  <c r="F30" i="42"/>
  <c r="G30" i="42" s="1"/>
  <c r="P30" i="44"/>
  <c r="F30" i="18"/>
  <c r="P30" i="26"/>
  <c r="P30" i="33"/>
  <c r="F30" i="44"/>
  <c r="F30" i="25"/>
  <c r="G30" i="25" s="1"/>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50"/>
  <c r="N10" i="8"/>
  <c r="N10" i="48"/>
  <c r="N10" i="51"/>
  <c r="N8" i="49"/>
  <c r="N8" i="48"/>
  <c r="N8" i="52"/>
  <c r="E41" i="40"/>
  <c r="E36" i="36"/>
  <c r="G36" i="36" s="1"/>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G36" i="49" s="1"/>
  <c r="E24" i="49"/>
  <c r="E14" i="49"/>
  <c r="G14" i="49" s="1"/>
  <c r="E6" i="49"/>
  <c r="E41" i="48"/>
  <c r="E29" i="48"/>
  <c r="G29" i="48" s="1"/>
  <c r="E21" i="48"/>
  <c r="E18" i="48"/>
  <c r="E17" i="48"/>
  <c r="E9" i="48"/>
  <c r="E40" i="48"/>
  <c r="E36" i="48"/>
  <c r="G36" i="48" s="1"/>
  <c r="E30" i="48"/>
  <c r="E26" i="48"/>
  <c r="E22" i="48"/>
  <c r="E16" i="48"/>
  <c r="E12" i="48"/>
  <c r="G12" i="48" s="1"/>
  <c r="E8" i="48"/>
  <c r="G8" i="48" s="1"/>
  <c r="E17" i="49"/>
  <c r="E25" i="49"/>
  <c r="E37" i="49"/>
  <c r="E7" i="49"/>
  <c r="E5" i="49"/>
  <c r="E41" i="49"/>
  <c r="E29" i="49"/>
  <c r="E19" i="49"/>
  <c r="G19" i="49" s="1"/>
  <c r="E11" i="49"/>
  <c r="G11" i="49" s="1"/>
  <c r="E38" i="49"/>
  <c r="E28" i="49"/>
  <c r="G28" i="49" s="1"/>
  <c r="E22" i="49"/>
  <c r="E12" i="49"/>
  <c r="G12" i="49" s="1"/>
  <c r="E5" i="48"/>
  <c r="E37" i="48"/>
  <c r="E34" i="48"/>
  <c r="G34" i="48" s="1"/>
  <c r="E33" i="48"/>
  <c r="G33" i="48" s="1"/>
  <c r="E25" i="48"/>
  <c r="G25" i="48" s="1"/>
  <c r="E13" i="48"/>
  <c r="E42" i="48"/>
  <c r="E38" i="48"/>
  <c r="G38" i="48" s="1"/>
  <c r="E32" i="48"/>
  <c r="G32" i="48" s="1"/>
  <c r="E28" i="48"/>
  <c r="G28" i="48" s="1"/>
  <c r="E24" i="48"/>
  <c r="E20" i="48"/>
  <c r="E14" i="48"/>
  <c r="E10" i="48"/>
  <c r="G10" i="48" s="1"/>
  <c r="E6" i="48"/>
  <c r="T9" i="27" l="1"/>
  <c r="T27" i="33"/>
  <c r="T9" i="14"/>
  <c r="T9" i="17"/>
  <c r="E44" i="41"/>
  <c r="E44" i="50"/>
  <c r="G13" i="22"/>
  <c r="E44" i="39"/>
  <c r="T7" i="14"/>
  <c r="T7" i="18"/>
  <c r="T7" i="35"/>
  <c r="G8" i="34"/>
  <c r="G23" i="39"/>
  <c r="N16" i="37"/>
  <c r="N16" i="18"/>
  <c r="N16" i="29"/>
  <c r="T7" i="25"/>
  <c r="G15" i="34"/>
  <c r="G23" i="19"/>
  <c r="N16" i="36"/>
  <c r="N16" i="15"/>
  <c r="N16" i="14"/>
  <c r="N16" i="40"/>
  <c r="N16" i="13"/>
  <c r="T7" i="43"/>
  <c r="T7" i="42"/>
  <c r="T7" i="16"/>
  <c r="G28" i="33"/>
  <c r="N16" i="19"/>
  <c r="N16" i="34"/>
  <c r="N16" i="43"/>
  <c r="N16" i="50"/>
  <c r="N16" i="17"/>
  <c r="N16" i="8"/>
  <c r="N16" i="12"/>
  <c r="N16" i="51"/>
  <c r="N16" i="48"/>
  <c r="T7" i="39"/>
  <c r="T7" i="44"/>
  <c r="T7" i="52"/>
  <c r="G32" i="43"/>
  <c r="G43" i="27"/>
  <c r="G28" i="36"/>
  <c r="N16" i="35"/>
  <c r="N16" i="30"/>
  <c r="N16" i="32"/>
  <c r="N16" i="39"/>
  <c r="G29" i="49"/>
  <c r="N16" i="52"/>
  <c r="T7" i="49"/>
  <c r="T7" i="22"/>
  <c r="T7" i="37"/>
  <c r="T7" i="19"/>
  <c r="G15" i="23"/>
  <c r="N16" i="33"/>
  <c r="N16" i="27"/>
  <c r="N16" i="44"/>
  <c r="N16" i="24"/>
  <c r="T7" i="24"/>
  <c r="N16" i="49"/>
  <c r="T7" i="32"/>
  <c r="T7" i="15"/>
  <c r="T7" i="31"/>
  <c r="T7" i="36"/>
  <c r="G8" i="28"/>
  <c r="G15" i="19"/>
  <c r="G29" i="39"/>
  <c r="N16" i="28"/>
  <c r="N16" i="22"/>
  <c r="N16" i="31"/>
  <c r="N16" i="38"/>
  <c r="T7" i="28"/>
  <c r="T7" i="20"/>
  <c r="T7" i="34"/>
  <c r="T7" i="33"/>
  <c r="T7" i="51"/>
  <c r="G29" i="15"/>
  <c r="G39" i="19"/>
  <c r="N16" i="41"/>
  <c r="N16" i="20"/>
  <c r="N16" i="16"/>
  <c r="N16" i="23"/>
  <c r="N12" i="33"/>
  <c r="N12" i="22"/>
  <c r="N12" i="13"/>
  <c r="N12" i="15"/>
  <c r="N12" i="41"/>
  <c r="N12" i="14"/>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6" i="31"/>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8"/>
  <c r="G24" i="49"/>
  <c r="G41" i="13"/>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6" i="32"/>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G41" i="40"/>
  <c r="E44" i="40"/>
  <c r="G12" i="14"/>
  <c r="E44" i="14"/>
  <c r="G22" i="18"/>
  <c r="E44" i="18"/>
  <c r="E44" i="23"/>
  <c r="G7" i="23"/>
  <c r="G44" i="20" l="1"/>
  <c r="H5" i="24" a="1"/>
  <c r="H10" i="24" s="1"/>
  <c r="I10" i="24" s="1"/>
  <c r="H5" i="37" a="1"/>
  <c r="H6" i="37" s="1"/>
  <c r="I6"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20" i="44"/>
  <c r="I20" i="44" s="1"/>
  <c r="K20" i="44" s="1"/>
  <c r="H14" i="8"/>
  <c r="I14" i="8" s="1"/>
  <c r="H43" i="8"/>
  <c r="I43" i="8" s="1"/>
  <c r="H5" i="8"/>
  <c r="H20" i="17"/>
  <c r="I20" i="17" s="1"/>
  <c r="H12" i="20"/>
  <c r="I12" i="20" s="1"/>
  <c r="H40" i="20"/>
  <c r="I40" i="20" s="1"/>
  <c r="H15" i="20"/>
  <c r="I15" i="20" s="1"/>
  <c r="H27" i="20"/>
  <c r="I27" i="20" s="1"/>
  <c r="H41" i="37"/>
  <c r="I41" i="37" s="1"/>
  <c r="H33" i="37"/>
  <c r="I33" i="37" s="1"/>
  <c r="H17" i="37"/>
  <c r="I17" i="37" s="1"/>
  <c r="H16" i="37"/>
  <c r="I16" i="37" s="1"/>
  <c r="H8" i="37"/>
  <c r="I8" i="37" s="1"/>
  <c r="H23" i="37"/>
  <c r="I23" i="37" s="1"/>
  <c r="H30" i="37"/>
  <c r="I30" i="37" s="1"/>
  <c r="H10" i="37"/>
  <c r="I10" i="37" s="1"/>
  <c r="H31" i="37"/>
  <c r="I31" i="37" s="1"/>
  <c r="H5" i="37"/>
  <c r="H36" i="37"/>
  <c r="I36" i="37" s="1"/>
  <c r="H18" i="37"/>
  <c r="I18" i="37" s="1"/>
  <c r="H27" i="37"/>
  <c r="I27" i="37" s="1"/>
  <c r="H11" i="37"/>
  <c r="I11" i="37" s="1"/>
  <c r="H29" i="37"/>
  <c r="I29" i="37" s="1"/>
  <c r="H34" i="37"/>
  <c r="I34" i="37" s="1"/>
  <c r="H38" i="37"/>
  <c r="I38" i="37" s="1"/>
  <c r="H16" i="28"/>
  <c r="I16" i="28" s="1"/>
  <c r="H24" i="28"/>
  <c r="I24" i="28" s="1"/>
  <c r="H5" i="28"/>
  <c r="H36" i="28"/>
  <c r="I36" i="28" s="1"/>
  <c r="H22" i="28"/>
  <c r="I22" i="28" s="1"/>
  <c r="H12" i="28"/>
  <c r="I12" i="28" s="1"/>
  <c r="H34" i="28"/>
  <c r="I34" i="28" s="1"/>
  <c r="H28" i="28"/>
  <c r="I28" i="28" s="1"/>
  <c r="H6" i="28"/>
  <c r="I6" i="28" s="1"/>
  <c r="H18" i="28"/>
  <c r="I18" i="28" s="1"/>
  <c r="H27" i="28"/>
  <c r="I27" i="28" s="1"/>
  <c r="H43" i="28"/>
  <c r="I43" i="28" s="1"/>
  <c r="H39" i="28"/>
  <c r="I39" i="28" s="1"/>
  <c r="H25" i="28"/>
  <c r="I25" i="28" s="1"/>
  <c r="H11" i="28"/>
  <c r="I11" i="28" s="1"/>
  <c r="H7" i="28"/>
  <c r="I7" i="28" s="1"/>
  <c r="H15" i="28"/>
  <c r="I15" i="28" s="1"/>
  <c r="H35" i="28"/>
  <c r="I35" i="28" s="1"/>
  <c r="H8" i="24"/>
  <c r="I8" i="24" s="1"/>
  <c r="H16" i="24"/>
  <c r="I16" i="24" s="1"/>
  <c r="H24" i="24"/>
  <c r="I24" i="24" s="1"/>
  <c r="H32" i="24"/>
  <c r="I32" i="24" s="1"/>
  <c r="H40" i="24"/>
  <c r="I40" i="24" s="1"/>
  <c r="H20" i="24"/>
  <c r="I20" i="24" s="1"/>
  <c r="H42" i="24"/>
  <c r="I42" i="24" s="1"/>
  <c r="H12" i="24"/>
  <c r="I12" i="24" s="1"/>
  <c r="H26" i="24"/>
  <c r="I26" i="24" s="1"/>
  <c r="H38" i="24"/>
  <c r="I38" i="24" s="1"/>
  <c r="H5" i="24"/>
  <c r="H34" i="24"/>
  <c r="I34" i="24" s="1"/>
  <c r="H28" i="24"/>
  <c r="I28" i="24" s="1"/>
  <c r="H6" i="24"/>
  <c r="I6" i="24" s="1"/>
  <c r="H22" i="24"/>
  <c r="I22" i="24" s="1"/>
  <c r="H36" i="24"/>
  <c r="I36" i="24" s="1"/>
  <c r="H43" i="24"/>
  <c r="I43" i="24" s="1"/>
  <c r="H27" i="24"/>
  <c r="I27" i="24" s="1"/>
  <c r="H19" i="24"/>
  <c r="I19" i="24" s="1"/>
  <c r="H11" i="24"/>
  <c r="I11" i="24" s="1"/>
  <c r="H37" i="24"/>
  <c r="I37" i="24" s="1"/>
  <c r="H23" i="24"/>
  <c r="I23" i="24" s="1"/>
  <c r="H9" i="24"/>
  <c r="I9" i="24" s="1"/>
  <c r="H25" i="24"/>
  <c r="I25" i="24" s="1"/>
  <c r="H21" i="24"/>
  <c r="I21" i="24" s="1"/>
  <c r="H7" i="24"/>
  <c r="I7" i="24" s="1"/>
  <c r="H29" i="24"/>
  <c r="I29" i="24" s="1"/>
  <c r="H13" i="24"/>
  <c r="I13" i="24" s="1"/>
  <c r="H33" i="24"/>
  <c r="I33" i="24" s="1"/>
  <c r="H17" i="24"/>
  <c r="I17" i="24" s="1"/>
  <c r="H12" i="19"/>
  <c r="I12" i="19" s="1"/>
  <c r="H38" i="19"/>
  <c r="I38" i="19" s="1"/>
  <c r="H22" i="19"/>
  <c r="I22" i="19" s="1"/>
  <c r="H14" i="19"/>
  <c r="I14" i="19" s="1"/>
  <c r="H23" i="19"/>
  <c r="I23" i="19" s="1"/>
  <c r="H11" i="19"/>
  <c r="I11" i="19" s="1"/>
  <c r="H35" i="19"/>
  <c r="I35" i="19" s="1"/>
  <c r="H21" i="19"/>
  <c r="I21" i="19" s="1"/>
  <c r="H16" i="19"/>
  <c r="I16" i="19" s="1"/>
  <c r="H24" i="19"/>
  <c r="I24" i="19" s="1"/>
  <c r="H18" i="21"/>
  <c r="I18" i="21" s="1"/>
  <c r="H22" i="21"/>
  <c r="I22" i="21" s="1"/>
  <c r="H30" i="21"/>
  <c r="I30" i="21" s="1"/>
  <c r="H34" i="21"/>
  <c r="I34" i="21" s="1"/>
  <c r="H38" i="21"/>
  <c r="I38" i="21" s="1"/>
  <c r="H42" i="21"/>
  <c r="I42" i="21" s="1"/>
  <c r="H8" i="21"/>
  <c r="I8" i="21" s="1"/>
  <c r="H12" i="21"/>
  <c r="I12" i="21" s="1"/>
  <c r="H16" i="21"/>
  <c r="I16" i="21" s="1"/>
  <c r="H20" i="21"/>
  <c r="I20" i="21" s="1"/>
  <c r="H28" i="21"/>
  <c r="I28" i="21" s="1"/>
  <c r="H7" i="21"/>
  <c r="I7" i="21" s="1"/>
  <c r="H15" i="21"/>
  <c r="I15" i="21" s="1"/>
  <c r="H31" i="21"/>
  <c r="I31" i="21" s="1"/>
  <c r="H39" i="21"/>
  <c r="I39" i="21" s="1"/>
  <c r="H11" i="21"/>
  <c r="I11" i="21" s="1"/>
  <c r="H19" i="21"/>
  <c r="I19" i="21" s="1"/>
  <c r="H27" i="21"/>
  <c r="I27" i="21" s="1"/>
  <c r="H35" i="21"/>
  <c r="I35" i="21" s="1"/>
  <c r="H43" i="21"/>
  <c r="I43" i="21" s="1"/>
  <c r="H9" i="21"/>
  <c r="I9" i="21" s="1"/>
  <c r="H41" i="21"/>
  <c r="I41" i="21" s="1"/>
  <c r="H37" i="21"/>
  <c r="I37" i="21" s="1"/>
  <c r="H21" i="21"/>
  <c r="I21" i="21" s="1"/>
  <c r="H17" i="21"/>
  <c r="I17" i="21" s="1"/>
  <c r="H5" i="18" a="1"/>
  <c r="H16" i="50"/>
  <c r="I16" i="50" s="1"/>
  <c r="H33" i="50"/>
  <c r="I33" i="50" s="1"/>
  <c r="H39" i="50"/>
  <c r="I39" i="50" s="1"/>
  <c r="H31" i="50"/>
  <c r="I31" i="50" s="1"/>
  <c r="H23" i="50"/>
  <c r="I23" i="50" s="1"/>
  <c r="H7" i="50"/>
  <c r="I7" i="50" s="1"/>
  <c r="H35" i="50"/>
  <c r="I35" i="50" s="1"/>
  <c r="H25" i="50"/>
  <c r="I25" i="50" s="1"/>
  <c r="H20" i="50"/>
  <c r="I20" i="50" s="1"/>
  <c r="H41" i="50"/>
  <c r="I41" i="50" s="1"/>
  <c r="H27" i="50"/>
  <c r="I27" i="50" s="1"/>
  <c r="H11" i="50"/>
  <c r="I11" i="50" s="1"/>
  <c r="H36" i="50"/>
  <c r="I36" i="50" s="1"/>
  <c r="H24" i="50"/>
  <c r="I24" i="50" s="1"/>
  <c r="H21" i="50"/>
  <c r="I21" i="50" s="1"/>
  <c r="H43" i="50"/>
  <c r="I43" i="50" s="1"/>
  <c r="H12" i="50"/>
  <c r="I12" i="50" s="1"/>
  <c r="H19" i="50"/>
  <c r="I19" i="50" s="1"/>
  <c r="H28" i="50"/>
  <c r="I28" i="50" s="1"/>
  <c r="H5" i="50"/>
  <c r="H5" i="14" a="1"/>
  <c r="H10" i="32"/>
  <c r="I10" i="32" s="1"/>
  <c r="H18" i="32"/>
  <c r="I18" i="32" s="1"/>
  <c r="H26" i="32"/>
  <c r="I26" i="32" s="1"/>
  <c r="H22" i="32"/>
  <c r="I22" i="32" s="1"/>
  <c r="H32" i="32"/>
  <c r="I32" i="32" s="1"/>
  <c r="H5" i="32"/>
  <c r="H16" i="32"/>
  <c r="I16" i="32" s="1"/>
  <c r="H30" i="32"/>
  <c r="I30" i="32" s="1"/>
  <c r="H20" i="32"/>
  <c r="I20" i="32" s="1"/>
  <c r="H8" i="32"/>
  <c r="I8" i="32" s="1"/>
  <c r="H40" i="32"/>
  <c r="I40" i="32" s="1"/>
  <c r="H24" i="32"/>
  <c r="I24" i="32" s="1"/>
  <c r="H14" i="32"/>
  <c r="I14" i="32" s="1"/>
  <c r="H36" i="32"/>
  <c r="I36" i="32" s="1"/>
  <c r="H29" i="32"/>
  <c r="I29" i="32" s="1"/>
  <c r="H21" i="32"/>
  <c r="I21" i="32" s="1"/>
  <c r="H35" i="32"/>
  <c r="I35" i="32" s="1"/>
  <c r="H17" i="32"/>
  <c r="I17" i="32" s="1"/>
  <c r="H33" i="32"/>
  <c r="I33" i="32" s="1"/>
  <c r="H15" i="32"/>
  <c r="I15" i="32" s="1"/>
  <c r="H23" i="32"/>
  <c r="I23" i="32" s="1"/>
  <c r="H43" i="32"/>
  <c r="I43" i="32" s="1"/>
  <c r="H7" i="32"/>
  <c r="I7" i="32" s="1"/>
  <c r="H41" i="32"/>
  <c r="I41" i="32" s="1"/>
  <c r="H39" i="32"/>
  <c r="I39" i="32" s="1"/>
  <c r="H25" i="32"/>
  <c r="I25" i="32" s="1"/>
  <c r="H16" i="35"/>
  <c r="I16" i="35" s="1"/>
  <c r="H10" i="35"/>
  <c r="I10" i="35" s="1"/>
  <c r="H27" i="35"/>
  <c r="I27" i="35" s="1"/>
  <c r="H33" i="35"/>
  <c r="I33" i="35" s="1"/>
  <c r="H8" i="35"/>
  <c r="I8" i="35" s="1"/>
  <c r="H12" i="35"/>
  <c r="I12" i="35" s="1"/>
  <c r="H42" i="35"/>
  <c r="I42" i="35" s="1"/>
  <c r="H40" i="35"/>
  <c r="I40" i="35" s="1"/>
  <c r="H26" i="35"/>
  <c r="I26" i="35" s="1"/>
  <c r="H35" i="35"/>
  <c r="I35" i="35" s="1"/>
  <c r="H6" i="41"/>
  <c r="I6" i="41" s="1"/>
  <c r="H41" i="41"/>
  <c r="I41" i="41" s="1"/>
  <c r="H25" i="41"/>
  <c r="I25" i="41" s="1"/>
  <c r="H17" i="41"/>
  <c r="I17" i="41" s="1"/>
  <c r="H9" i="41"/>
  <c r="I9" i="41" s="1"/>
  <c r="H32" i="41"/>
  <c r="I32" i="41" s="1"/>
  <c r="H24" i="41"/>
  <c r="I24" i="41" s="1"/>
  <c r="H8" i="41"/>
  <c r="I8" i="41" s="1"/>
  <c r="H42" i="41"/>
  <c r="I42" i="41" s="1"/>
  <c r="H30" i="41"/>
  <c r="I30" i="41" s="1"/>
  <c r="H20" i="41"/>
  <c r="I20" i="41" s="1"/>
  <c r="H10" i="41"/>
  <c r="I10" i="41" s="1"/>
  <c r="H31" i="41"/>
  <c r="I31" i="41" s="1"/>
  <c r="H19" i="41"/>
  <c r="I19" i="41" s="1"/>
  <c r="H27" i="41"/>
  <c r="I27" i="41" s="1"/>
  <c r="H11" i="41"/>
  <c r="I11" i="41" s="1"/>
  <c r="H36" i="41"/>
  <c r="I36" i="41" s="1"/>
  <c r="H22" i="41"/>
  <c r="I22" i="41" s="1"/>
  <c r="H18" i="41"/>
  <c r="I18" i="41" s="1"/>
  <c r="H21" i="41"/>
  <c r="I21" i="41" s="1"/>
  <c r="H34" i="41"/>
  <c r="I34" i="41" s="1"/>
  <c r="H12" i="41"/>
  <c r="I12" i="41" s="1"/>
  <c r="H26" i="41"/>
  <c r="I26" i="41" s="1"/>
  <c r="H43" i="41"/>
  <c r="I43" i="41" s="1"/>
  <c r="H19" i="33"/>
  <c r="I19" i="33" s="1"/>
  <c r="H21" i="33"/>
  <c r="I21" i="33" s="1"/>
  <c r="H41" i="33"/>
  <c r="I41" i="33" s="1"/>
  <c r="H37" i="33"/>
  <c r="I37" i="33" s="1"/>
  <c r="H33" i="33"/>
  <c r="I33" i="33" s="1"/>
  <c r="H6" i="33"/>
  <c r="I6" i="33" s="1"/>
  <c r="H14" i="33"/>
  <c r="I14" i="33" s="1"/>
  <c r="H38" i="33"/>
  <c r="I38" i="33" s="1"/>
  <c r="H10" i="33"/>
  <c r="I10" i="33" s="1"/>
  <c r="H42" i="33"/>
  <c r="I42" i="33" s="1"/>
  <c r="H8" i="33"/>
  <c r="I8" i="33" s="1"/>
  <c r="H12" i="33"/>
  <c r="I12" i="33" s="1"/>
  <c r="H34" i="33"/>
  <c r="I34" i="33" s="1"/>
  <c r="H33" i="36"/>
  <c r="I33" i="36" s="1"/>
  <c r="H33" i="39"/>
  <c r="I33" i="39" s="1"/>
  <c r="H25" i="39"/>
  <c r="I25" i="39" s="1"/>
  <c r="H26" i="39"/>
  <c r="I26" i="39" s="1"/>
  <c r="H17" i="42"/>
  <c r="I17" i="42" s="1"/>
  <c r="H40" i="42"/>
  <c r="I40" i="42" s="1"/>
  <c r="H24" i="42"/>
  <c r="I24" i="42" s="1"/>
  <c r="H8" i="42"/>
  <c r="I8" i="42" s="1"/>
  <c r="H28" i="42"/>
  <c r="I28" i="42" s="1"/>
  <c r="H6" i="42"/>
  <c r="I6" i="42" s="1"/>
  <c r="H29" i="42"/>
  <c r="I29" i="42" s="1"/>
  <c r="H12" i="42"/>
  <c r="I12" i="42" s="1"/>
  <c r="H36" i="42"/>
  <c r="I36" i="42" s="1"/>
  <c r="H22" i="42"/>
  <c r="I22" i="42" s="1"/>
  <c r="H30" i="42"/>
  <c r="I30" i="42" s="1"/>
  <c r="H23" i="40"/>
  <c r="I23" i="40" s="1"/>
  <c r="H26" i="40"/>
  <c r="I26" i="40" s="1"/>
  <c r="H27" i="40"/>
  <c r="I27" i="40" s="1"/>
  <c r="H41" i="40"/>
  <c r="I41" i="40" s="1"/>
  <c r="H19" i="40"/>
  <c r="I19" i="40" s="1"/>
  <c r="H10" i="40"/>
  <c r="I10" i="40" s="1"/>
  <c r="H6" i="22"/>
  <c r="I6" i="22" s="1"/>
  <c r="H12" i="22"/>
  <c r="I12" i="22" s="1"/>
  <c r="H5" i="22"/>
  <c r="H35" i="22"/>
  <c r="I35" i="22" s="1"/>
  <c r="H43" i="22"/>
  <c r="I43" i="22" s="1"/>
  <c r="H20" i="25"/>
  <c r="I20" i="25" s="1"/>
  <c r="H18" i="25"/>
  <c r="I18" i="25" s="1"/>
  <c r="H30" i="25"/>
  <c r="I30" i="25" s="1"/>
  <c r="H24" i="25"/>
  <c r="I24" i="25" s="1"/>
  <c r="H38" i="25"/>
  <c r="I38" i="25" s="1"/>
  <c r="H16" i="25"/>
  <c r="I16" i="25" s="1"/>
  <c r="H32" i="25"/>
  <c r="I32" i="25" s="1"/>
  <c r="H26" i="25"/>
  <c r="I26" i="25" s="1"/>
  <c r="H14" i="25"/>
  <c r="I14" i="25" s="1"/>
  <c r="H42" i="25"/>
  <c r="I42" i="25" s="1"/>
  <c r="H22" i="25"/>
  <c r="I22" i="25" s="1"/>
  <c r="H25" i="25"/>
  <c r="I25" i="25" s="1"/>
  <c r="H17" i="25"/>
  <c r="I17" i="25" s="1"/>
  <c r="H27" i="25"/>
  <c r="I27" i="25" s="1"/>
  <c r="H13" i="25"/>
  <c r="I13" i="25" s="1"/>
  <c r="H43" i="25"/>
  <c r="I43" i="25" s="1"/>
  <c r="H29" i="25"/>
  <c r="I29" i="25" s="1"/>
  <c r="H15" i="25"/>
  <c r="I15" i="25" s="1"/>
  <c r="H11" i="25"/>
  <c r="I11" i="25" s="1"/>
  <c r="H19" i="25"/>
  <c r="I19" i="25" s="1"/>
  <c r="H37" i="25"/>
  <c r="I37" i="25" s="1"/>
  <c r="H21" i="25"/>
  <c r="I21" i="25" s="1"/>
  <c r="H5" i="25"/>
  <c r="G44" i="27"/>
  <c r="H5" i="27" a="1"/>
  <c r="G44" i="16"/>
  <c r="H5" i="16" a="1"/>
  <c r="G44" i="13"/>
  <c r="H5" i="13" a="1"/>
  <c r="H5" i="49" a="1"/>
  <c r="G44" i="49"/>
  <c r="H5" i="48" a="1"/>
  <c r="G44" i="48"/>
  <c r="H19" i="51"/>
  <c r="I19" i="51" s="1"/>
  <c r="H40" i="51"/>
  <c r="I40" i="51" s="1"/>
  <c r="H28" i="40" l="1"/>
  <c r="I28" i="40" s="1"/>
  <c r="H15" i="51"/>
  <c r="I15" i="51" s="1"/>
  <c r="H42" i="40"/>
  <c r="I42" i="40" s="1"/>
  <c r="H42" i="42"/>
  <c r="I42" i="42" s="1"/>
  <c r="H33" i="42"/>
  <c r="I33" i="42" s="1"/>
  <c r="H36" i="33"/>
  <c r="I36" i="33" s="1"/>
  <c r="H23" i="33"/>
  <c r="I23" i="33" s="1"/>
  <c r="H29" i="41"/>
  <c r="I29" i="41" s="1"/>
  <c r="K29" i="41" s="1"/>
  <c r="H5" i="41"/>
  <c r="H16" i="41"/>
  <c r="I16" i="41" s="1"/>
  <c r="H7" i="19"/>
  <c r="I7" i="19" s="1"/>
  <c r="H29" i="20"/>
  <c r="I29" i="20" s="1"/>
  <c r="H19" i="8"/>
  <c r="I19" i="8" s="1"/>
  <c r="H6" i="40"/>
  <c r="I6" i="40" s="1"/>
  <c r="H41" i="26"/>
  <c r="I41" i="26" s="1"/>
  <c r="H29" i="51"/>
  <c r="I29" i="51" s="1"/>
  <c r="K29" i="51" s="1"/>
  <c r="H43" i="40"/>
  <c r="I43" i="40" s="1"/>
  <c r="H27" i="39"/>
  <c r="I27" i="39" s="1"/>
  <c r="H13" i="20"/>
  <c r="I13" i="20" s="1"/>
  <c r="H33" i="26"/>
  <c r="I33" i="26" s="1"/>
  <c r="H37" i="51"/>
  <c r="I37" i="51" s="1"/>
  <c r="H41" i="22"/>
  <c r="I41" i="22" s="1"/>
  <c r="H15" i="30"/>
  <c r="I15" i="30" s="1"/>
  <c r="H34" i="42"/>
  <c r="I34" i="42" s="1"/>
  <c r="K34" i="42" s="1"/>
  <c r="H37" i="39"/>
  <c r="I37" i="39" s="1"/>
  <c r="H41" i="39"/>
  <c r="I41" i="39" s="1"/>
  <c r="K41" i="39" s="1"/>
  <c r="H28" i="33"/>
  <c r="I28" i="33" s="1"/>
  <c r="H15" i="33"/>
  <c r="I15" i="33" s="1"/>
  <c r="H11" i="33"/>
  <c r="I11" i="33" s="1"/>
  <c r="H17" i="19"/>
  <c r="I17" i="19" s="1"/>
  <c r="H18" i="19"/>
  <c r="I18" i="19" s="1"/>
  <c r="H26" i="26"/>
  <c r="I26" i="26" s="1"/>
  <c r="K26" i="26" s="1"/>
  <c r="H15" i="24"/>
  <c r="I15" i="24" s="1"/>
  <c r="H41" i="24"/>
  <c r="I41" i="24" s="1"/>
  <c r="H14" i="24"/>
  <c r="I14" i="24" s="1"/>
  <c r="H30" i="24"/>
  <c r="I30" i="24" s="1"/>
  <c r="H37" i="37"/>
  <c r="I37" i="37" s="1"/>
  <c r="H32" i="37"/>
  <c r="I32" i="37" s="1"/>
  <c r="H14" i="20"/>
  <c r="I14" i="20" s="1"/>
  <c r="H21" i="8"/>
  <c r="I21" i="8" s="1"/>
  <c r="H6" i="26"/>
  <c r="I6" i="26" s="1"/>
  <c r="H41" i="52"/>
  <c r="I41" i="52" s="1"/>
  <c r="H38" i="39"/>
  <c r="I38" i="39" s="1"/>
  <c r="H32" i="33"/>
  <c r="I32" i="33" s="1"/>
  <c r="H13" i="33"/>
  <c r="I13" i="33" s="1"/>
  <c r="H27" i="33"/>
  <c r="I27" i="33" s="1"/>
  <c r="H25" i="26"/>
  <c r="I25" i="26" s="1"/>
  <c r="H32" i="26"/>
  <c r="I32" i="26" s="1"/>
  <c r="K32" i="26" s="1"/>
  <c r="H24" i="20"/>
  <c r="I24" i="20" s="1"/>
  <c r="H39" i="8"/>
  <c r="I39" i="8" s="1"/>
  <c r="H39" i="30"/>
  <c r="I39" i="30" s="1"/>
  <c r="H10" i="39"/>
  <c r="I10" i="39" s="1"/>
  <c r="H6" i="39"/>
  <c r="I6" i="39" s="1"/>
  <c r="H6" i="51"/>
  <c r="I6" i="51" s="1"/>
  <c r="H26" i="51"/>
  <c r="I26" i="51" s="1"/>
  <c r="H13" i="39"/>
  <c r="I13" i="39" s="1"/>
  <c r="K13" i="39" s="1"/>
  <c r="H24" i="33"/>
  <c r="I24" i="33" s="1"/>
  <c r="H20" i="33"/>
  <c r="I20" i="33" s="1"/>
  <c r="K20" i="33" s="1"/>
  <c r="H9" i="33"/>
  <c r="I9" i="33" s="1"/>
  <c r="H35" i="33"/>
  <c r="I35" i="33" s="1"/>
  <c r="H32" i="19"/>
  <c r="I32" i="19" s="1"/>
  <c r="H15" i="19"/>
  <c r="I15" i="19" s="1"/>
  <c r="H27" i="26"/>
  <c r="I27" i="26" s="1"/>
  <c r="H24" i="26"/>
  <c r="I24" i="26" s="1"/>
  <c r="K24" i="26" s="1"/>
  <c r="H28" i="20"/>
  <c r="I28" i="20" s="1"/>
  <c r="H30" i="8"/>
  <c r="I30" i="8" s="1"/>
  <c r="H19" i="26"/>
  <c r="I19" i="26" s="1"/>
  <c r="H16" i="26"/>
  <c r="I16" i="26" s="1"/>
  <c r="H17" i="26"/>
  <c r="I17" i="26" s="1"/>
  <c r="H7" i="52"/>
  <c r="I7" i="52" s="1"/>
  <c r="H23" i="29"/>
  <c r="I23" i="29" s="1"/>
  <c r="H30" i="29"/>
  <c r="I30" i="29" s="1"/>
  <c r="H32" i="8"/>
  <c r="I32" i="8" s="1"/>
  <c r="H41" i="8"/>
  <c r="I41" i="8" s="1"/>
  <c r="K41" i="8" s="1"/>
  <c r="H22" i="8"/>
  <c r="I22" i="8" s="1"/>
  <c r="H13" i="51"/>
  <c r="I13" i="51" s="1"/>
  <c r="H11" i="22"/>
  <c r="I11" i="22" s="1"/>
  <c r="H36" i="22"/>
  <c r="I36" i="22" s="1"/>
  <c r="H38" i="40"/>
  <c r="I38" i="40" s="1"/>
  <c r="H21" i="40"/>
  <c r="I21" i="40" s="1"/>
  <c r="K21" i="40" s="1"/>
  <c r="H14" i="42"/>
  <c r="I14" i="42" s="1"/>
  <c r="H23" i="42"/>
  <c r="I23" i="42" s="1"/>
  <c r="K23" i="42" s="1"/>
  <c r="H21" i="39"/>
  <c r="I21" i="39" s="1"/>
  <c r="H43" i="39"/>
  <c r="I43" i="39" s="1"/>
  <c r="H10" i="36"/>
  <c r="I10" i="36" s="1"/>
  <c r="K10" i="36" s="1"/>
  <c r="H16" i="33"/>
  <c r="I16" i="33" s="1"/>
  <c r="H29" i="33"/>
  <c r="I29" i="33" s="1"/>
  <c r="H7" i="33"/>
  <c r="I7" i="33" s="1"/>
  <c r="K7" i="33" s="1"/>
  <c r="H28" i="52"/>
  <c r="I28" i="52" s="1"/>
  <c r="H38" i="41"/>
  <c r="I38" i="41" s="1"/>
  <c r="H28" i="41"/>
  <c r="I28" i="41" s="1"/>
  <c r="H35" i="41"/>
  <c r="I35" i="41" s="1"/>
  <c r="H33" i="41"/>
  <c r="I33" i="41" s="1"/>
  <c r="K33" i="41" s="1"/>
  <c r="H28" i="35"/>
  <c r="I28" i="35" s="1"/>
  <c r="H27" i="32"/>
  <c r="I27" i="32" s="1"/>
  <c r="H31" i="32"/>
  <c r="I31" i="32" s="1"/>
  <c r="K31" i="32" s="1"/>
  <c r="H6" i="32"/>
  <c r="I6" i="32" s="1"/>
  <c r="H12" i="32"/>
  <c r="I12" i="32" s="1"/>
  <c r="H37" i="29"/>
  <c r="I37" i="29" s="1"/>
  <c r="H31" i="29"/>
  <c r="I31" i="29" s="1"/>
  <c r="H32" i="29"/>
  <c r="I32" i="29" s="1"/>
  <c r="H18" i="29"/>
  <c r="I18" i="29" s="1"/>
  <c r="H26" i="50"/>
  <c r="I26" i="50" s="1"/>
  <c r="H10" i="50"/>
  <c r="I10" i="50" s="1"/>
  <c r="K10" i="50" s="1"/>
  <c r="H6" i="50"/>
  <c r="I6" i="50" s="1"/>
  <c r="H8" i="19"/>
  <c r="I8" i="19" s="1"/>
  <c r="K8" i="19" s="1"/>
  <c r="H31" i="19"/>
  <c r="I31" i="19" s="1"/>
  <c r="H35" i="26"/>
  <c r="I35" i="26" s="1"/>
  <c r="H38" i="26"/>
  <c r="I38" i="26" s="1"/>
  <c r="K38" i="26" s="1"/>
  <c r="H31" i="24"/>
  <c r="I31" i="24" s="1"/>
  <c r="H39" i="24"/>
  <c r="I39" i="24" s="1"/>
  <c r="H35" i="24"/>
  <c r="I35" i="24" s="1"/>
  <c r="H18" i="24"/>
  <c r="I18" i="24" s="1"/>
  <c r="H22" i="37"/>
  <c r="I22" i="37" s="1"/>
  <c r="K22" i="37" s="1"/>
  <c r="H26" i="37"/>
  <c r="I26" i="37" s="1"/>
  <c r="H14" i="37"/>
  <c r="I14" i="37" s="1"/>
  <c r="H42" i="37"/>
  <c r="I42" i="37" s="1"/>
  <c r="K42" i="37" s="1"/>
  <c r="H40" i="37"/>
  <c r="I40" i="37" s="1"/>
  <c r="H43" i="20"/>
  <c r="I43" i="20" s="1"/>
  <c r="H36" i="20"/>
  <c r="I36" i="20" s="1"/>
  <c r="H24" i="8"/>
  <c r="I24" i="8" s="1"/>
  <c r="H17" i="8"/>
  <c r="I17" i="8" s="1"/>
  <c r="H20" i="8"/>
  <c r="I20" i="8" s="1"/>
  <c r="H32" i="22"/>
  <c r="I32" i="22" s="1"/>
  <c r="H13" i="29"/>
  <c r="I13" i="29" s="1"/>
  <c r="K13" i="29" s="1"/>
  <c r="H26" i="29"/>
  <c r="I26" i="29" s="1"/>
  <c r="H27" i="22"/>
  <c r="I27" i="22" s="1"/>
  <c r="H20" i="22"/>
  <c r="I20" i="22" s="1"/>
  <c r="K20" i="22" s="1"/>
  <c r="H5" i="40"/>
  <c r="H33" i="40"/>
  <c r="I33" i="40" s="1"/>
  <c r="K33" i="40" s="1"/>
  <c r="H42" i="39"/>
  <c r="I42" i="39" s="1"/>
  <c r="H14" i="39"/>
  <c r="I14" i="39" s="1"/>
  <c r="H19" i="52"/>
  <c r="I19" i="52" s="1"/>
  <c r="K19" i="52" s="1"/>
  <c r="H25" i="29"/>
  <c r="I25" i="29" s="1"/>
  <c r="H11" i="29"/>
  <c r="I11" i="29" s="1"/>
  <c r="H10" i="29"/>
  <c r="I10" i="29" s="1"/>
  <c r="K10" i="29" s="1"/>
  <c r="H36" i="29"/>
  <c r="I36" i="29" s="1"/>
  <c r="H15" i="26"/>
  <c r="I15" i="26" s="1"/>
  <c r="H18" i="26"/>
  <c r="I18" i="26" s="1"/>
  <c r="H21" i="37"/>
  <c r="I21" i="37" s="1"/>
  <c r="H7" i="37"/>
  <c r="I7" i="37" s="1"/>
  <c r="K7" i="37" s="1"/>
  <c r="H28" i="37"/>
  <c r="I28" i="37" s="1"/>
  <c r="H13" i="37"/>
  <c r="I13" i="37" s="1"/>
  <c r="H9" i="37"/>
  <c r="I9" i="37" s="1"/>
  <c r="K9" i="37" s="1"/>
  <c r="H8" i="8"/>
  <c r="I8" i="8" s="1"/>
  <c r="H23" i="8"/>
  <c r="I23" i="8" s="1"/>
  <c r="H12" i="8"/>
  <c r="I12" i="8" s="1"/>
  <c r="H7" i="22"/>
  <c r="I7" i="22" s="1"/>
  <c r="H28" i="22"/>
  <c r="I28" i="22" s="1"/>
  <c r="K28" i="22" s="1"/>
  <c r="H30" i="40"/>
  <c r="I30" i="40" s="1"/>
  <c r="H14" i="40"/>
  <c r="I14" i="40" s="1"/>
  <c r="H30" i="39"/>
  <c r="I30" i="39" s="1"/>
  <c r="K30" i="39" s="1"/>
  <c r="H17" i="39"/>
  <c r="I17" i="39" s="1"/>
  <c r="H11" i="52"/>
  <c r="I11" i="52" s="1"/>
  <c r="K11" i="52" s="1"/>
  <c r="H41" i="29"/>
  <c r="I41" i="29" s="1"/>
  <c r="H27" i="29"/>
  <c r="I27" i="29" s="1"/>
  <c r="H22" i="29"/>
  <c r="I22" i="29" s="1"/>
  <c r="K22" i="29" s="1"/>
  <c r="H12" i="29"/>
  <c r="I12" i="29" s="1"/>
  <c r="H37" i="26"/>
  <c r="I37" i="26" s="1"/>
  <c r="H40" i="26"/>
  <c r="I40" i="26" s="1"/>
  <c r="H39" i="37"/>
  <c r="I39" i="37" s="1"/>
  <c r="H43" i="37"/>
  <c r="I43" i="37" s="1"/>
  <c r="H19" i="37"/>
  <c r="I19" i="37" s="1"/>
  <c r="H35" i="37"/>
  <c r="I35" i="37" s="1"/>
  <c r="H25" i="37"/>
  <c r="I25" i="37" s="1"/>
  <c r="K25" i="37" s="1"/>
  <c r="H41" i="20"/>
  <c r="I41" i="20" s="1"/>
  <c r="H34" i="17"/>
  <c r="I34" i="17" s="1"/>
  <c r="H29" i="8"/>
  <c r="I29" i="8" s="1"/>
  <c r="K29" i="8" s="1"/>
  <c r="H42" i="8"/>
  <c r="I42" i="8" s="1"/>
  <c r="H16" i="44"/>
  <c r="I16" i="44" s="1"/>
  <c r="K16" i="44" s="1"/>
  <c r="H15" i="29"/>
  <c r="I15" i="29" s="1"/>
  <c r="H34" i="29"/>
  <c r="I34" i="29" s="1"/>
  <c r="H41" i="44"/>
  <c r="I41" i="44" s="1"/>
  <c r="K41" i="44" s="1"/>
  <c r="H38" i="29"/>
  <c r="I38" i="29" s="1"/>
  <c r="H5" i="29"/>
  <c r="H16" i="29"/>
  <c r="I16" i="29" s="1"/>
  <c r="K16" i="29" s="1"/>
  <c r="H37" i="44"/>
  <c r="I37" i="44" s="1"/>
  <c r="K37" i="44" s="1"/>
  <c r="H39" i="29"/>
  <c r="I39" i="29" s="1"/>
  <c r="H42" i="29"/>
  <c r="I42" i="29" s="1"/>
  <c r="H29" i="29"/>
  <c r="I29" i="29" s="1"/>
  <c r="H24" i="29"/>
  <c r="I24" i="29" s="1"/>
  <c r="K24" i="29" s="1"/>
  <c r="H9" i="22"/>
  <c r="I9" i="22" s="1"/>
  <c r="H8" i="22"/>
  <c r="I8" i="22" s="1"/>
  <c r="H27" i="52"/>
  <c r="I27" i="52" s="1"/>
  <c r="K27" i="52" s="1"/>
  <c r="H9" i="29"/>
  <c r="I9" i="29" s="1"/>
  <c r="H33" i="29"/>
  <c r="I33" i="29" s="1"/>
  <c r="K33" i="29" s="1"/>
  <c r="H6" i="29"/>
  <c r="I6" i="29" s="1"/>
  <c r="H14" i="29"/>
  <c r="I14" i="29" s="1"/>
  <c r="H12" i="37"/>
  <c r="I12" i="37" s="1"/>
  <c r="H15" i="37"/>
  <c r="I15" i="37" s="1"/>
  <c r="H20" i="37"/>
  <c r="I20" i="37" s="1"/>
  <c r="H24" i="37"/>
  <c r="I24" i="37" s="1"/>
  <c r="K24" i="37" s="1"/>
  <c r="H40" i="8"/>
  <c r="I40" i="8" s="1"/>
  <c r="H25" i="8"/>
  <c r="I25" i="8" s="1"/>
  <c r="K25" i="8" s="1"/>
  <c r="H38" i="8"/>
  <c r="I38" i="8" s="1"/>
  <c r="H19" i="29"/>
  <c r="I19" i="29" s="1"/>
  <c r="H20" i="29"/>
  <c r="I20" i="29" s="1"/>
  <c r="K20" i="29" s="1"/>
  <c r="H23" i="22"/>
  <c r="I23" i="22" s="1"/>
  <c r="H20" i="43"/>
  <c r="I20" i="43" s="1"/>
  <c r="H8" i="17"/>
  <c r="I8" i="17" s="1"/>
  <c r="H25" i="19"/>
  <c r="I25" i="19" s="1"/>
  <c r="H42" i="19"/>
  <c r="I42" i="19" s="1"/>
  <c r="K42" i="19" s="1"/>
  <c r="H41" i="28"/>
  <c r="I41" i="28" s="1"/>
  <c r="H18" i="22"/>
  <c r="I18" i="22" s="1"/>
  <c r="H39" i="40"/>
  <c r="I39" i="40" s="1"/>
  <c r="H5" i="39"/>
  <c r="H8" i="39"/>
  <c r="I8" i="39" s="1"/>
  <c r="H18" i="50"/>
  <c r="I18" i="50" s="1"/>
  <c r="H14" i="50"/>
  <c r="I14" i="50" s="1"/>
  <c r="H40" i="21"/>
  <c r="I40" i="21" s="1"/>
  <c r="K40" i="21" s="1"/>
  <c r="H26" i="19"/>
  <c r="I26" i="19" s="1"/>
  <c r="H13" i="28"/>
  <c r="I13" i="28" s="1"/>
  <c r="H30" i="28"/>
  <c r="I30" i="28" s="1"/>
  <c r="K30" i="28" s="1"/>
  <c r="H17" i="20"/>
  <c r="I17" i="20" s="1"/>
  <c r="H18" i="20"/>
  <c r="I18" i="20" s="1"/>
  <c r="H7" i="17"/>
  <c r="I7" i="17" s="1"/>
  <c r="K7" i="17" s="1"/>
  <c r="H32" i="44"/>
  <c r="I32" i="44" s="1"/>
  <c r="K32" i="44" s="1"/>
  <c r="H33" i="51"/>
  <c r="I33" i="51" s="1"/>
  <c r="K33" i="51" s="1"/>
  <c r="H15" i="22"/>
  <c r="I15" i="22" s="1"/>
  <c r="H42" i="22"/>
  <c r="I42" i="22" s="1"/>
  <c r="H31" i="40"/>
  <c r="I31" i="40" s="1"/>
  <c r="K31" i="40" s="1"/>
  <c r="H28" i="39"/>
  <c r="I28" i="39" s="1"/>
  <c r="K28" i="39" s="1"/>
  <c r="H39" i="39"/>
  <c r="I39" i="39" s="1"/>
  <c r="H12" i="31"/>
  <c r="I12" i="31" s="1"/>
  <c r="K12" i="31" s="1"/>
  <c r="H7" i="35"/>
  <c r="I7" i="35" s="1"/>
  <c r="H42" i="28"/>
  <c r="I42" i="28" s="1"/>
  <c r="H10" i="20"/>
  <c r="I10" i="20" s="1"/>
  <c r="H18" i="51"/>
  <c r="I18" i="51" s="1"/>
  <c r="H7" i="25"/>
  <c r="I7" i="25" s="1"/>
  <c r="H33" i="25"/>
  <c r="I33" i="25" s="1"/>
  <c r="K33" i="25" s="1"/>
  <c r="H8" i="25"/>
  <c r="I8" i="25" s="1"/>
  <c r="H13" i="22"/>
  <c r="I13" i="22" s="1"/>
  <c r="K13" i="22" s="1"/>
  <c r="H34" i="40"/>
  <c r="I34" i="40" s="1"/>
  <c r="H35" i="31"/>
  <c r="I35" i="31" s="1"/>
  <c r="K35" i="31" s="1"/>
  <c r="H14" i="21"/>
  <c r="I14" i="21" s="1"/>
  <c r="H8" i="40"/>
  <c r="I8" i="40" s="1"/>
  <c r="H34" i="50"/>
  <c r="I34" i="50" s="1"/>
  <c r="K34" i="50" s="1"/>
  <c r="H34" i="20"/>
  <c r="I34" i="20" s="1"/>
  <c r="H20" i="40"/>
  <c r="I20" i="40" s="1"/>
  <c r="H5" i="20"/>
  <c r="I5" i="20" s="1"/>
  <c r="H31" i="17"/>
  <c r="I31" i="17" s="1"/>
  <c r="H39" i="35"/>
  <c r="I39" i="35" s="1"/>
  <c r="H5" i="21"/>
  <c r="H43" i="19"/>
  <c r="I43" i="19" s="1"/>
  <c r="H32" i="51"/>
  <c r="I32" i="51" s="1"/>
  <c r="K32" i="51" s="1"/>
  <c r="H35" i="25"/>
  <c r="I35" i="25" s="1"/>
  <c r="H41" i="25"/>
  <c r="I41" i="25" s="1"/>
  <c r="H36" i="25"/>
  <c r="I36" i="25" s="1"/>
  <c r="K36" i="25" s="1"/>
  <c r="H21" i="22"/>
  <c r="I21" i="22" s="1"/>
  <c r="H10" i="22"/>
  <c r="I10" i="22" s="1"/>
  <c r="H9" i="40"/>
  <c r="I9" i="40" s="1"/>
  <c r="H18" i="39"/>
  <c r="I18" i="39" s="1"/>
  <c r="H16" i="39"/>
  <c r="I16" i="39" s="1"/>
  <c r="H21" i="31"/>
  <c r="I21" i="31" s="1"/>
  <c r="H43" i="35"/>
  <c r="I43" i="35" s="1"/>
  <c r="H22" i="50"/>
  <c r="I22" i="50" s="1"/>
  <c r="K22" i="50" s="1"/>
  <c r="H29" i="21"/>
  <c r="I29" i="21" s="1"/>
  <c r="H36" i="21"/>
  <c r="I36" i="21" s="1"/>
  <c r="K36" i="21" s="1"/>
  <c r="H10" i="21"/>
  <c r="I10" i="21" s="1"/>
  <c r="H9" i="19"/>
  <c r="I9" i="19" s="1"/>
  <c r="H10" i="19"/>
  <c r="I10" i="19" s="1"/>
  <c r="H30" i="26"/>
  <c r="I30" i="26" s="1"/>
  <c r="H31" i="28"/>
  <c r="I31" i="28" s="1"/>
  <c r="H21" i="28"/>
  <c r="I21" i="28" s="1"/>
  <c r="K21" i="28" s="1"/>
  <c r="H20" i="28"/>
  <c r="I20" i="28" s="1"/>
  <c r="H33" i="20"/>
  <c r="I33" i="20" s="1"/>
  <c r="K33" i="20" s="1"/>
  <c r="H38" i="20"/>
  <c r="I38" i="20" s="1"/>
  <c r="H9" i="17"/>
  <c r="I9" i="17" s="1"/>
  <c r="H25" i="44"/>
  <c r="I25" i="44" s="1"/>
  <c r="K25" i="44" s="1"/>
  <c r="H21" i="51"/>
  <c r="I21" i="51" s="1"/>
  <c r="K21" i="51" s="1"/>
  <c r="H23" i="25"/>
  <c r="I23" i="25" s="1"/>
  <c r="H6" i="25"/>
  <c r="I6" i="25" s="1"/>
  <c r="K6" i="25" s="1"/>
  <c r="H28" i="25"/>
  <c r="I28" i="25" s="1"/>
  <c r="H29" i="22"/>
  <c r="I29" i="22" s="1"/>
  <c r="K29" i="22" s="1"/>
  <c r="H40" i="12"/>
  <c r="I40" i="12" s="1"/>
  <c r="H25" i="40"/>
  <c r="I25" i="40" s="1"/>
  <c r="H16" i="40"/>
  <c r="I16" i="40" s="1"/>
  <c r="K16" i="40" s="1"/>
  <c r="H11" i="42"/>
  <c r="I11" i="42" s="1"/>
  <c r="K11" i="42" s="1"/>
  <c r="H34" i="39"/>
  <c r="I34" i="39" s="1"/>
  <c r="H24" i="39"/>
  <c r="I24" i="39" s="1"/>
  <c r="K24" i="39" s="1"/>
  <c r="H39" i="31"/>
  <c r="I39" i="31" s="1"/>
  <c r="H20" i="35"/>
  <c r="I20" i="35" s="1"/>
  <c r="H13" i="32"/>
  <c r="I13" i="32" s="1"/>
  <c r="H42" i="32"/>
  <c r="I42" i="32" s="1"/>
  <c r="H17" i="29"/>
  <c r="I17" i="29" s="1"/>
  <c r="K17" i="29" s="1"/>
  <c r="H40" i="29"/>
  <c r="I40" i="29" s="1"/>
  <c r="H9" i="50"/>
  <c r="I9" i="50" s="1"/>
  <c r="H38" i="50"/>
  <c r="I38" i="50" s="1"/>
  <c r="K38" i="50" s="1"/>
  <c r="H13" i="21"/>
  <c r="I13" i="21" s="1"/>
  <c r="H32" i="21"/>
  <c r="I32" i="21" s="1"/>
  <c r="H6" i="21"/>
  <c r="I6" i="21" s="1"/>
  <c r="H13" i="19"/>
  <c r="I13" i="19" s="1"/>
  <c r="H36" i="19"/>
  <c r="I36" i="19" s="1"/>
  <c r="K36" i="19" s="1"/>
  <c r="H14" i="26"/>
  <c r="I14" i="26" s="1"/>
  <c r="K14" i="26" s="1"/>
  <c r="H17" i="28"/>
  <c r="I17" i="28" s="1"/>
  <c r="H29" i="28"/>
  <c r="I29" i="28" s="1"/>
  <c r="K29" i="28" s="1"/>
  <c r="H10" i="28"/>
  <c r="I10" i="28" s="1"/>
  <c r="H37" i="20"/>
  <c r="I37" i="20" s="1"/>
  <c r="K37" i="20" s="1"/>
  <c r="H22" i="20"/>
  <c r="I22" i="20" s="1"/>
  <c r="H17" i="17"/>
  <c r="I17" i="17" s="1"/>
  <c r="H31" i="8"/>
  <c r="I31" i="8" s="1"/>
  <c r="H23" i="44"/>
  <c r="I23" i="44" s="1"/>
  <c r="K23" i="44" s="1"/>
  <c r="H19" i="39"/>
  <c r="I19" i="39" s="1"/>
  <c r="H11" i="39"/>
  <c r="I11" i="39" s="1"/>
  <c r="K11" i="39" s="1"/>
  <c r="H35" i="51"/>
  <c r="I35" i="51" s="1"/>
  <c r="K35" i="51" s="1"/>
  <c r="H37" i="22"/>
  <c r="I37" i="22" s="1"/>
  <c r="K37" i="22" s="1"/>
  <c r="H35" i="40"/>
  <c r="I35" i="40" s="1"/>
  <c r="H37" i="40"/>
  <c r="I37" i="40" s="1"/>
  <c r="H24" i="40"/>
  <c r="I24" i="40" s="1"/>
  <c r="K24" i="40" s="1"/>
  <c r="H15" i="39"/>
  <c r="I15" i="39" s="1"/>
  <c r="H32" i="39"/>
  <c r="I32" i="39" s="1"/>
  <c r="H28" i="31"/>
  <c r="I28" i="31" s="1"/>
  <c r="H5" i="19"/>
  <c r="H27" i="19"/>
  <c r="I27" i="19" s="1"/>
  <c r="H28" i="19"/>
  <c r="I28" i="19" s="1"/>
  <c r="H19" i="28"/>
  <c r="I19" i="28" s="1"/>
  <c r="H37" i="28"/>
  <c r="I37" i="28" s="1"/>
  <c r="H40" i="28"/>
  <c r="I40" i="28" s="1"/>
  <c r="H11" i="20"/>
  <c r="I11" i="20" s="1"/>
  <c r="H6" i="20"/>
  <c r="I6" i="20" s="1"/>
  <c r="K6" i="20" s="1"/>
  <c r="H25" i="17"/>
  <c r="I25" i="17" s="1"/>
  <c r="H27" i="51"/>
  <c r="I27" i="51" s="1"/>
  <c r="K27" i="51" s="1"/>
  <c r="H39" i="25"/>
  <c r="I39" i="25" s="1"/>
  <c r="H34" i="25"/>
  <c r="I34" i="25" s="1"/>
  <c r="H12" i="25"/>
  <c r="I12" i="25" s="1"/>
  <c r="K12" i="25" s="1"/>
  <c r="H40" i="22"/>
  <c r="I40" i="22" s="1"/>
  <c r="K40" i="22" s="1"/>
  <c r="H22" i="40"/>
  <c r="I22" i="40" s="1"/>
  <c r="H12" i="40"/>
  <c r="I12" i="40" s="1"/>
  <c r="K12" i="40" s="1"/>
  <c r="H32" i="40"/>
  <c r="I32" i="40" s="1"/>
  <c r="H35" i="39"/>
  <c r="I35" i="39" s="1"/>
  <c r="K35" i="39" s="1"/>
  <c r="H9" i="39"/>
  <c r="I9" i="39" s="1"/>
  <c r="H5" i="35"/>
  <c r="H34" i="35"/>
  <c r="I34" i="35" s="1"/>
  <c r="H8" i="50"/>
  <c r="I8" i="50" s="1"/>
  <c r="K8" i="50" s="1"/>
  <c r="H15" i="50"/>
  <c r="I15" i="50" s="1"/>
  <c r="H25" i="21"/>
  <c r="I25" i="21" s="1"/>
  <c r="K25" i="21" s="1"/>
  <c r="H24" i="21"/>
  <c r="I24" i="21" s="1"/>
  <c r="H40" i="19"/>
  <c r="I40" i="19" s="1"/>
  <c r="H41" i="19"/>
  <c r="I41" i="19" s="1"/>
  <c r="H20" i="19"/>
  <c r="I20" i="19" s="1"/>
  <c r="H33" i="28"/>
  <c r="I33" i="28" s="1"/>
  <c r="K33" i="28" s="1"/>
  <c r="H38" i="28"/>
  <c r="I38" i="28" s="1"/>
  <c r="H32" i="28"/>
  <c r="I32" i="28" s="1"/>
  <c r="H25" i="20"/>
  <c r="I25" i="20" s="1"/>
  <c r="H30" i="20"/>
  <c r="I30" i="20" s="1"/>
  <c r="H38" i="17"/>
  <c r="I38" i="17" s="1"/>
  <c r="H8" i="28"/>
  <c r="I8" i="28" s="1"/>
  <c r="H9" i="20"/>
  <c r="I9" i="20" s="1"/>
  <c r="H32" i="20"/>
  <c r="I32" i="20" s="1"/>
  <c r="K32" i="20" s="1"/>
  <c r="H12" i="17"/>
  <c r="I12" i="17" s="1"/>
  <c r="H31" i="25"/>
  <c r="I31" i="25" s="1"/>
  <c r="K31" i="25" s="1"/>
  <c r="H10" i="25"/>
  <c r="I10" i="25" s="1"/>
  <c r="H17" i="22"/>
  <c r="I17" i="22" s="1"/>
  <c r="H9" i="28"/>
  <c r="I9" i="28" s="1"/>
  <c r="K9" i="28" s="1"/>
  <c r="H23" i="20"/>
  <c r="I23" i="20" s="1"/>
  <c r="H24" i="17"/>
  <c r="I24" i="17" s="1"/>
  <c r="H8" i="51"/>
  <c r="I8" i="51" s="1"/>
  <c r="K8" i="51" s="1"/>
  <c r="H22" i="22"/>
  <c r="I22" i="22" s="1"/>
  <c r="K22" i="22" s="1"/>
  <c r="H18" i="40"/>
  <c r="I18" i="40" s="1"/>
  <c r="H7" i="40"/>
  <c r="I7" i="40" s="1"/>
  <c r="K7" i="40" s="1"/>
  <c r="H31" i="39"/>
  <c r="I31" i="39" s="1"/>
  <c r="H36" i="39"/>
  <c r="I36" i="39" s="1"/>
  <c r="K36" i="39" s="1"/>
  <c r="H11" i="35"/>
  <c r="I11" i="35" s="1"/>
  <c r="H40" i="50"/>
  <c r="I40" i="50" s="1"/>
  <c r="H32" i="50"/>
  <c r="I32" i="50" s="1"/>
  <c r="K32" i="50" s="1"/>
  <c r="H19" i="19"/>
  <c r="I19" i="19" s="1"/>
  <c r="H6" i="19"/>
  <c r="I6" i="19" s="1"/>
  <c r="H26" i="28"/>
  <c r="I26" i="28" s="1"/>
  <c r="K26" i="28" s="1"/>
  <c r="H25" i="51"/>
  <c r="I25" i="51" s="1"/>
  <c r="H9" i="25"/>
  <c r="I9" i="25" s="1"/>
  <c r="K9" i="25" s="1"/>
  <c r="H31" i="22"/>
  <c r="I31" i="22" s="1"/>
  <c r="H14" i="22"/>
  <c r="I14" i="22" s="1"/>
  <c r="H17" i="40"/>
  <c r="I17" i="40" s="1"/>
  <c r="K17" i="40" s="1"/>
  <c r="H15" i="40"/>
  <c r="I15" i="40" s="1"/>
  <c r="H12" i="39"/>
  <c r="I12" i="39" s="1"/>
  <c r="H7" i="39"/>
  <c r="I7" i="39" s="1"/>
  <c r="H13" i="35"/>
  <c r="I13" i="35" s="1"/>
  <c r="H29" i="50"/>
  <c r="I29" i="50" s="1"/>
  <c r="K29" i="50" s="1"/>
  <c r="H13" i="50"/>
  <c r="I13" i="50" s="1"/>
  <c r="H33" i="21"/>
  <c r="I33" i="21" s="1"/>
  <c r="H23" i="21"/>
  <c r="I23" i="21" s="1"/>
  <c r="K23" i="21" s="1"/>
  <c r="H33" i="19"/>
  <c r="I33" i="19" s="1"/>
  <c r="H30" i="19"/>
  <c r="I30" i="19" s="1"/>
  <c r="H7" i="26"/>
  <c r="I7" i="26" s="1"/>
  <c r="K7" i="26" s="1"/>
  <c r="H23" i="28"/>
  <c r="I23" i="28" s="1"/>
  <c r="H39" i="20"/>
  <c r="I39" i="20" s="1"/>
  <c r="K39" i="20" s="1"/>
  <c r="H16" i="17"/>
  <c r="I16" i="17" s="1"/>
  <c r="H15" i="17"/>
  <c r="I15" i="17" s="1"/>
  <c r="H33" i="17"/>
  <c r="I33" i="17" s="1"/>
  <c r="K33" i="17" s="1"/>
  <c r="H5" i="51"/>
  <c r="H43" i="51"/>
  <c r="I43" i="51" s="1"/>
  <c r="H17" i="51"/>
  <c r="I17" i="51" s="1"/>
  <c r="K17" i="51" s="1"/>
  <c r="H10" i="51"/>
  <c r="I10" i="51" s="1"/>
  <c r="K10" i="51" s="1"/>
  <c r="H9" i="51"/>
  <c r="I9" i="51" s="1"/>
  <c r="K9" i="51" s="1"/>
  <c r="H30" i="35"/>
  <c r="I30" i="35" s="1"/>
  <c r="H32" i="35"/>
  <c r="I32" i="35" s="1"/>
  <c r="H43" i="17"/>
  <c r="I43" i="17" s="1"/>
  <c r="K43" i="17" s="1"/>
  <c r="H41" i="17"/>
  <c r="I41" i="17" s="1"/>
  <c r="H29" i="17"/>
  <c r="I29" i="17" s="1"/>
  <c r="H6" i="17"/>
  <c r="I6" i="17" s="1"/>
  <c r="K6" i="17" s="1"/>
  <c r="H37" i="35"/>
  <c r="I37" i="35" s="1"/>
  <c r="H25" i="35"/>
  <c r="I25" i="35" s="1"/>
  <c r="K25" i="35" s="1"/>
  <c r="H24" i="35"/>
  <c r="I24" i="35" s="1"/>
  <c r="H14" i="51"/>
  <c r="I14" i="51" s="1"/>
  <c r="H20" i="51"/>
  <c r="I20" i="51" s="1"/>
  <c r="K20" i="51" s="1"/>
  <c r="H12" i="51"/>
  <c r="I12" i="51" s="1"/>
  <c r="K12" i="51" s="1"/>
  <c r="H39" i="26"/>
  <c r="I39" i="26" s="1"/>
  <c r="H11" i="17"/>
  <c r="I11" i="17" s="1"/>
  <c r="K11" i="17" s="1"/>
  <c r="H30" i="17"/>
  <c r="I30" i="17" s="1"/>
  <c r="H13" i="8"/>
  <c r="I13" i="8" s="1"/>
  <c r="K13" i="8" s="1"/>
  <c r="H10" i="8"/>
  <c r="I10" i="8" s="1"/>
  <c r="H22" i="51"/>
  <c r="I22" i="51" s="1"/>
  <c r="H11" i="51"/>
  <c r="I11" i="51" s="1"/>
  <c r="K11" i="51" s="1"/>
  <c r="H24" i="51"/>
  <c r="I24" i="51" s="1"/>
  <c r="H19" i="22"/>
  <c r="I19" i="22" s="1"/>
  <c r="H38" i="22"/>
  <c r="I38" i="22" s="1"/>
  <c r="K38" i="22" s="1"/>
  <c r="H5" i="33"/>
  <c r="H30" i="33"/>
  <c r="I30" i="33" s="1"/>
  <c r="K30" i="33" s="1"/>
  <c r="H25" i="33"/>
  <c r="I25" i="33" s="1"/>
  <c r="H38" i="31"/>
  <c r="I38" i="31" s="1"/>
  <c r="H7" i="41"/>
  <c r="I7" i="41" s="1"/>
  <c r="K7" i="41" s="1"/>
  <c r="H13" i="41"/>
  <c r="I13" i="41" s="1"/>
  <c r="H17" i="35"/>
  <c r="I17" i="35" s="1"/>
  <c r="H29" i="35"/>
  <c r="I29" i="35" s="1"/>
  <c r="K29" i="35" s="1"/>
  <c r="H21" i="26"/>
  <c r="I21" i="26" s="1"/>
  <c r="H20" i="26"/>
  <c r="I20" i="26" s="1"/>
  <c r="H27" i="17"/>
  <c r="I27" i="17" s="1"/>
  <c r="H22" i="17"/>
  <c r="I22" i="17" s="1"/>
  <c r="H27" i="8"/>
  <c r="I27" i="8" s="1"/>
  <c r="H34" i="8"/>
  <c r="I34" i="8" s="1"/>
  <c r="H30" i="51"/>
  <c r="I30" i="51" s="1"/>
  <c r="H41" i="51"/>
  <c r="I41" i="51" s="1"/>
  <c r="K41" i="51" s="1"/>
  <c r="H34" i="51"/>
  <c r="I34" i="51" s="1"/>
  <c r="H33" i="22"/>
  <c r="I33" i="22" s="1"/>
  <c r="H30" i="22"/>
  <c r="I30" i="22" s="1"/>
  <c r="H13" i="40"/>
  <c r="I13" i="40" s="1"/>
  <c r="H11" i="40"/>
  <c r="I11" i="40" s="1"/>
  <c r="H40" i="40"/>
  <c r="I40" i="40" s="1"/>
  <c r="H31" i="42"/>
  <c r="I31" i="42" s="1"/>
  <c r="H23" i="39"/>
  <c r="I23" i="39" s="1"/>
  <c r="K23" i="39" s="1"/>
  <c r="H29" i="39"/>
  <c r="I29" i="39" s="1"/>
  <c r="H40" i="33"/>
  <c r="I40" i="33" s="1"/>
  <c r="H22" i="33"/>
  <c r="I22" i="33" s="1"/>
  <c r="H39" i="33"/>
  <c r="I39" i="33" s="1"/>
  <c r="H11" i="31"/>
  <c r="I11" i="31" s="1"/>
  <c r="K11" i="31" s="1"/>
  <c r="H37" i="41"/>
  <c r="I37" i="41" s="1"/>
  <c r="H23" i="41"/>
  <c r="I23" i="41" s="1"/>
  <c r="H19" i="35"/>
  <c r="I19" i="35" s="1"/>
  <c r="K19" i="35" s="1"/>
  <c r="H9" i="35"/>
  <c r="I9" i="35" s="1"/>
  <c r="H11" i="32"/>
  <c r="I11" i="32" s="1"/>
  <c r="H37" i="32"/>
  <c r="I37" i="32" s="1"/>
  <c r="K37" i="32" s="1"/>
  <c r="H34" i="32"/>
  <c r="I34" i="32" s="1"/>
  <c r="H17" i="50"/>
  <c r="I17" i="50" s="1"/>
  <c r="K17" i="50" s="1"/>
  <c r="H42" i="50"/>
  <c r="I42" i="50" s="1"/>
  <c r="H37" i="19"/>
  <c r="I37" i="19" s="1"/>
  <c r="H39" i="19"/>
  <c r="I39" i="19" s="1"/>
  <c r="H31" i="26"/>
  <c r="I31" i="26" s="1"/>
  <c r="H42" i="26"/>
  <c r="I42" i="26" s="1"/>
  <c r="K42" i="26" s="1"/>
  <c r="H7" i="20"/>
  <c r="I7" i="20" s="1"/>
  <c r="H16" i="20"/>
  <c r="I16" i="20" s="1"/>
  <c r="H19" i="17"/>
  <c r="I19" i="17" s="1"/>
  <c r="K19" i="17" s="1"/>
  <c r="H42" i="17"/>
  <c r="I42" i="17" s="1"/>
  <c r="H37" i="8"/>
  <c r="I37" i="8" s="1"/>
  <c r="H18" i="8"/>
  <c r="I18" i="8" s="1"/>
  <c r="K18" i="8" s="1"/>
  <c r="H23" i="17"/>
  <c r="I23" i="17" s="1"/>
  <c r="H26" i="17"/>
  <c r="I26" i="17" s="1"/>
  <c r="H13" i="44"/>
  <c r="I13" i="44" s="1"/>
  <c r="K13" i="44" s="1"/>
  <c r="H38" i="51"/>
  <c r="I38" i="51" s="1"/>
  <c r="H7" i="51"/>
  <c r="I7" i="51" s="1"/>
  <c r="K7" i="51" s="1"/>
  <c r="H36" i="51"/>
  <c r="I36" i="51" s="1"/>
  <c r="K36" i="51" s="1"/>
  <c r="H37" i="17"/>
  <c r="I37" i="17" s="1"/>
  <c r="H10" i="17"/>
  <c r="I10" i="17" s="1"/>
  <c r="H13" i="26"/>
  <c r="I13" i="26" s="1"/>
  <c r="H36" i="26"/>
  <c r="I36" i="26" s="1"/>
  <c r="K36" i="26" s="1"/>
  <c r="H5" i="17"/>
  <c r="H21" i="17"/>
  <c r="I21" i="17" s="1"/>
  <c r="H18" i="17"/>
  <c r="I18" i="17" s="1"/>
  <c r="K18" i="17" s="1"/>
  <c r="H29" i="44"/>
  <c r="I29" i="44" s="1"/>
  <c r="K29" i="44" s="1"/>
  <c r="H23" i="51"/>
  <c r="I23" i="51" s="1"/>
  <c r="H16" i="51"/>
  <c r="I16" i="51" s="1"/>
  <c r="K16" i="51" s="1"/>
  <c r="H31" i="51"/>
  <c r="I31" i="51" s="1"/>
  <c r="H28" i="51"/>
  <c r="I28" i="51" s="1"/>
  <c r="H18" i="33"/>
  <c r="I18" i="33" s="1"/>
  <c r="H17" i="33"/>
  <c r="I17" i="33" s="1"/>
  <c r="H43" i="33"/>
  <c r="I43" i="33" s="1"/>
  <c r="K43" i="33" s="1"/>
  <c r="H10" i="31"/>
  <c r="I10" i="31" s="1"/>
  <c r="H39" i="41"/>
  <c r="I39" i="41" s="1"/>
  <c r="H22" i="35"/>
  <c r="I22" i="35" s="1"/>
  <c r="K22" i="35" s="1"/>
  <c r="H18" i="44"/>
  <c r="I18" i="44" s="1"/>
  <c r="K18" i="44" s="1"/>
  <c r="H18" i="35"/>
  <c r="I18" i="35" s="1"/>
  <c r="H15" i="35"/>
  <c r="I15" i="35" s="1"/>
  <c r="H25" i="22"/>
  <c r="I25" i="22" s="1"/>
  <c r="K25" i="22" s="1"/>
  <c r="H16" i="22"/>
  <c r="I16" i="22" s="1"/>
  <c r="K16" i="22" s="1"/>
  <c r="H34" i="22"/>
  <c r="I34" i="22" s="1"/>
  <c r="K34" i="22" s="1"/>
  <c r="H23" i="35"/>
  <c r="I23" i="35" s="1"/>
  <c r="H43" i="26"/>
  <c r="I43" i="26" s="1"/>
  <c r="H22" i="26"/>
  <c r="I22" i="26" s="1"/>
  <c r="H40" i="17"/>
  <c r="I40" i="17" s="1"/>
  <c r="H35" i="17"/>
  <c r="I35" i="17" s="1"/>
  <c r="K35" i="17" s="1"/>
  <c r="H36" i="17"/>
  <c r="I36" i="17" s="1"/>
  <c r="H9" i="8"/>
  <c r="I9" i="8" s="1"/>
  <c r="K9" i="8" s="1"/>
  <c r="H6" i="8"/>
  <c r="I6" i="8" s="1"/>
  <c r="H39" i="51"/>
  <c r="I39" i="51" s="1"/>
  <c r="K39" i="51" s="1"/>
  <c r="H39" i="22"/>
  <c r="I39" i="22" s="1"/>
  <c r="K39" i="22" s="1"/>
  <c r="H24" i="22"/>
  <c r="I24" i="22" s="1"/>
  <c r="H29" i="40"/>
  <c r="I29" i="40" s="1"/>
  <c r="K29" i="40" s="1"/>
  <c r="H39" i="42"/>
  <c r="I39" i="42" s="1"/>
  <c r="K39" i="42" s="1"/>
  <c r="H20" i="39"/>
  <c r="I20" i="39" s="1"/>
  <c r="H22" i="39"/>
  <c r="I22" i="39" s="1"/>
  <c r="K22" i="39" s="1"/>
  <c r="H26" i="33"/>
  <c r="I26" i="33" s="1"/>
  <c r="H10" i="52"/>
  <c r="I10" i="52" s="1"/>
  <c r="H15" i="41"/>
  <c r="I15" i="41" s="1"/>
  <c r="K15" i="41" s="1"/>
  <c r="H14" i="41"/>
  <c r="I14" i="41" s="1"/>
  <c r="H6" i="35"/>
  <c r="I6" i="35" s="1"/>
  <c r="H31" i="35"/>
  <c r="I31" i="35" s="1"/>
  <c r="H9" i="32"/>
  <c r="I9" i="32" s="1"/>
  <c r="H28" i="32"/>
  <c r="I28" i="32" s="1"/>
  <c r="K28" i="32" s="1"/>
  <c r="H7" i="29"/>
  <c r="I7" i="29" s="1"/>
  <c r="K7" i="29" s="1"/>
  <c r="H43" i="29"/>
  <c r="I43" i="29" s="1"/>
  <c r="H28" i="29"/>
  <c r="I28" i="29" s="1"/>
  <c r="K28" i="29" s="1"/>
  <c r="H37" i="50"/>
  <c r="I37" i="50" s="1"/>
  <c r="H29" i="19"/>
  <c r="I29" i="19" s="1"/>
  <c r="K29" i="19" s="1"/>
  <c r="H11" i="26"/>
  <c r="I11" i="26" s="1"/>
  <c r="H5" i="26"/>
  <c r="H21" i="20"/>
  <c r="I21" i="20" s="1"/>
  <c r="K21" i="20" s="1"/>
  <c r="H26" i="20"/>
  <c r="I26" i="20" s="1"/>
  <c r="H32" i="17"/>
  <c r="I32" i="17" s="1"/>
  <c r="H39" i="17"/>
  <c r="I39" i="17" s="1"/>
  <c r="K39" i="17" s="1"/>
  <c r="H28" i="17"/>
  <c r="I28" i="17" s="1"/>
  <c r="H15" i="8"/>
  <c r="I15" i="8" s="1"/>
  <c r="H36" i="8"/>
  <c r="I36" i="8" s="1"/>
  <c r="K36" i="8" s="1"/>
  <c r="H9" i="44"/>
  <c r="I9" i="44" s="1"/>
  <c r="K9" i="44" s="1"/>
  <c r="H34" i="38"/>
  <c r="I34" i="38" s="1"/>
  <c r="K34" i="38" s="1"/>
  <c r="H35" i="36"/>
  <c r="I35" i="36" s="1"/>
  <c r="K35" i="36" s="1"/>
  <c r="H7" i="36"/>
  <c r="I7" i="36" s="1"/>
  <c r="H5" i="31"/>
  <c r="I5" i="31" s="1"/>
  <c r="H41" i="31"/>
  <c r="I41" i="31" s="1"/>
  <c r="H36" i="31"/>
  <c r="I36" i="31" s="1"/>
  <c r="K36" i="31" s="1"/>
  <c r="H12" i="38"/>
  <c r="I12" i="38" s="1"/>
  <c r="H28" i="38"/>
  <c r="I28" i="38" s="1"/>
  <c r="K28" i="38" s="1"/>
  <c r="H6" i="38"/>
  <c r="I6" i="38" s="1"/>
  <c r="K6" i="38" s="1"/>
  <c r="H18" i="36"/>
  <c r="I18" i="36" s="1"/>
  <c r="K18" i="36" s="1"/>
  <c r="H15" i="36"/>
  <c r="I15" i="36" s="1"/>
  <c r="H17" i="52"/>
  <c r="I17" i="52" s="1"/>
  <c r="H34" i="31"/>
  <c r="I34" i="31" s="1"/>
  <c r="K34" i="31" s="1"/>
  <c r="H27" i="31"/>
  <c r="I27" i="31" s="1"/>
  <c r="K27" i="31" s="1"/>
  <c r="H40" i="31"/>
  <c r="I40" i="31" s="1"/>
  <c r="K40" i="31" s="1"/>
  <c r="H34" i="36"/>
  <c r="I34" i="36" s="1"/>
  <c r="H23" i="36"/>
  <c r="I23" i="36" s="1"/>
  <c r="K23" i="36" s="1"/>
  <c r="H5" i="52"/>
  <c r="I5" i="52" s="1"/>
  <c r="H16" i="52"/>
  <c r="I16" i="52" s="1"/>
  <c r="H24" i="31"/>
  <c r="I24" i="31" s="1"/>
  <c r="K24" i="31" s="1"/>
  <c r="H31" i="31"/>
  <c r="I31" i="31" s="1"/>
  <c r="H20" i="31"/>
  <c r="I20" i="31" s="1"/>
  <c r="H10" i="38"/>
  <c r="I10" i="38" s="1"/>
  <c r="H11" i="38"/>
  <c r="I11" i="38" s="1"/>
  <c r="H29" i="26"/>
  <c r="I29" i="26" s="1"/>
  <c r="K29" i="26" s="1"/>
  <c r="H23" i="26"/>
  <c r="I23" i="26" s="1"/>
  <c r="K23" i="26" s="1"/>
  <c r="H12" i="26"/>
  <c r="I12" i="26" s="1"/>
  <c r="H35" i="20"/>
  <c r="I35" i="20" s="1"/>
  <c r="K35" i="20" s="1"/>
  <c r="H42" i="20"/>
  <c r="I42" i="20" s="1"/>
  <c r="H20" i="20"/>
  <c r="I20" i="20" s="1"/>
  <c r="K20" i="20" s="1"/>
  <c r="H35" i="8"/>
  <c r="I35" i="8" s="1"/>
  <c r="K35" i="8" s="1"/>
  <c r="H33" i="8"/>
  <c r="I33" i="8" s="1"/>
  <c r="H21" i="44"/>
  <c r="I21" i="44" s="1"/>
  <c r="K21" i="44" s="1"/>
  <c r="H38" i="44"/>
  <c r="I38" i="44" s="1"/>
  <c r="K38" i="44" s="1"/>
  <c r="H40" i="44"/>
  <c r="I40" i="44" s="1"/>
  <c r="K40" i="44" s="1"/>
  <c r="H9" i="36"/>
  <c r="I9" i="36" s="1"/>
  <c r="K9" i="36" s="1"/>
  <c r="H31" i="36"/>
  <c r="I31" i="36" s="1"/>
  <c r="H26" i="38"/>
  <c r="I26" i="38" s="1"/>
  <c r="K26" i="38" s="1"/>
  <c r="H21" i="38"/>
  <c r="I21" i="38" s="1"/>
  <c r="H32" i="31"/>
  <c r="I32" i="31" s="1"/>
  <c r="H27" i="38"/>
  <c r="I27" i="38" s="1"/>
  <c r="H43" i="38"/>
  <c r="I43" i="38" s="1"/>
  <c r="H11" i="44"/>
  <c r="I11" i="44" s="1"/>
  <c r="K11" i="44" s="1"/>
  <c r="H7" i="44"/>
  <c r="I7" i="44" s="1"/>
  <c r="K7" i="44" s="1"/>
  <c r="H19" i="36"/>
  <c r="I19" i="36" s="1"/>
  <c r="K19" i="36" s="1"/>
  <c r="H25" i="36"/>
  <c r="I25" i="36" s="1"/>
  <c r="H39" i="36"/>
  <c r="I39" i="36" s="1"/>
  <c r="K39" i="36" s="1"/>
  <c r="H20" i="36"/>
  <c r="I20" i="36" s="1"/>
  <c r="K20" i="36" s="1"/>
  <c r="H12" i="52"/>
  <c r="I12" i="52" s="1"/>
  <c r="K12" i="52" s="1"/>
  <c r="H22" i="52"/>
  <c r="I22" i="52" s="1"/>
  <c r="H25" i="31"/>
  <c r="I25" i="31" s="1"/>
  <c r="H42" i="52"/>
  <c r="I42" i="52" s="1"/>
  <c r="K42" i="52" s="1"/>
  <c r="H14" i="38"/>
  <c r="I14" i="38" s="1"/>
  <c r="H8" i="38"/>
  <c r="I8" i="38" s="1"/>
  <c r="K8" i="38" s="1"/>
  <c r="H41" i="36"/>
  <c r="I41" i="36" s="1"/>
  <c r="K41" i="36" s="1"/>
  <c r="H12" i="36"/>
  <c r="I12" i="36" s="1"/>
  <c r="H16" i="36"/>
  <c r="I16" i="36" s="1"/>
  <c r="K16" i="36" s="1"/>
  <c r="H15" i="52"/>
  <c r="I15" i="52" s="1"/>
  <c r="K15" i="52" s="1"/>
  <c r="H22" i="31"/>
  <c r="I22" i="31" s="1"/>
  <c r="H29" i="31"/>
  <c r="I29" i="31" s="1"/>
  <c r="K29" i="31" s="1"/>
  <c r="H18" i="31"/>
  <c r="I18" i="31" s="1"/>
  <c r="H38" i="36"/>
  <c r="I38" i="36" s="1"/>
  <c r="K38" i="36" s="1"/>
  <c r="H28" i="36"/>
  <c r="I28" i="36" s="1"/>
  <c r="K28" i="36" s="1"/>
  <c r="H24" i="36"/>
  <c r="I24" i="36" s="1"/>
  <c r="H26" i="52"/>
  <c r="I26" i="52" s="1"/>
  <c r="K26" i="52" s="1"/>
  <c r="H31" i="52"/>
  <c r="I31" i="52" s="1"/>
  <c r="H14" i="31"/>
  <c r="I14" i="31" s="1"/>
  <c r="H7" i="31"/>
  <c r="I7" i="31" s="1"/>
  <c r="K7" i="31" s="1"/>
  <c r="H38" i="35"/>
  <c r="I38" i="35" s="1"/>
  <c r="H41" i="35"/>
  <c r="I41" i="35" s="1"/>
  <c r="K41" i="35" s="1"/>
  <c r="H36" i="38"/>
  <c r="I36" i="38" s="1"/>
  <c r="H16" i="38"/>
  <c r="I16" i="38" s="1"/>
  <c r="H9" i="26"/>
  <c r="I9" i="26" s="1"/>
  <c r="K9" i="26" s="1"/>
  <c r="H10" i="26"/>
  <c r="I10" i="26" s="1"/>
  <c r="H8" i="26"/>
  <c r="I8" i="26" s="1"/>
  <c r="H11" i="8"/>
  <c r="I11" i="8" s="1"/>
  <c r="K11" i="8" s="1"/>
  <c r="H26" i="8"/>
  <c r="I26" i="8" s="1"/>
  <c r="H28" i="44"/>
  <c r="I28" i="44" s="1"/>
  <c r="K28" i="44" s="1"/>
  <c r="H37" i="36"/>
  <c r="I37" i="36" s="1"/>
  <c r="K37" i="36" s="1"/>
  <c r="H8" i="36"/>
  <c r="I8" i="36" s="1"/>
  <c r="K8" i="36" s="1"/>
  <c r="H30" i="31"/>
  <c r="I30" i="31" s="1"/>
  <c r="K30" i="31" s="1"/>
  <c r="H29" i="36"/>
  <c r="I29" i="36" s="1"/>
  <c r="H42" i="36"/>
  <c r="I42" i="36" s="1"/>
  <c r="H32" i="36"/>
  <c r="I32" i="36" s="1"/>
  <c r="H9" i="52"/>
  <c r="I9" i="52" s="1"/>
  <c r="H6" i="52"/>
  <c r="I6" i="52" s="1"/>
  <c r="K6" i="52" s="1"/>
  <c r="H6" i="31"/>
  <c r="I6" i="31" s="1"/>
  <c r="K6" i="31" s="1"/>
  <c r="H17" i="31"/>
  <c r="I17" i="31" s="1"/>
  <c r="H15" i="38"/>
  <c r="I15" i="38" s="1"/>
  <c r="K15" i="38" s="1"/>
  <c r="H24" i="38"/>
  <c r="I24" i="38" s="1"/>
  <c r="K24" i="38" s="1"/>
  <c r="H26" i="44"/>
  <c r="I26" i="44" s="1"/>
  <c r="K26" i="44" s="1"/>
  <c r="H30" i="36"/>
  <c r="I30" i="36" s="1"/>
  <c r="H11" i="36"/>
  <c r="I11" i="36" s="1"/>
  <c r="H40" i="36"/>
  <c r="I40" i="36" s="1"/>
  <c r="K40" i="36" s="1"/>
  <c r="H29" i="52"/>
  <c r="I29" i="52" s="1"/>
  <c r="K29" i="52" s="1"/>
  <c r="H25" i="52"/>
  <c r="I25" i="52" s="1"/>
  <c r="K25" i="52" s="1"/>
  <c r="H9" i="31"/>
  <c r="I9" i="31" s="1"/>
  <c r="K9" i="31" s="1"/>
  <c r="H23" i="31"/>
  <c r="I23" i="31" s="1"/>
  <c r="K23" i="31" s="1"/>
  <c r="H35" i="38"/>
  <c r="I35" i="38" s="1"/>
  <c r="H32" i="38"/>
  <c r="I32" i="38" s="1"/>
  <c r="K32" i="38" s="1"/>
  <c r="H5" i="38"/>
  <c r="H31" i="38"/>
  <c r="I31" i="38" s="1"/>
  <c r="K31" i="38" s="1"/>
  <c r="H13" i="36"/>
  <c r="I13" i="36" s="1"/>
  <c r="K13" i="36" s="1"/>
  <c r="H21" i="36"/>
  <c r="I21" i="36" s="1"/>
  <c r="K21" i="36" s="1"/>
  <c r="H5" i="36"/>
  <c r="H30" i="52"/>
  <c r="I30" i="52" s="1"/>
  <c r="K30" i="52" s="1"/>
  <c r="H8" i="52"/>
  <c r="I8" i="52" s="1"/>
  <c r="H43" i="31"/>
  <c r="I43" i="31" s="1"/>
  <c r="K43" i="31" s="1"/>
  <c r="H33" i="31"/>
  <c r="I33" i="31" s="1"/>
  <c r="H22" i="38"/>
  <c r="I22" i="38" s="1"/>
  <c r="K22" i="38" s="1"/>
  <c r="H20" i="38"/>
  <c r="I20" i="38" s="1"/>
  <c r="K20" i="38" s="1"/>
  <c r="H40" i="38"/>
  <c r="I40" i="38" s="1"/>
  <c r="K40" i="38" s="1"/>
  <c r="H27" i="36"/>
  <c r="I27" i="36" s="1"/>
  <c r="H37" i="52"/>
  <c r="I37" i="52" s="1"/>
  <c r="K37" i="52" s="1"/>
  <c r="H26" i="31"/>
  <c r="I26" i="31" s="1"/>
  <c r="K26" i="31" s="1"/>
  <c r="H42" i="38"/>
  <c r="I42" i="38" s="1"/>
  <c r="K42" i="38" s="1"/>
  <c r="H7" i="38"/>
  <c r="I7" i="38" s="1"/>
  <c r="H17" i="38"/>
  <c r="I17" i="38" s="1"/>
  <c r="K17" i="38" s="1"/>
  <c r="H43" i="36"/>
  <c r="I43" i="36" s="1"/>
  <c r="K43" i="36" s="1"/>
  <c r="H23" i="52"/>
  <c r="I23" i="52" s="1"/>
  <c r="H19" i="31"/>
  <c r="I19" i="31" s="1"/>
  <c r="K19" i="31" s="1"/>
  <c r="H6" i="36"/>
  <c r="I6" i="36" s="1"/>
  <c r="K6" i="36" s="1"/>
  <c r="H14" i="36"/>
  <c r="I14" i="36" s="1"/>
  <c r="K14" i="36" s="1"/>
  <c r="H35" i="52"/>
  <c r="I35" i="52" s="1"/>
  <c r="K35" i="52" s="1"/>
  <c r="H32" i="52"/>
  <c r="I32" i="52" s="1"/>
  <c r="H37" i="31"/>
  <c r="I37" i="31" s="1"/>
  <c r="K37" i="31" s="1"/>
  <c r="H42" i="31"/>
  <c r="I42" i="31" s="1"/>
  <c r="K42" i="31" s="1"/>
  <c r="H39" i="38"/>
  <c r="I39" i="38" s="1"/>
  <c r="H23" i="38"/>
  <c r="I23" i="38" s="1"/>
  <c r="K23" i="38" s="1"/>
  <c r="H25" i="38"/>
  <c r="I25" i="38" s="1"/>
  <c r="H19" i="38"/>
  <c r="I19" i="38" s="1"/>
  <c r="H22" i="36"/>
  <c r="I22" i="36" s="1"/>
  <c r="K22" i="36" s="1"/>
  <c r="H26" i="36"/>
  <c r="I26" i="36" s="1"/>
  <c r="H24" i="52"/>
  <c r="I24" i="52" s="1"/>
  <c r="K24" i="52" s="1"/>
  <c r="H21" i="52"/>
  <c r="I21" i="52" s="1"/>
  <c r="H13" i="31"/>
  <c r="I13" i="31" s="1"/>
  <c r="H8" i="31"/>
  <c r="I8" i="31" s="1"/>
  <c r="K8" i="31" s="1"/>
  <c r="H30" i="38"/>
  <c r="I30" i="38" s="1"/>
  <c r="K30" i="38" s="1"/>
  <c r="H37" i="38"/>
  <c r="I37" i="38" s="1"/>
  <c r="H33" i="38"/>
  <c r="I33" i="38" s="1"/>
  <c r="K33" i="38" s="1"/>
  <c r="H9" i="38"/>
  <c r="I9" i="38" s="1"/>
  <c r="H17" i="36"/>
  <c r="I17" i="36" s="1"/>
  <c r="K17" i="36" s="1"/>
  <c r="H13" i="52"/>
  <c r="I13" i="52" s="1"/>
  <c r="K13" i="52" s="1"/>
  <c r="H15" i="31"/>
  <c r="I15" i="31" s="1"/>
  <c r="H21" i="35"/>
  <c r="I21" i="35" s="1"/>
  <c r="H14" i="35"/>
  <c r="I14" i="35" s="1"/>
  <c r="K14" i="35" s="1"/>
  <c r="H19" i="32"/>
  <c r="I19" i="32" s="1"/>
  <c r="K19" i="32" s="1"/>
  <c r="H21" i="29"/>
  <c r="I21" i="29" s="1"/>
  <c r="K21" i="29" s="1"/>
  <c r="H35" i="29"/>
  <c r="I35" i="29" s="1"/>
  <c r="H29" i="38"/>
  <c r="I29" i="38" s="1"/>
  <c r="H18" i="38"/>
  <c r="I18" i="38" s="1"/>
  <c r="K18" i="38" s="1"/>
  <c r="H41" i="38"/>
  <c r="I41" i="38" s="1"/>
  <c r="H34" i="26"/>
  <c r="I34" i="26" s="1"/>
  <c r="K34" i="26" s="1"/>
  <c r="H19" i="20"/>
  <c r="I19" i="20" s="1"/>
  <c r="H31" i="20"/>
  <c r="I31" i="20" s="1"/>
  <c r="H13" i="17"/>
  <c r="I13" i="17" s="1"/>
  <c r="K13" i="17" s="1"/>
  <c r="H16" i="8"/>
  <c r="I16" i="8" s="1"/>
  <c r="H7" i="8"/>
  <c r="I7" i="8" s="1"/>
  <c r="K7" i="8" s="1"/>
  <c r="H13" i="38"/>
  <c r="I13" i="38" s="1"/>
  <c r="K13" i="38" s="1"/>
  <c r="H27" i="44"/>
  <c r="I27" i="44" s="1"/>
  <c r="K27" i="44" s="1"/>
  <c r="H41" i="30"/>
  <c r="I41" i="30" s="1"/>
  <c r="K41" i="30" s="1"/>
  <c r="H42" i="30"/>
  <c r="I42" i="30" s="1"/>
  <c r="K42" i="30" s="1"/>
  <c r="H5" i="42"/>
  <c r="H13" i="42"/>
  <c r="I13" i="42" s="1"/>
  <c r="K13" i="42" s="1"/>
  <c r="H27" i="42"/>
  <c r="I27" i="42" s="1"/>
  <c r="H15" i="42"/>
  <c r="I15" i="42" s="1"/>
  <c r="K15" i="42" s="1"/>
  <c r="H7" i="42"/>
  <c r="I7" i="42" s="1"/>
  <c r="K7" i="42" s="1"/>
  <c r="H18" i="42"/>
  <c r="I18" i="42" s="1"/>
  <c r="H21" i="42"/>
  <c r="I21" i="42" s="1"/>
  <c r="K21" i="42" s="1"/>
  <c r="H16" i="42"/>
  <c r="I16" i="42" s="1"/>
  <c r="H9" i="42"/>
  <c r="I9" i="42" s="1"/>
  <c r="H41" i="42"/>
  <c r="I41" i="42" s="1"/>
  <c r="K41" i="42" s="1"/>
  <c r="H40" i="52"/>
  <c r="I40" i="52" s="1"/>
  <c r="H33" i="52"/>
  <c r="I33" i="52" s="1"/>
  <c r="H14" i="52"/>
  <c r="I14" i="52" s="1"/>
  <c r="K14" i="52" s="1"/>
  <c r="H39" i="52"/>
  <c r="I39" i="52" s="1"/>
  <c r="K39" i="52" s="1"/>
  <c r="H43" i="52"/>
  <c r="I43" i="52" s="1"/>
  <c r="H36" i="52"/>
  <c r="I36" i="52" s="1"/>
  <c r="H38" i="52"/>
  <c r="I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K35" i="42" s="1"/>
  <c r="H19" i="42"/>
  <c r="I19" i="42" s="1"/>
  <c r="H10" i="42"/>
  <c r="I10" i="42" s="1"/>
  <c r="K10" i="42" s="1"/>
  <c r="H26" i="42"/>
  <c r="I26" i="42" s="1"/>
  <c r="K26" i="42" s="1"/>
  <c r="H20" i="42"/>
  <c r="I20" i="42" s="1"/>
  <c r="K20" i="42" s="1"/>
  <c r="H37" i="42"/>
  <c r="I37" i="42" s="1"/>
  <c r="K37" i="42" s="1"/>
  <c r="H38" i="42"/>
  <c r="I38" i="42" s="1"/>
  <c r="H43" i="42"/>
  <c r="I43" i="42" s="1"/>
  <c r="K43" i="42" s="1"/>
  <c r="H32" i="42"/>
  <c r="I32" i="42" s="1"/>
  <c r="H5" i="44"/>
  <c r="I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H37" i="30"/>
  <c r="I37" i="30" s="1"/>
  <c r="K37" i="30" s="1"/>
  <c r="H24" i="30"/>
  <c r="I24" i="30" s="1"/>
  <c r="K24" i="30" s="1"/>
  <c r="H38" i="30"/>
  <c r="I38" i="30" s="1"/>
  <c r="H10" i="30"/>
  <c r="I10" i="30" s="1"/>
  <c r="K10" i="30" s="1"/>
  <c r="H37" i="43"/>
  <c r="I37" i="43" s="1"/>
  <c r="K37" i="43" s="1"/>
  <c r="H11" i="12"/>
  <c r="I11" i="12" s="1"/>
  <c r="K11" i="12" s="1"/>
  <c r="H10" i="12"/>
  <c r="I10" i="12" s="1"/>
  <c r="K10" i="12" s="1"/>
  <c r="H16" i="43"/>
  <c r="I16" i="43" s="1"/>
  <c r="K16" i="43" s="1"/>
  <c r="H35" i="43"/>
  <c r="I35" i="43" s="1"/>
  <c r="K35" i="43" s="1"/>
  <c r="H38" i="43"/>
  <c r="I38" i="43" s="1"/>
  <c r="K38" i="43" s="1"/>
  <c r="H28" i="34"/>
  <c r="I28" i="34" s="1"/>
  <c r="H35" i="12"/>
  <c r="I35" i="12" s="1"/>
  <c r="H9" i="12"/>
  <c r="I9" i="12" s="1"/>
  <c r="K9" i="12" s="1"/>
  <c r="H38" i="12"/>
  <c r="I38" i="12" s="1"/>
  <c r="K38" i="12" s="1"/>
  <c r="H28" i="12"/>
  <c r="I28" i="12" s="1"/>
  <c r="K28" i="12" s="1"/>
  <c r="H8" i="12"/>
  <c r="I8" i="12" s="1"/>
  <c r="K8" i="12" s="1"/>
  <c r="H11" i="30"/>
  <c r="I11" i="30" s="1"/>
  <c r="K11" i="30" s="1"/>
  <c r="H23" i="30"/>
  <c r="I23" i="30" s="1"/>
  <c r="K23" i="30" s="1"/>
  <c r="H33" i="30"/>
  <c r="I33" i="30" s="1"/>
  <c r="K33" i="30" s="1"/>
  <c r="H29" i="30"/>
  <c r="I29" i="30" s="1"/>
  <c r="K29" i="30" s="1"/>
  <c r="H9" i="30"/>
  <c r="I9" i="30" s="1"/>
  <c r="K9" i="30" s="1"/>
  <c r="H32" i="30"/>
  <c r="I32" i="30" s="1"/>
  <c r="K32" i="30" s="1"/>
  <c r="H12" i="30"/>
  <c r="I12" i="30" s="1"/>
  <c r="K12" i="30" s="1"/>
  <c r="H22" i="30"/>
  <c r="I22" i="30" s="1"/>
  <c r="K22" i="30" s="1"/>
  <c r="H16" i="30"/>
  <c r="I16" i="30" s="1"/>
  <c r="K16" i="30" s="1"/>
  <c r="H26" i="30"/>
  <c r="I26" i="30" s="1"/>
  <c r="K26" i="30" s="1"/>
  <c r="H22" i="43"/>
  <c r="I22" i="43" s="1"/>
  <c r="H25" i="43"/>
  <c r="I25" i="43" s="1"/>
  <c r="K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K27" i="12" s="1"/>
  <c r="H29" i="12"/>
  <c r="I29" i="12" s="1"/>
  <c r="K29" i="12" s="1"/>
  <c r="H25" i="12"/>
  <c r="I25" i="12" s="1"/>
  <c r="K25" i="12" s="1"/>
  <c r="H30" i="12"/>
  <c r="I30" i="12" s="1"/>
  <c r="K30" i="12" s="1"/>
  <c r="H42" i="12"/>
  <c r="I42" i="12" s="1"/>
  <c r="K42" i="12" s="1"/>
  <c r="H18" i="12"/>
  <c r="I18" i="12" s="1"/>
  <c r="K18" i="12" s="1"/>
  <c r="H12" i="12"/>
  <c r="I12" i="12" s="1"/>
  <c r="K12" i="12" s="1"/>
  <c r="H24" i="12"/>
  <c r="I24" i="12" s="1"/>
  <c r="H13" i="30"/>
  <c r="I13" i="30" s="1"/>
  <c r="K13" i="30" s="1"/>
  <c r="H31" i="30"/>
  <c r="I31" i="30" s="1"/>
  <c r="H7" i="30"/>
  <c r="I7" i="30" s="1"/>
  <c r="K7" i="30" s="1"/>
  <c r="H17" i="30"/>
  <c r="I17" i="30" s="1"/>
  <c r="K17" i="30" s="1"/>
  <c r="H43" i="30"/>
  <c r="I43" i="30" s="1"/>
  <c r="H27" i="30"/>
  <c r="I27" i="30" s="1"/>
  <c r="K27" i="30" s="1"/>
  <c r="H19" i="30"/>
  <c r="I19" i="30" s="1"/>
  <c r="K19" i="30" s="1"/>
  <c r="H21" i="30"/>
  <c r="I21" i="30" s="1"/>
  <c r="K21" i="30" s="1"/>
  <c r="H25" i="30"/>
  <c r="I25" i="30" s="1"/>
  <c r="K25" i="30" s="1"/>
  <c r="H5" i="30"/>
  <c r="I5" i="30" s="1"/>
  <c r="H20" i="30"/>
  <c r="I20" i="30" s="1"/>
  <c r="K20" i="30" s="1"/>
  <c r="H40" i="30"/>
  <c r="I40" i="30" s="1"/>
  <c r="K40" i="30" s="1"/>
  <c r="H30" i="30"/>
  <c r="I30" i="30" s="1"/>
  <c r="H36" i="30"/>
  <c r="I36" i="30" s="1"/>
  <c r="K36" i="30" s="1"/>
  <c r="H8" i="30"/>
  <c r="I8" i="30" s="1"/>
  <c r="K8" i="30" s="1"/>
  <c r="H28" i="30"/>
  <c r="I28" i="30" s="1"/>
  <c r="H6" i="30"/>
  <c r="I6" i="30" s="1"/>
  <c r="H34" i="30"/>
  <c r="I34" i="30" s="1"/>
  <c r="K34" i="30" s="1"/>
  <c r="H32" i="43"/>
  <c r="I32" i="43" s="1"/>
  <c r="K32" i="43" s="1"/>
  <c r="H8" i="43"/>
  <c r="I8" i="43" s="1"/>
  <c r="K8" i="43" s="1"/>
  <c r="H26" i="43"/>
  <c r="I26" i="43" s="1"/>
  <c r="H34" i="43"/>
  <c r="I34" i="43" s="1"/>
  <c r="K34" i="43" s="1"/>
  <c r="H24" i="43"/>
  <c r="I24" i="43" s="1"/>
  <c r="K24" i="43" s="1"/>
  <c r="H41" i="43"/>
  <c r="I41" i="43" s="1"/>
  <c r="H40" i="43"/>
  <c r="I40" i="43" s="1"/>
  <c r="K40" i="43" s="1"/>
  <c r="H43" i="43"/>
  <c r="I43" i="43" s="1"/>
  <c r="K43" i="43" s="1"/>
  <c r="H15" i="43"/>
  <c r="I15" i="43" s="1"/>
  <c r="K15" i="43" s="1"/>
  <c r="H6" i="43"/>
  <c r="I6" i="43" s="1"/>
  <c r="H5" i="23"/>
  <c r="I5" i="23" s="1"/>
  <c r="H27" i="34"/>
  <c r="I27" i="34" s="1"/>
  <c r="K27" i="34" s="1"/>
  <c r="H23" i="15"/>
  <c r="I23" i="15" s="1"/>
  <c r="H16" i="15"/>
  <c r="I16" i="15" s="1"/>
  <c r="H23" i="12"/>
  <c r="I23" i="12" s="1"/>
  <c r="K23" i="12" s="1"/>
  <c r="H19" i="12"/>
  <c r="I19" i="12" s="1"/>
  <c r="K19" i="12" s="1"/>
  <c r="H21" i="12"/>
  <c r="I21" i="12" s="1"/>
  <c r="K21" i="12" s="1"/>
  <c r="H13" i="12"/>
  <c r="I13" i="12" s="1"/>
  <c r="K13" i="12" s="1"/>
  <c r="H31" i="12"/>
  <c r="I31" i="12" s="1"/>
  <c r="H15" i="12"/>
  <c r="I15" i="12" s="1"/>
  <c r="K15" i="12" s="1"/>
  <c r="H43" i="12"/>
  <c r="I43" i="12" s="1"/>
  <c r="K43" i="12" s="1"/>
  <c r="H17" i="12"/>
  <c r="I17" i="12" s="1"/>
  <c r="H33" i="12"/>
  <c r="I33" i="12" s="1"/>
  <c r="K33" i="12" s="1"/>
  <c r="H22" i="12"/>
  <c r="I22" i="12" s="1"/>
  <c r="H14" i="12"/>
  <c r="I14" i="12" s="1"/>
  <c r="H6" i="12"/>
  <c r="I6" i="12" s="1"/>
  <c r="K6" i="12" s="1"/>
  <c r="H26" i="12"/>
  <c r="I26" i="12" s="1"/>
  <c r="H34" i="12"/>
  <c r="I34" i="12" s="1"/>
  <c r="K34" i="12" s="1"/>
  <c r="H36" i="12"/>
  <c r="I36" i="12" s="1"/>
  <c r="K36" i="12" s="1"/>
  <c r="H20" i="12"/>
  <c r="I20" i="12" s="1"/>
  <c r="K20" i="12" s="1"/>
  <c r="H5" i="12"/>
  <c r="I5" i="12" s="1"/>
  <c r="H32" i="12"/>
  <c r="I32" i="12" s="1"/>
  <c r="K32" i="12" s="1"/>
  <c r="H9" i="43"/>
  <c r="I9" i="43" s="1"/>
  <c r="K9" i="43" s="1"/>
  <c r="H29" i="43"/>
  <c r="I29" i="43" s="1"/>
  <c r="K29" i="43" s="1"/>
  <c r="H19" i="43"/>
  <c r="I19" i="43" s="1"/>
  <c r="H42" i="43"/>
  <c r="I42" i="43" s="1"/>
  <c r="K42" i="43" s="1"/>
  <c r="H10" i="43"/>
  <c r="I10" i="43" s="1"/>
  <c r="H5" i="43"/>
  <c r="H18" i="43"/>
  <c r="I18" i="43" s="1"/>
  <c r="K18" i="43" s="1"/>
  <c r="H17" i="43"/>
  <c r="I17" i="43" s="1"/>
  <c r="K17" i="43" s="1"/>
  <c r="H14" i="43"/>
  <c r="I14" i="43" s="1"/>
  <c r="H36" i="43"/>
  <c r="I36" i="43" s="1"/>
  <c r="K36" i="43" s="1"/>
  <c r="H27" i="43"/>
  <c r="I27" i="43" s="1"/>
  <c r="H12" i="43"/>
  <c r="I12" i="43" s="1"/>
  <c r="K12" i="43" s="1"/>
  <c r="H28" i="43"/>
  <c r="I28" i="43" s="1"/>
  <c r="K28" i="43" s="1"/>
  <c r="H11" i="43"/>
  <c r="I11" i="43" s="1"/>
  <c r="K11" i="43" s="1"/>
  <c r="H33" i="43"/>
  <c r="I33" i="43" s="1"/>
  <c r="K33" i="43" s="1"/>
  <c r="H30" i="43"/>
  <c r="I30" i="43" s="1"/>
  <c r="K30" i="43" s="1"/>
  <c r="H7" i="43"/>
  <c r="I7" i="43" s="1"/>
  <c r="K7" i="43" s="1"/>
  <c r="H23" i="43"/>
  <c r="I23" i="43" s="1"/>
  <c r="K23" i="43" s="1"/>
  <c r="H13" i="23"/>
  <c r="I13" i="23" s="1"/>
  <c r="H35" i="34"/>
  <c r="I35" i="34" s="1"/>
  <c r="K35" i="34" s="1"/>
  <c r="H32" i="34"/>
  <c r="I32" i="34" s="1"/>
  <c r="H26" i="34"/>
  <c r="I26" i="34" s="1"/>
  <c r="H33" i="15"/>
  <c r="I33" i="15" s="1"/>
  <c r="K33" i="15" s="1"/>
  <c r="H36" i="15"/>
  <c r="I36" i="15" s="1"/>
  <c r="H25" i="23"/>
  <c r="I25" i="23" s="1"/>
  <c r="H30" i="23"/>
  <c r="I30" i="23" s="1"/>
  <c r="K30" i="23" s="1"/>
  <c r="H17" i="34"/>
  <c r="I17" i="34" s="1"/>
  <c r="H29" i="34"/>
  <c r="I29" i="34" s="1"/>
  <c r="H23" i="34"/>
  <c r="I23" i="34" s="1"/>
  <c r="H24" i="34"/>
  <c r="I24" i="34" s="1"/>
  <c r="K24" i="34" s="1"/>
  <c r="H20" i="34"/>
  <c r="I20" i="34" s="1"/>
  <c r="K20" i="34" s="1"/>
  <c r="H17" i="15"/>
  <c r="I17" i="15" s="1"/>
  <c r="K17" i="15" s="1"/>
  <c r="H39" i="15"/>
  <c r="I39" i="15" s="1"/>
  <c r="H37" i="15"/>
  <c r="I37" i="15" s="1"/>
  <c r="K37" i="15" s="1"/>
  <c r="H18" i="15"/>
  <c r="I18" i="15" s="1"/>
  <c r="H5" i="15"/>
  <c r="I5" i="15" s="1"/>
  <c r="H43" i="23"/>
  <c r="I43" i="23" s="1"/>
  <c r="K43" i="23" s="1"/>
  <c r="H35" i="23"/>
  <c r="I35" i="23" s="1"/>
  <c r="K35" i="23" s="1"/>
  <c r="H8" i="23"/>
  <c r="I8" i="23" s="1"/>
  <c r="K8" i="23" s="1"/>
  <c r="H40" i="23"/>
  <c r="I40" i="23" s="1"/>
  <c r="K40" i="23" s="1"/>
  <c r="H28" i="23"/>
  <c r="I28" i="23" s="1"/>
  <c r="K28" i="23" s="1"/>
  <c r="H33" i="34"/>
  <c r="I33" i="34" s="1"/>
  <c r="K33" i="34" s="1"/>
  <c r="H11" i="34"/>
  <c r="I11" i="34" s="1"/>
  <c r="H9" i="34"/>
  <c r="I9" i="34" s="1"/>
  <c r="K9" i="34" s="1"/>
  <c r="H7" i="34"/>
  <c r="I7" i="34" s="1"/>
  <c r="K7" i="34" s="1"/>
  <c r="H39" i="34"/>
  <c r="I39" i="34" s="1"/>
  <c r="K39" i="34" s="1"/>
  <c r="H5" i="34"/>
  <c r="I5" i="34" s="1"/>
  <c r="H36" i="34"/>
  <c r="I36" i="34" s="1"/>
  <c r="H40" i="34"/>
  <c r="I40" i="34" s="1"/>
  <c r="H42" i="34"/>
  <c r="I42" i="34" s="1"/>
  <c r="H10" i="34"/>
  <c r="I10" i="34" s="1"/>
  <c r="H13" i="15"/>
  <c r="I13" i="15" s="1"/>
  <c r="H31" i="15"/>
  <c r="I31" i="15" s="1"/>
  <c r="K31" i="15" s="1"/>
  <c r="H25" i="15"/>
  <c r="I25" i="15" s="1"/>
  <c r="K25" i="15" s="1"/>
  <c r="H21" i="15"/>
  <c r="I21" i="15" s="1"/>
  <c r="K21" i="15" s="1"/>
  <c r="H30" i="15"/>
  <c r="I30" i="15" s="1"/>
  <c r="H14" i="15"/>
  <c r="I14" i="15" s="1"/>
  <c r="H26" i="15"/>
  <c r="I26" i="15" s="1"/>
  <c r="K26" i="15" s="1"/>
  <c r="H20" i="15"/>
  <c r="I20" i="15" s="1"/>
  <c r="H32" i="15"/>
  <c r="I32" i="15" s="1"/>
  <c r="K32" i="15" s="1"/>
  <c r="H27" i="23"/>
  <c r="I27" i="23" s="1"/>
  <c r="K27" i="23" s="1"/>
  <c r="H23" i="23"/>
  <c r="I23" i="23" s="1"/>
  <c r="H17" i="23"/>
  <c r="I17" i="23" s="1"/>
  <c r="K17" i="23" s="1"/>
  <c r="H19" i="23"/>
  <c r="I19" i="23" s="1"/>
  <c r="K19" i="23" s="1"/>
  <c r="H29" i="23"/>
  <c r="I29" i="23" s="1"/>
  <c r="K29" i="23" s="1"/>
  <c r="H38" i="23"/>
  <c r="I38" i="23" s="1"/>
  <c r="K38" i="23" s="1"/>
  <c r="H18" i="23"/>
  <c r="I18" i="23" s="1"/>
  <c r="H14" i="23"/>
  <c r="I14" i="23" s="1"/>
  <c r="K14" i="23" s="1"/>
  <c r="H10" i="23"/>
  <c r="I10" i="23" s="1"/>
  <c r="K10" i="23" s="1"/>
  <c r="H12" i="23"/>
  <c r="I12" i="23" s="1"/>
  <c r="K12" i="23" s="1"/>
  <c r="H19" i="34"/>
  <c r="I19" i="34" s="1"/>
  <c r="K19" i="34" s="1"/>
  <c r="H21" i="34"/>
  <c r="I21" i="34" s="1"/>
  <c r="K21" i="34" s="1"/>
  <c r="H37" i="34"/>
  <c r="I37" i="34" s="1"/>
  <c r="K37" i="34" s="1"/>
  <c r="H25" i="34"/>
  <c r="I25" i="34" s="1"/>
  <c r="K25" i="34" s="1"/>
  <c r="H43" i="34"/>
  <c r="I43" i="34" s="1"/>
  <c r="H13" i="34"/>
  <c r="I13" i="34" s="1"/>
  <c r="K13" i="34" s="1"/>
  <c r="H41" i="34"/>
  <c r="I41" i="34" s="1"/>
  <c r="K41" i="34" s="1"/>
  <c r="H15" i="34"/>
  <c r="I15" i="34" s="1"/>
  <c r="H31" i="34"/>
  <c r="I31" i="34" s="1"/>
  <c r="K31" i="34" s="1"/>
  <c r="H12" i="34"/>
  <c r="I12" i="34" s="1"/>
  <c r="K12" i="34" s="1"/>
  <c r="H38" i="34"/>
  <c r="I38" i="34" s="1"/>
  <c r="K38" i="34" s="1"/>
  <c r="H22" i="34"/>
  <c r="I22" i="34" s="1"/>
  <c r="K22" i="34" s="1"/>
  <c r="H6" i="34"/>
  <c r="I6" i="34" s="1"/>
  <c r="K6" i="34" s="1"/>
  <c r="H16" i="34"/>
  <c r="I16" i="34" s="1"/>
  <c r="K16" i="34" s="1"/>
  <c r="H14" i="34"/>
  <c r="I14" i="34" s="1"/>
  <c r="K14" i="34" s="1"/>
  <c r="H30" i="34"/>
  <c r="I30" i="34" s="1"/>
  <c r="K30" i="34" s="1"/>
  <c r="H8" i="34"/>
  <c r="I8" i="34" s="1"/>
  <c r="K8" i="34" s="1"/>
  <c r="H34" i="34"/>
  <c r="I34" i="34" s="1"/>
  <c r="K34" i="34" s="1"/>
  <c r="H9" i="15"/>
  <c r="I9" i="15" s="1"/>
  <c r="H19" i="15"/>
  <c r="I19" i="15" s="1"/>
  <c r="K19" i="15" s="1"/>
  <c r="H15" i="15"/>
  <c r="I15" i="15" s="1"/>
  <c r="K15" i="15" s="1"/>
  <c r="H41" i="15"/>
  <c r="I41" i="15" s="1"/>
  <c r="K41" i="15" s="1"/>
  <c r="H35" i="15"/>
  <c r="I35" i="15" s="1"/>
  <c r="K35" i="15" s="1"/>
  <c r="H7" i="15"/>
  <c r="I7" i="15" s="1"/>
  <c r="K7" i="15" s="1"/>
  <c r="H29" i="15"/>
  <c r="I29" i="15" s="1"/>
  <c r="K29" i="15" s="1"/>
  <c r="H11" i="15"/>
  <c r="I11" i="15" s="1"/>
  <c r="K11" i="15" s="1"/>
  <c r="H27" i="15"/>
  <c r="I27" i="15" s="1"/>
  <c r="K27" i="15" s="1"/>
  <c r="H43" i="15"/>
  <c r="I43" i="15" s="1"/>
  <c r="K43" i="15" s="1"/>
  <c r="H6" i="15"/>
  <c r="I6" i="15" s="1"/>
  <c r="K6" i="15" s="1"/>
  <c r="H22" i="15"/>
  <c r="I22" i="15" s="1"/>
  <c r="K22" i="15" s="1"/>
  <c r="H34" i="15"/>
  <c r="I34" i="15" s="1"/>
  <c r="K34" i="15" s="1"/>
  <c r="H42" i="15"/>
  <c r="I42" i="15" s="1"/>
  <c r="K42" i="15" s="1"/>
  <c r="H10" i="15"/>
  <c r="I10" i="15" s="1"/>
  <c r="K10" i="15" s="1"/>
  <c r="H28" i="15"/>
  <c r="I28" i="15" s="1"/>
  <c r="K28" i="15" s="1"/>
  <c r="H12" i="15"/>
  <c r="I12" i="15" s="1"/>
  <c r="K12" i="15" s="1"/>
  <c r="H40" i="15"/>
  <c r="I40" i="15" s="1"/>
  <c r="K40" i="15" s="1"/>
  <c r="H24" i="15"/>
  <c r="I24" i="15" s="1"/>
  <c r="K24" i="15" s="1"/>
  <c r="H41" i="23"/>
  <c r="I41" i="23" s="1"/>
  <c r="K41" i="23" s="1"/>
  <c r="H7" i="23"/>
  <c r="I7" i="23" s="1"/>
  <c r="K7" i="23" s="1"/>
  <c r="H9" i="23"/>
  <c r="I9" i="23" s="1"/>
  <c r="K9" i="23" s="1"/>
  <c r="H11" i="23"/>
  <c r="I11" i="23" s="1"/>
  <c r="K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K16" i="23" s="1"/>
  <c r="H34" i="23"/>
  <c r="I34" i="23" s="1"/>
  <c r="K34" i="23" s="1"/>
  <c r="H6" i="23"/>
  <c r="I6" i="23" s="1"/>
  <c r="H26" i="23"/>
  <c r="I26" i="23" s="1"/>
  <c r="K26" i="23" s="1"/>
  <c r="H42" i="23"/>
  <c r="I42" i="23" s="1"/>
  <c r="H22" i="23"/>
  <c r="I22" i="23" s="1"/>
  <c r="K22" i="23" s="1"/>
  <c r="H36" i="23"/>
  <c r="I36" i="23" s="1"/>
  <c r="K36" i="23" s="1"/>
  <c r="K14" i="51"/>
  <c r="K30" i="51"/>
  <c r="K23" i="51"/>
  <c r="K13" i="51"/>
  <c r="K43" i="51"/>
  <c r="K42" i="51"/>
  <c r="K34" i="51"/>
  <c r="K37" i="51"/>
  <c r="K22" i="51"/>
  <c r="K38" i="51"/>
  <c r="K15" i="51"/>
  <c r="K31" i="51"/>
  <c r="K6" i="51"/>
  <c r="K26" i="51"/>
  <c r="K40" i="51"/>
  <c r="K25" i="51"/>
  <c r="K28" i="51"/>
  <c r="K19" i="51"/>
  <c r="K18" i="51"/>
  <c r="K24"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7" i="25"/>
  <c r="K23" i="25"/>
  <c r="K39" i="25"/>
  <c r="K11" i="25"/>
  <c r="K29" i="25"/>
  <c r="K13" i="25"/>
  <c r="K17" i="25"/>
  <c r="K34" i="25"/>
  <c r="K14" i="25"/>
  <c r="K32" i="25"/>
  <c r="K38" i="25"/>
  <c r="K10" i="25"/>
  <c r="K30" i="25"/>
  <c r="K8" i="25"/>
  <c r="K28" i="25"/>
  <c r="K23" i="22"/>
  <c r="K27" i="22"/>
  <c r="K7" i="22"/>
  <c r="K17" i="22"/>
  <c r="K35" i="22"/>
  <c r="K19" i="22"/>
  <c r="K32" i="22"/>
  <c r="K6" i="22"/>
  <c r="K18" i="22"/>
  <c r="K35" i="12"/>
  <c r="K40" i="12"/>
  <c r="K24" i="12"/>
  <c r="K22" i="40"/>
  <c r="K19" i="40"/>
  <c r="I5" i="40"/>
  <c r="K41" i="40"/>
  <c r="K27" i="40"/>
  <c r="K6" i="40"/>
  <c r="K34" i="40"/>
  <c r="K25" i="40"/>
  <c r="K42" i="40"/>
  <c r="K43" i="40"/>
  <c r="K26" i="40"/>
  <c r="K23" i="40"/>
  <c r="K39" i="40"/>
  <c r="K32" i="40"/>
  <c r="K15" i="30"/>
  <c r="K35" i="30"/>
  <c r="K39" i="30"/>
  <c r="K38" i="30"/>
  <c r="K14" i="42"/>
  <c r="K30" i="42"/>
  <c r="K22" i="42"/>
  <c r="K36" i="42"/>
  <c r="K12" i="42"/>
  <c r="K42" i="42"/>
  <c r="K29" i="42"/>
  <c r="K6" i="42"/>
  <c r="K28" i="42"/>
  <c r="K31" i="42"/>
  <c r="K8" i="42"/>
  <c r="K24" i="42"/>
  <c r="K40" i="42"/>
  <c r="K17" i="42"/>
  <c r="K33" i="42"/>
  <c r="K20" i="39"/>
  <c r="K42" i="39"/>
  <c r="K12" i="39"/>
  <c r="K34" i="39"/>
  <c r="K43" i="39"/>
  <c r="K26" i="39"/>
  <c r="K7" i="39"/>
  <c r="K29" i="39"/>
  <c r="K8" i="39"/>
  <c r="K40" i="39"/>
  <c r="K17" i="39"/>
  <c r="K33" i="39"/>
  <c r="K6" i="39"/>
  <c r="K30" i="36"/>
  <c r="K11" i="36"/>
  <c r="K33" i="36"/>
  <c r="K36" i="36"/>
  <c r="K15" i="36"/>
  <c r="K31" i="36"/>
  <c r="K24" i="36"/>
  <c r="I5" i="33"/>
  <c r="K24" i="33"/>
  <c r="K12" i="33"/>
  <c r="K18" i="33"/>
  <c r="K8" i="33"/>
  <c r="K16" i="33"/>
  <c r="K32" i="33"/>
  <c r="K10" i="33"/>
  <c r="K14" i="33"/>
  <c r="K29" i="33"/>
  <c r="K17" i="33"/>
  <c r="K33" i="33"/>
  <c r="K9" i="33"/>
  <c r="K37" i="33"/>
  <c r="K25" i="33"/>
  <c r="K11" i="33"/>
  <c r="K27" i="33"/>
  <c r="K10" i="52"/>
  <c r="K23" i="52"/>
  <c r="K28" i="52"/>
  <c r="K16" i="52"/>
  <c r="K22" i="52"/>
  <c r="K21" i="52"/>
  <c r="K22" i="43"/>
  <c r="K26" i="43"/>
  <c r="K41" i="43"/>
  <c r="K20" i="43"/>
  <c r="K6" i="43"/>
  <c r="K14" i="31"/>
  <c r="K15" i="31"/>
  <c r="K25" i="31"/>
  <c r="K39" i="31"/>
  <c r="K16" i="31"/>
  <c r="K28" i="31"/>
  <c r="K32" i="31"/>
  <c r="K26" i="41"/>
  <c r="K34" i="41"/>
  <c r="K18" i="41"/>
  <c r="K37" i="41"/>
  <c r="K36" i="41"/>
  <c r="K27" i="41"/>
  <c r="K14" i="41"/>
  <c r="I5" i="41"/>
  <c r="K31" i="41"/>
  <c r="K20" i="41"/>
  <c r="K42" i="41"/>
  <c r="K23" i="41"/>
  <c r="K8" i="41"/>
  <c r="K24" i="41"/>
  <c r="K40" i="41"/>
  <c r="K17" i="41"/>
  <c r="K6" i="41"/>
  <c r="K21" i="35"/>
  <c r="K17" i="35"/>
  <c r="I5" i="35"/>
  <c r="K40" i="35"/>
  <c r="K38" i="35"/>
  <c r="K6" i="35"/>
  <c r="K12" i="35"/>
  <c r="K8" i="35"/>
  <c r="K11" i="35"/>
  <c r="K13" i="35"/>
  <c r="K15" i="35"/>
  <c r="K31" i="35"/>
  <c r="K43" i="35"/>
  <c r="K36" i="35"/>
  <c r="K32" i="35"/>
  <c r="K16" i="35"/>
  <c r="K25" i="32"/>
  <c r="K39" i="32"/>
  <c r="K41" i="32"/>
  <c r="K43" i="32"/>
  <c r="K23" i="32"/>
  <c r="K17" i="32"/>
  <c r="K35" i="32"/>
  <c r="K21" i="32"/>
  <c r="K14" i="32"/>
  <c r="K40" i="32"/>
  <c r="K38" i="32"/>
  <c r="K30" i="32"/>
  <c r="I5" i="32"/>
  <c r="K22" i="32"/>
  <c r="K42" i="32"/>
  <c r="K26" i="32"/>
  <c r="K10" i="32"/>
  <c r="K23" i="23"/>
  <c r="K25" i="23"/>
  <c r="K13" i="23"/>
  <c r="K18" i="23"/>
  <c r="K9" i="29"/>
  <c r="K37" i="29"/>
  <c r="K39" i="29"/>
  <c r="K15" i="29"/>
  <c r="K11" i="29"/>
  <c r="K27" i="29"/>
  <c r="K43" i="29"/>
  <c r="K26" i="29"/>
  <c r="K40" i="29"/>
  <c r="K18" i="29"/>
  <c r="K36" i="29"/>
  <c r="I5" i="50"/>
  <c r="K19" i="50"/>
  <c r="K40" i="50"/>
  <c r="K26" i="50"/>
  <c r="K43" i="50"/>
  <c r="K21" i="50"/>
  <c r="K36" i="50"/>
  <c r="K27" i="50"/>
  <c r="K13" i="50"/>
  <c r="K35" i="50"/>
  <c r="K15" i="50"/>
  <c r="K31" i="50"/>
  <c r="K6" i="50"/>
  <c r="K16" i="50"/>
  <c r="K17" i="21"/>
  <c r="K21" i="21"/>
  <c r="I5" i="21"/>
  <c r="K13" i="21"/>
  <c r="K43" i="21"/>
  <c r="K27" i="21"/>
  <c r="K11" i="21"/>
  <c r="K31" i="21"/>
  <c r="K15" i="21"/>
  <c r="K32" i="21"/>
  <c r="K24" i="21"/>
  <c r="K16" i="21"/>
  <c r="K8" i="21"/>
  <c r="K38" i="21"/>
  <c r="K30" i="21"/>
  <c r="K22" i="21"/>
  <c r="K14" i="21"/>
  <c r="K6" i="21"/>
  <c r="K40" i="19"/>
  <c r="K24" i="19"/>
  <c r="K35" i="19"/>
  <c r="K17" i="19"/>
  <c r="K33" i="19"/>
  <c r="K25" i="19"/>
  <c r="K43" i="19"/>
  <c r="K13" i="19"/>
  <c r="K41" i="19"/>
  <c r="K15" i="19"/>
  <c r="K31" i="19"/>
  <c r="K14" i="19"/>
  <c r="K38" i="19"/>
  <c r="K30" i="19"/>
  <c r="K18" i="19"/>
  <c r="K26" i="19"/>
  <c r="K20" i="19"/>
  <c r="K12" i="38"/>
  <c r="K10" i="38"/>
  <c r="I5" i="38"/>
  <c r="K14" i="38"/>
  <c r="K7" i="38"/>
  <c r="K37" i="38"/>
  <c r="K11" i="38"/>
  <c r="K25" i="26"/>
  <c r="K35" i="26"/>
  <c r="K13" i="26"/>
  <c r="K11" i="26"/>
  <c r="K19" i="26"/>
  <c r="K41" i="26"/>
  <c r="K39" i="26"/>
  <c r="K22" i="26"/>
  <c r="K18" i="26"/>
  <c r="K12" i="26"/>
  <c r="K16" i="26"/>
  <c r="K17" i="24"/>
  <c r="K33" i="24"/>
  <c r="K15" i="24"/>
  <c r="K7" i="24"/>
  <c r="K25" i="24"/>
  <c r="K9" i="24"/>
  <c r="K37" i="24"/>
  <c r="K11" i="24"/>
  <c r="K27" i="24"/>
  <c r="K43" i="24"/>
  <c r="K22" i="24"/>
  <c r="K14" i="24"/>
  <c r="K34" i="24"/>
  <c r="I5" i="24"/>
  <c r="K26" i="24"/>
  <c r="K42" i="24"/>
  <c r="K20" i="24"/>
  <c r="K40" i="24"/>
  <c r="K24" i="24"/>
  <c r="K8" i="24"/>
  <c r="K17" i="28"/>
  <c r="K15" i="28"/>
  <c r="K11" i="28"/>
  <c r="K39" i="28"/>
  <c r="K27" i="28"/>
  <c r="K13" i="28"/>
  <c r="K38" i="28"/>
  <c r="K6" i="28"/>
  <c r="K34" i="28"/>
  <c r="K22" i="28"/>
  <c r="I5" i="28"/>
  <c r="K10" i="28"/>
  <c r="K32" i="28"/>
  <c r="K16" i="28"/>
  <c r="K38" i="37"/>
  <c r="K34" i="37"/>
  <c r="K12" i="37"/>
  <c r="K26" i="37"/>
  <c r="K27" i="37"/>
  <c r="K18" i="37"/>
  <c r="K15" i="37"/>
  <c r="K14" i="37"/>
  <c r="I5" i="37"/>
  <c r="K31" i="37"/>
  <c r="K20" i="37"/>
  <c r="K23" i="37"/>
  <c r="K8" i="37"/>
  <c r="K40" i="37"/>
  <c r="K17" i="37"/>
  <c r="K33" i="37"/>
  <c r="K6" i="37"/>
  <c r="K43" i="34"/>
  <c r="K15" i="34"/>
  <c r="K18" i="34"/>
  <c r="K9" i="15"/>
  <c r="K8" i="15"/>
  <c r="K5" i="44"/>
  <c r="K17" i="20"/>
  <c r="K11" i="20"/>
  <c r="K29" i="20"/>
  <c r="K9" i="20"/>
  <c r="K27" i="20"/>
  <c r="K7" i="20"/>
  <c r="K23" i="20"/>
  <c r="K42" i="20"/>
  <c r="K26" i="20"/>
  <c r="K38" i="20"/>
  <c r="K14" i="20"/>
  <c r="K16" i="20"/>
  <c r="K36" i="20"/>
  <c r="I5" i="17"/>
  <c r="K32" i="17"/>
  <c r="K16" i="17"/>
  <c r="K15" i="17"/>
  <c r="K29" i="17"/>
  <c r="K27" i="17"/>
  <c r="K23" i="17"/>
  <c r="K9" i="17"/>
  <c r="K25" i="17"/>
  <c r="K41" i="17"/>
  <c r="K38" i="17"/>
  <c r="K30" i="17"/>
  <c r="K42" i="17"/>
  <c r="K10" i="17"/>
  <c r="K28" i="17"/>
  <c r="K12" i="17"/>
  <c r="K40" i="8"/>
  <c r="K24" i="8"/>
  <c r="K8" i="8"/>
  <c r="K37" i="8"/>
  <c r="K21" i="8"/>
  <c r="K17" i="8"/>
  <c r="K33" i="8"/>
  <c r="K42" i="8"/>
  <c r="K34" i="8"/>
  <c r="K14" i="8"/>
  <c r="K22" i="8"/>
  <c r="K20"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5" i="25"/>
  <c r="K37" i="25"/>
  <c r="K19" i="25"/>
  <c r="K15" i="25"/>
  <c r="K43" i="25"/>
  <c r="K27" i="25"/>
  <c r="K25" i="25"/>
  <c r="K41" i="25"/>
  <c r="K22" i="25"/>
  <c r="K42" i="25"/>
  <c r="K26" i="25"/>
  <c r="K16" i="25"/>
  <c r="K24" i="25"/>
  <c r="K40" i="25"/>
  <c r="K18" i="25"/>
  <c r="K20" i="25"/>
  <c r="K9" i="22"/>
  <c r="K11" i="22"/>
  <c r="K41" i="22"/>
  <c r="K43" i="22"/>
  <c r="K31" i="22"/>
  <c r="K15" i="22"/>
  <c r="K33" i="22"/>
  <c r="K21" i="22"/>
  <c r="K24" i="22"/>
  <c r="K8" i="22"/>
  <c r="K36" i="22"/>
  <c r="I5" i="22"/>
  <c r="K12" i="22"/>
  <c r="K30" i="22"/>
  <c r="K14" i="22"/>
  <c r="K42" i="22"/>
  <c r="K26" i="22"/>
  <c r="K10" i="22"/>
  <c r="K31" i="12"/>
  <c r="K17" i="12"/>
  <c r="K22" i="12"/>
  <c r="K14" i="12"/>
  <c r="K26" i="12"/>
  <c r="K16" i="12"/>
  <c r="K35" i="40"/>
  <c r="K10" i="40"/>
  <c r="K38" i="40"/>
  <c r="K13" i="40"/>
  <c r="K30" i="40"/>
  <c r="K18" i="40"/>
  <c r="K20" i="40"/>
  <c r="K9" i="40"/>
  <c r="K37" i="40"/>
  <c r="K28" i="40"/>
  <c r="K11" i="40"/>
  <c r="K14" i="40"/>
  <c r="K36" i="40"/>
  <c r="K15" i="40"/>
  <c r="K8" i="40"/>
  <c r="K40" i="40"/>
  <c r="K31" i="30"/>
  <c r="K43" i="30"/>
  <c r="K30" i="30"/>
  <c r="K28" i="30"/>
  <c r="K6" i="30"/>
  <c r="K18" i="30"/>
  <c r="I5" i="42"/>
  <c r="K19" i="42"/>
  <c r="K27" i="42"/>
  <c r="K18" i="42"/>
  <c r="K38" i="42"/>
  <c r="K16" i="42"/>
  <c r="K32" i="42"/>
  <c r="K9" i="42"/>
  <c r="K25" i="42"/>
  <c r="K21" i="39"/>
  <c r="K37" i="39"/>
  <c r="K31" i="39"/>
  <c r="I5" i="39"/>
  <c r="K18" i="39"/>
  <c r="K15" i="39"/>
  <c r="K10" i="39"/>
  <c r="K38" i="39"/>
  <c r="K27" i="39"/>
  <c r="K14" i="39"/>
  <c r="K19" i="39"/>
  <c r="K39" i="39"/>
  <c r="K16" i="39"/>
  <c r="K32" i="39"/>
  <c r="K9" i="39"/>
  <c r="K25" i="39"/>
  <c r="K29" i="36"/>
  <c r="K27" i="36"/>
  <c r="K34" i="36"/>
  <c r="K25" i="36"/>
  <c r="K12" i="36"/>
  <c r="K42" i="36"/>
  <c r="K26" i="36"/>
  <c r="K7" i="36"/>
  <c r="K32" i="36"/>
  <c r="K40" i="33"/>
  <c r="K34" i="33"/>
  <c r="K36" i="33"/>
  <c r="K26" i="33"/>
  <c r="K28" i="33"/>
  <c r="K42" i="33"/>
  <c r="K38" i="33"/>
  <c r="K22" i="33"/>
  <c r="K6" i="33"/>
  <c r="K15" i="33"/>
  <c r="K31" i="33"/>
  <c r="K13" i="33"/>
  <c r="K23" i="33"/>
  <c r="K41" i="33"/>
  <c r="K21" i="33"/>
  <c r="K39" i="33"/>
  <c r="K19" i="33"/>
  <c r="K35" i="33"/>
  <c r="K40" i="52"/>
  <c r="K33" i="52"/>
  <c r="K9" i="52"/>
  <c r="K7" i="52"/>
  <c r="K43" i="52"/>
  <c r="K17" i="52"/>
  <c r="K36" i="52"/>
  <c r="K41" i="52"/>
  <c r="K38" i="52"/>
  <c r="K31" i="52"/>
  <c r="K8" i="52"/>
  <c r="K20" i="52"/>
  <c r="K32" i="52"/>
  <c r="K18" i="52"/>
  <c r="K19" i="43"/>
  <c r="K10" i="43"/>
  <c r="I5" i="43"/>
  <c r="K14" i="43"/>
  <c r="K27" i="43"/>
  <c r="K39" i="43"/>
  <c r="K38" i="31"/>
  <c r="K22" i="31"/>
  <c r="K13" i="31"/>
  <c r="K41" i="31"/>
  <c r="K31" i="31"/>
  <c r="K21" i="31"/>
  <c r="K17" i="31"/>
  <c r="K33" i="31"/>
  <c r="K20" i="31"/>
  <c r="K10" i="31"/>
  <c r="K18" i="31"/>
  <c r="K43" i="41"/>
  <c r="K12" i="41"/>
  <c r="K38" i="41"/>
  <c r="K21" i="41"/>
  <c r="K22" i="41"/>
  <c r="K11" i="41"/>
  <c r="K39" i="41"/>
  <c r="K28" i="41"/>
  <c r="K19" i="41"/>
  <c r="K10" i="41"/>
  <c r="K30" i="41"/>
  <c r="K13" i="41"/>
  <c r="K35" i="41"/>
  <c r="K16" i="41"/>
  <c r="K32" i="41"/>
  <c r="K9" i="41"/>
  <c r="K25" i="41"/>
  <c r="K41" i="41"/>
  <c r="K35" i="35"/>
  <c r="K37" i="35"/>
  <c r="K26" i="35"/>
  <c r="K18" i="35"/>
  <c r="K42" i="35"/>
  <c r="K28" i="35"/>
  <c r="K30" i="35"/>
  <c r="K33" i="35"/>
  <c r="K9" i="35"/>
  <c r="K27" i="35"/>
  <c r="K7" i="35"/>
  <c r="K23" i="35"/>
  <c r="K39" i="35"/>
  <c r="K20" i="35"/>
  <c r="K10" i="35"/>
  <c r="K34" i="35"/>
  <c r="K24" i="35"/>
  <c r="K11" i="32"/>
  <c r="K27" i="32"/>
  <c r="K7" i="32"/>
  <c r="K9" i="32"/>
  <c r="K15" i="32"/>
  <c r="K33" i="32"/>
  <c r="K13" i="32"/>
  <c r="K29" i="32"/>
  <c r="K36" i="32"/>
  <c r="K24" i="32"/>
  <c r="K6" i="32"/>
  <c r="K8" i="32"/>
  <c r="K20" i="32"/>
  <c r="K16" i="32"/>
  <c r="K32" i="32"/>
  <c r="K1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33" i="23"/>
  <c r="K6" i="23"/>
  <c r="K42" i="23"/>
  <c r="K20" i="23"/>
  <c r="I5" i="29"/>
  <c r="K23" i="29"/>
  <c r="K25" i="29"/>
  <c r="K41" i="29"/>
  <c r="K29" i="29"/>
  <c r="K31" i="29"/>
  <c r="K19" i="29"/>
  <c r="K35" i="29"/>
  <c r="K38" i="29"/>
  <c r="K6" i="29"/>
  <c r="K32" i="29"/>
  <c r="K42" i="29"/>
  <c r="K34" i="29"/>
  <c r="K14" i="29"/>
  <c r="K30" i="29"/>
  <c r="K8" i="29"/>
  <c r="K12" i="29"/>
  <c r="K28" i="50"/>
  <c r="K12" i="50"/>
  <c r="K18" i="50"/>
  <c r="K9" i="50"/>
  <c r="K37" i="50"/>
  <c r="K24" i="50"/>
  <c r="K11" i="50"/>
  <c r="K41" i="50"/>
  <c r="K20" i="50"/>
  <c r="K42"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29" i="21"/>
  <c r="K41" i="21"/>
  <c r="K9" i="21"/>
  <c r="K35" i="21"/>
  <c r="K19" i="21"/>
  <c r="K39" i="21"/>
  <c r="K7" i="21"/>
  <c r="K28" i="21"/>
  <c r="K20" i="21"/>
  <c r="K12" i="21"/>
  <c r="K42" i="21"/>
  <c r="K34" i="21"/>
  <c r="K26" i="21"/>
  <c r="K18" i="21"/>
  <c r="K10" i="21"/>
  <c r="I5" i="19"/>
  <c r="K32" i="19"/>
  <c r="K16" i="19"/>
  <c r="K21" i="19"/>
  <c r="K37" i="19"/>
  <c r="K19" i="19"/>
  <c r="K11" i="19"/>
  <c r="K9" i="19"/>
  <c r="K27" i="19"/>
  <c r="K7" i="19"/>
  <c r="K23" i="19"/>
  <c r="K39" i="19"/>
  <c r="K22" i="19"/>
  <c r="K6" i="19"/>
  <c r="K34" i="19"/>
  <c r="K10" i="19"/>
  <c r="K28" i="19"/>
  <c r="K12" i="19"/>
  <c r="K19" i="38"/>
  <c r="K39" i="38"/>
  <c r="K29" i="38"/>
  <c r="K27" i="38"/>
  <c r="K36" i="38"/>
  <c r="K35" i="38"/>
  <c r="K38" i="38"/>
  <c r="K21" i="38"/>
  <c r="K43" i="38"/>
  <c r="K16" i="38"/>
  <c r="K9" i="38"/>
  <c r="K25" i="38"/>
  <c r="K41" i="38"/>
  <c r="K21" i="26"/>
  <c r="K31" i="26"/>
  <c r="K27" i="26"/>
  <c r="K43" i="26"/>
  <c r="K15" i="26"/>
  <c r="K37" i="26"/>
  <c r="K17" i="26"/>
  <c r="K33" i="26"/>
  <c r="K20" i="26"/>
  <c r="K10" i="26"/>
  <c r="K30" i="26"/>
  <c r="I5" i="26"/>
  <c r="K28" i="26"/>
  <c r="K6" i="26"/>
  <c r="K40" i="26"/>
  <c r="K8" i="26"/>
  <c r="K31" i="24"/>
  <c r="K13" i="24"/>
  <c r="K29" i="24"/>
  <c r="K21" i="24"/>
  <c r="K39" i="24"/>
  <c r="K23" i="24"/>
  <c r="K41" i="24"/>
  <c r="K19" i="24"/>
  <c r="K35" i="24"/>
  <c r="K36" i="24"/>
  <c r="K6" i="24"/>
  <c r="K28" i="24"/>
  <c r="K18" i="24"/>
  <c r="K38" i="24"/>
  <c r="K12" i="24"/>
  <c r="K30" i="24"/>
  <c r="K10" i="24"/>
  <c r="K32" i="24"/>
  <c r="K16" i="24"/>
  <c r="K31" i="28"/>
  <c r="K19" i="28"/>
  <c r="K35" i="28"/>
  <c r="K7" i="28"/>
  <c r="K25" i="28"/>
  <c r="K43" i="28"/>
  <c r="K23" i="28"/>
  <c r="K41" i="28"/>
  <c r="K37" i="28"/>
  <c r="K18" i="28"/>
  <c r="K28" i="28"/>
  <c r="K12" i="28"/>
  <c r="K36" i="28"/>
  <c r="K14" i="28"/>
  <c r="K42" i="28"/>
  <c r="K20" i="28"/>
  <c r="K40" i="28"/>
  <c r="K24" i="28"/>
  <c r="K8" i="28"/>
  <c r="K21" i="37"/>
  <c r="K39" i="37"/>
  <c r="K29" i="37"/>
  <c r="K11" i="37"/>
  <c r="K43" i="37"/>
  <c r="K36" i="37"/>
  <c r="K37" i="37"/>
  <c r="K28" i="37"/>
  <c r="K19" i="37"/>
  <c r="K10" i="37"/>
  <c r="K30" i="37"/>
  <c r="K13" i="37"/>
  <c r="K35" i="37"/>
  <c r="K16" i="37"/>
  <c r="K32" i="37"/>
  <c r="K41" i="37"/>
  <c r="K17" i="34"/>
  <c r="K11" i="34"/>
  <c r="K29" i="34"/>
  <c r="K23" i="34"/>
  <c r="K32" i="34"/>
  <c r="K36" i="34"/>
  <c r="K28" i="34"/>
  <c r="K40" i="34"/>
  <c r="K42" i="34"/>
  <c r="K26" i="34"/>
  <c r="K10" i="34"/>
  <c r="K13" i="15"/>
  <c r="K23" i="15"/>
  <c r="K39" i="15"/>
  <c r="K30" i="15"/>
  <c r="K38" i="15"/>
  <c r="K14" i="15"/>
  <c r="K18" i="15"/>
  <c r="K36" i="15"/>
  <c r="K20" i="15"/>
  <c r="K16" i="15"/>
  <c r="K19" i="20"/>
  <c r="K25" i="20"/>
  <c r="K43" i="20"/>
  <c r="K13" i="20"/>
  <c r="K41" i="20"/>
  <c r="K15" i="20"/>
  <c r="K31" i="20"/>
  <c r="K34" i="20"/>
  <c r="K10" i="20"/>
  <c r="K18" i="20"/>
  <c r="K22" i="20"/>
  <c r="K30" i="20"/>
  <c r="K40" i="20"/>
  <c r="K24" i="20"/>
  <c r="K8" i="20"/>
  <c r="K28" i="20"/>
  <c r="K12" i="20"/>
  <c r="K40" i="17"/>
  <c r="K24" i="17"/>
  <c r="K8" i="17"/>
  <c r="K31" i="17"/>
  <c r="K37" i="17"/>
  <c r="K21" i="17"/>
  <c r="K17" i="17"/>
  <c r="K14" i="17"/>
  <c r="K22" i="17"/>
  <c r="K26" i="17"/>
  <c r="K34" i="17"/>
  <c r="K36" i="17"/>
  <c r="K20" i="17"/>
  <c r="I5" i="8"/>
  <c r="K32" i="8"/>
  <c r="K16" i="8"/>
  <c r="K27" i="8"/>
  <c r="K19" i="8"/>
  <c r="K43" i="8"/>
  <c r="K15" i="8"/>
  <c r="K31" i="8"/>
  <c r="K23" i="8"/>
  <c r="K39" i="8"/>
  <c r="K10" i="8"/>
  <c r="K26" i="8"/>
  <c r="K30" i="8"/>
  <c r="K38" i="8"/>
  <c r="K6" i="8"/>
  <c r="K28" i="8"/>
  <c r="K12" i="8"/>
  <c r="H44" i="36" l="1"/>
  <c r="H44" i="31"/>
  <c r="H44" i="24"/>
  <c r="I44" i="26"/>
  <c r="H44" i="19"/>
  <c r="H44" i="39"/>
  <c r="H44" i="37"/>
  <c r="H44" i="28"/>
  <c r="H44" i="21"/>
  <c r="H44" i="32"/>
  <c r="H44" i="25"/>
  <c r="H44" i="26"/>
  <c r="I5" i="36"/>
  <c r="H44" i="20"/>
  <c r="H44" i="8"/>
  <c r="H44" i="29"/>
  <c r="H44" i="22"/>
  <c r="H44" i="41"/>
  <c r="H44" i="33"/>
  <c r="H44" i="42"/>
  <c r="H44" i="40"/>
  <c r="H44" i="17"/>
  <c r="H44" i="51"/>
  <c r="I5" i="51"/>
  <c r="I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O16" i="44"/>
  <c r="Q16" i="44" s="1"/>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5" i="44" l="1"/>
  <c r="Q15" i="44" s="1"/>
  <c r="K5" i="51"/>
  <c r="K44" i="51" s="1"/>
  <c r="M44" i="51"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44" i="44" l="1"/>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R5" i="31" l="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D24" i="46" s="1"/>
  <c r="W23" i="48"/>
  <c r="Y16" i="48"/>
  <c r="W16" i="48"/>
  <c r="U16" i="48"/>
  <c r="R44" i="48"/>
  <c r="S5" i="48"/>
  <c r="D44" i="46" l="1"/>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<sst xmlns="http://schemas.openxmlformats.org/spreadsheetml/2006/main" count="7817" uniqueCount="613">
  <si>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</si>
  <si>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</si>
  <si>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</si>
  <si>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</si>
  <si>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</si>
  <si>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</si>
  <si>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</si>
  <si>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</si>
  <si>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</si>
  <si>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</si>
  <si>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</si>
  <si>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</si>
  <si>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</si>
  <si>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</si>
  <si>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</si>
  <si>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</si>
  <si>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</si>
  <si>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</si>
  <si>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</si>
  <si>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</si>
  <si>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</si>
  <si>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</si>
  <si>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</si>
  <si>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</si>
  <si>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</si>
  <si>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</si>
  <si>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</si>
  <si>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</si>
  <si>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</si>
  <si>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</si>
  <si>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</si>
  <si>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</si>
  <si>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</si>
  <si>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</si>
  <si>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</si>
  <si>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</si>
  <si>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</si>
  <si>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</si>
  <si>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</si>
  <si>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</si>
  <si>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</si>
  <si>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</si>
  <si>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</si>
  <si>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</si>
  <si>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</si>
  <si>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</si>
  <si>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</si>
  <si>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</si>
  <si>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</si>
  <si>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</si>
  <si>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</si>
  <si>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</si>
  <si>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</si>
  <si>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</si>
  <si>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</si>
  <si>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</si>
  <si>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</si>
  <si>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</si>
  <si>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</si>
  <si>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</si>
  <si>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</si>
  <si>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</si>
  <si>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</si>
  <si>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</si>
  <si>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</si>
  <si>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</si>
  <si>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</si>
  <si>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</si>
  <si>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</si>
  <si>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</si>
  <si>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</si>
  <si>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</si>
  <si>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</si>
  <si>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</si>
  <si>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</si>
  <si>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</si>
  <si>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</si>
  <si>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</si>
  <si>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</si>
  <si>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</si>
  <si>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</si>
  <si>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</si>
  <si>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</si>
  <si>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</si>
  <si>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</si>
  <si>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</si>
  <si>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</si>
  <si>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</si>
  <si>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</si>
  <si>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</si>
  <si>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</si>
  <si>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</si>
  <si>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</si>
  <si>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</si>
  <si>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</si>
  <si>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</si>
  <si>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</si>
  <si>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</si>
  <si>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</si>
  <si>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</si>
  <si>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</si>
  <si>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</si>
  <si>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</si>
  <si>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</si>
  <si>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</si>
  <si>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</si>
  <si>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</si>
  <si>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</si>
  <si>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</si>
  <si>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</si>
  <si>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</si>
  <si>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</si>
  <si>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</si>
  <si>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</si>
  <si>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</si>
  <si>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</si>
  <si>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</si>
  <si>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</si>
  <si>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</si>
  <si>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</si>
  <si>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</si>
  <si>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</si>
  <si>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</si>
  <si>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</si>
  <si>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</si>
  <si>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</si>
  <si>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</si>
  <si>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</si>
  <si>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</si>
  <si>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</si>
  <si>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</si>
  <si>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</si>
  <si>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</si>
  <si>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</si>
  <si>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</si>
  <si>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</si>
  <si>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</si>
  <si>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</si>
  <si>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</si>
  <si>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</si>
  <si>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</si>
  <si>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</si>
  <si>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</si>
  <si>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</si>
  <si>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</si>
  <si>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</si>
  <si>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</si>
  <si>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</si>
  <si>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</si>
  <si>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</si>
  <si>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</si>
  <si>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</si>
  <si>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</si>
  <si>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</si>
  <si>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</si>
  <si>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</si>
  <si>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</si>
  <si>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</si>
  <si>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</si>
  <si>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</si>
  <si>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</si>
  <si>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</si>
  <si>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</si>
  <si>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</si>
  <si>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</si>
  <si>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</si>
  <si>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</si>
  <si>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</si>
  <si>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</si>
  <si>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</si>
  <si>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</si>
  <si>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</si>
  <si>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</si>
  <si>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</si>
  <si>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</si>
  <si>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</si>
  <si>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</si>
  <si>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</si>
  <si>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</si>
  <si>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</si>
  <si>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</si>
  <si>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</si>
  <si>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</si>
  <si>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</si>
  <si>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</si>
  <si>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</si>
  <si>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</si>
  <si>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</si>
  <si>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</si>
  <si>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</si>
  <si>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</si>
  <si>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</si>
  <si>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</si>
  <si>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</si>
  <si>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</si>
  <si>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</si>
  <si>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</si>
  <si>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</si>
  <si>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</si>
  <si>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</si>
  <si>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</si>
  <si>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</si>
  <si>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</si>
  <si>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</si>
  <si>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</si>
  <si>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</si>
  <si>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</si>
  <si>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</si>
  <si>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</si>
  <si>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</si>
  <si>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</si>
  <si>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</si>
  <si>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</si>
  <si>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</si>
  <si>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</si>
  <si>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</si>
  <si>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</si>
  <si>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</si>
  <si>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</si>
  <si>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</si>
  <si>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</si>
  <si>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</si>
  <si>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</si>
  <si>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</si>
  <si>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</si>
  <si>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</si>
  <si>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</si>
  <si>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</si>
  <si>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</si>
  <si>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</si>
  <si>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</si>
  <si>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</si>
  <si>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</si>
  <si>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</si>
  <si>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</si>
  <si>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</si>
  <si>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</si>
  <si>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</si>
  <si>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</si>
  <si>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</si>
  <si>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</si>
  <si>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</si>
  <si>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</si>
  <si>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</si>
  <si>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</si>
  <si>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</si>
  <si>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</si>
  <si>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</si>
  <si>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</si>
  <si>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</si>
  <si>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</si>
  <si>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</si>
  <si>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</si>
  <si>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</si>
  <si>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</si>
  <si>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</si>
  <si>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</si>
  <si>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</si>
  <si>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</si>
  <si>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</si>
  <si>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</si>
  <si>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</si>
  <si>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</si>
  <si>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</si>
  <si>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</si>
  <si>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</si>
  <si>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</si>
  <si>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</si>
  <si>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</si>
  <si>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</si>
  <si>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</si>
  <si>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</si>
  <si>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</si>
  <si>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</si>
  <si>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</si>
  <si>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</si>
  <si>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</si>
  <si>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</si>
  <si>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</si>
  <si>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</si>
  <si>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</si>
  <si>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</si>
  <si>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</si>
  <si>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</si>
  <si>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</si>
  <si>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</si>
  <si>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</si>
  <si>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</si>
  <si>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</si>
  <si>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</si>
  <si>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</si>
  <si>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</si>
  <si>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</si>
  <si>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</si>
  <si>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</si>
  <si>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</si>
  <si>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</si>
  <si>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</si>
  <si>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</si>
  <si>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</si>
  <si>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</si>
  <si>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</si>
  <si>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</si>
  <si>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</si>
  <si>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</si>
  <si>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</si>
  <si>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</si>
  <si>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</si>
  <si>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</si>
  <si>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</si>
  <si>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</si>
  <si>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</si>
  <si>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</si>
  <si>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</si>
  <si>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</si>
  <si>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</si>
  <si>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</si>
  <si>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</si>
  <si>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</si>
  <si>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</si>
  <si>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</si>
  <si>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</si>
  <si>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</si>
  <si>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</si>
  <si>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</si>
  <si>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</si>
  <si>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</si>
  <si>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</si>
  <si>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</si>
  <si>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</si>
  <si>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</si>
  <si>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</si>
  <si>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</si>
  <si>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</si>
  <si>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</si>
  <si>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</si>
  <si>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</si>
  <si>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</si>
  <si>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</si>
  <si>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</si>
  <si>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</si>
  <si>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</si>
  <si>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</si>
  <si>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</si>
  <si>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</si>
  <si>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</si>
  <si>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</si>
  <si>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</si>
  <si>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</si>
  <si>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</si>
  <si>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</si>
  <si>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</si>
  <si>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</si>
  <si>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</si>
  <si>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</si>
  <si>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</si>
  <si>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</si>
  <si>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</si>
  <si>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</si>
  <si>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</si>
  <si>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</si>
  <si>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</si>
  <si>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</si>
  <si>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</si>
  <si>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</si>
  <si>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</si>
  <si>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</si>
  <si>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</si>
  <si>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</si>
  <si>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</si>
  <si>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</si>
  <si>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</si>
  <si>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</si>
  <si>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</si>
  <si>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</si>
  <si>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</si>
  <si>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</si>
  <si>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</si>
  <si>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</si>
  <si>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</si>
  <si>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</si>
  <si>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</si>
  <si>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</si>
  <si>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</si>
  <si>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</si>
  <si>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</si>
  <si>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</si>
  <si>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</si>
  <si>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</si>
  <si>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</si>
  <si>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</si>
  <si>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</si>
  <si>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</si>
  <si>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</si>
  <si>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</si>
  <si>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</si>
  <si>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</si>
  <si>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</si>
  <si>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</si>
  <si>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</si>
  <si>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</si>
  <si>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</si>
  <si>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</si>
  <si>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</si>
  <si>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</si>
  <si>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</si>
  <si>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</si>
  <si>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</si>
  <si>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</si>
  <si>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</si>
  <si>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</si>
  <si>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</si>
  <si>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</si>
  <si>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</si>
  <si>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</si>
  <si>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</si>
  <si>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</si>
  <si>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</si>
  <si>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</si>
  <si>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</si>
  <si>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</si>
  <si>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</si>
  <si>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</si>
  <si>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</si>
  <si>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</si>
  <si>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</si>
  <si>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</si>
  <si>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</si>
  <si>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</si>
  <si>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</si>
  <si>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</si>
  <si>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</si>
  <si>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</si>
  <si>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</si>
  <si>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</si>
  <si>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</si>
  <si>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</si>
  <si>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</si>
  <si>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</si>
  <si>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</si>
  <si>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</si>
  <si>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</si>
  <si>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</si>
  <si>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</si>
  <si>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</si>
  <si>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</si>
  <si>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</si>
  <si>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</si>
  <si>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</si>
  <si>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</si>
  <si>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</si>
  <si>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</si>
  <si>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</si>
  <si>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</si>
  <si>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</si>
  <si>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</si>
  <si>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</si>
  <si>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</si>
  <si>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</si>
  <si>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</si>
  <si>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</si>
  <si>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</si>
  <si>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</si>
  <si>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</si>
  <si>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</si>
  <si>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</si>
  <si>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</si>
  <si>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</si>
  <si>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</si>
  <si>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</si>
  <si>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</si>
  <si>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</si>
  <si>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</si>
  <si>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</si>
  <si>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</si>
  <si>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</si>
  <si>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</si>
  <si>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</si>
  <si>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</si>
  <si>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</si>
  <si>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</si>
  <si>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</si>
  <si>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</si>
  <si>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</si>
  <si>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</si>
  <si>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</si>
  <si>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</si>
  <si>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</si>
  <si>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</si>
  <si>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</si>
  <si>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</si>
  <si>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</si>
  <si>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</si>
  <si>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</si>
  <si>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</si>
  <si>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</si>
  <si>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</si>
  <si>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</si>
  <si>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</si>
  <si>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</si>
  <si>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</si>
  <si>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</si>
  <si>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</si>
  <si>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</si>
  <si>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</si>
  <si>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</si>
  <si>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</si>
  <si>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</si>
  <si>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</si>
  <si>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</si>
  <si>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</si>
  <si>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</si>
  <si>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</si>
  <si>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</si>
  <si>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</si>
  <si>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</si>
  <si>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</si>
  <si>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</si>
  <si>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</si>
  <si>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</si>
  <si>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</si>
  <si>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</si>
  <si>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</si>
  <si>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</si>
  <si>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</si>
  <si>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</si>
  <si>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</si>
  <si>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</si>
  <si>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</si>
  <si>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</si>
  <si>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</si>
  <si>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</si>
  <si>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</si>
  <si>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</si>
  <si>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</si>
  <si>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</si>
  <si>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</si>
  <si>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</si>
  <si>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</si>
  <si>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</si>
  <si>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</si>
  <si>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</si>
  <si>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</si>
  <si>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</si>
  <si>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</si>
  <si>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</si>
  <si>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</si>
  <si>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</si>
  <si>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</si>
  <si>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</si>
  <si>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</si>
  <si>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</si>
  <si>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</si>
  <si>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</si>
  <si>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</si>
  <si>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</si>
  <si>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</si>
  <si>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</si>
  <si>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</si>
  <si>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</si>
  <si>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</si>
  <si>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</si>
  <si>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</si>
  <si>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</si>
  <si>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</si>
  <si>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</si>
  <si>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</si>
  <si>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</si>
  <si>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</si>
  <si>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</si>
  <si>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</si>
  <si>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</si>
  <si>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</si>
  <si>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</si>
  <si>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</si>
  <si>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</si>
  <si>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</si>
  <si>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</si>
  <si>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</si>
  <si>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</si>
  <si>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</si>
  <si>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</si>
  <si>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</si>
  <si>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</si>
  <si>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</si>
  <si>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</si>
  <si>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</si>
  <si>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</si>
  <si>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</si>
  <si>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</si>
  <si>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</si>
  <si>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</si>
  <si>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</si>
  <si>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</si>
  <si>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</si>
  <si>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</si>
  <si>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</si>
  <si>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</si>
  <si>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</si>
  <si>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</si>
  <si>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</si>
  <si>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</si>
  <si>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</si>
  <si>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</si>
  <si>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</si>
  <si>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</si>
  <si>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</si>
  <si>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</si>
  <si>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</si>
  <si>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</si>
  <si>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</si>
  <si>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2015年香美町産業連関表</t>
  </si>
  <si>
    <t>雇用者報酬転換比率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</si>
</sst>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4">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33" activePane="bottomRight" state="frozen"/>
      <selection activeCell="D5" sqref="D5"/>
      <selection pane="topRight" activeCell="D5" sqref="D5"/>
      <selection pane="bottomLeft" activeCell="D5" sqref="D5"/>
      <selection pane="bottomRight" activeCell="D37" sqref="D37"/>
    </sheetView>
  </sheetViews>
  <sheetFormatPr defaultRowHeight="13" x14ac:dyDescent="0.2"/>
  <cols>
    <col min="1" max="1" width="12.453125" customWidth="1"/>
    <col min="2" max="2" width="24" customWidth="1"/>
    <col min="3" max="3" width="17.36328125" customWidth="1"/>
  </cols>
  <sheetData>
    <row r="1" spans="1:3" x14ac:dyDescent="0.2">
      <c r="A1" s="15" t="s">
        <v>359</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263</v>
      </c>
      <c r="B6" s="177" t="s">
        <v>264</v>
      </c>
      <c r="C6" s="8" t="s">
        <v>107</v>
      </c>
    </row>
    <row r="7" spans="1:3" x14ac:dyDescent="0.2">
      <c r="A7" s="25" t="s">
        <v>219</v>
      </c>
      <c r="B7" s="3" t="s">
        <v>265</v>
      </c>
      <c r="C7" s="5" t="s">
        <v>107</v>
      </c>
    </row>
    <row r="8" spans="1:3" x14ac:dyDescent="0.2">
      <c r="A8" s="25" t="s">
        <v>220</v>
      </c>
      <c r="B8" s="3" t="s">
        <v>266</v>
      </c>
      <c r="C8" s="5" t="s">
        <v>107</v>
      </c>
    </row>
    <row r="9" spans="1:3" x14ac:dyDescent="0.2">
      <c r="A9" s="25" t="s">
        <v>221</v>
      </c>
      <c r="B9" s="3" t="s">
        <v>27</v>
      </c>
      <c r="C9" s="5" t="s">
        <v>107</v>
      </c>
    </row>
    <row r="10" spans="1:3" x14ac:dyDescent="0.2">
      <c r="A10" s="25" t="s">
        <v>222</v>
      </c>
      <c r="B10" s="3" t="s">
        <v>190</v>
      </c>
      <c r="C10" s="5" t="s">
        <v>107</v>
      </c>
    </row>
    <row r="11" spans="1:3" x14ac:dyDescent="0.2">
      <c r="A11" s="25" t="s">
        <v>223</v>
      </c>
      <c r="B11" s="3" t="s">
        <v>28</v>
      </c>
      <c r="C11" s="5" t="s">
        <v>107</v>
      </c>
    </row>
    <row r="12" spans="1:3" x14ac:dyDescent="0.2">
      <c r="A12" s="25" t="s">
        <v>224</v>
      </c>
      <c r="B12" s="3" t="s">
        <v>267</v>
      </c>
      <c r="C12" s="5" t="s">
        <v>107</v>
      </c>
    </row>
    <row r="13" spans="1:3" x14ac:dyDescent="0.2">
      <c r="A13" s="25" t="s">
        <v>225</v>
      </c>
      <c r="B13" s="3" t="s">
        <v>29</v>
      </c>
      <c r="C13" s="5" t="s">
        <v>107</v>
      </c>
    </row>
    <row r="14" spans="1:3" x14ac:dyDescent="0.2">
      <c r="A14" s="25" t="s">
        <v>226</v>
      </c>
      <c r="B14" s="3" t="s">
        <v>30</v>
      </c>
      <c r="C14" s="5" t="s">
        <v>107</v>
      </c>
    </row>
    <row r="15" spans="1:3" x14ac:dyDescent="0.2">
      <c r="A15" s="25" t="s">
        <v>2</v>
      </c>
      <c r="B15" s="3" t="s">
        <v>364</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268</v>
      </c>
      <c r="C20" s="5" t="s">
        <v>107</v>
      </c>
    </row>
    <row r="21" spans="1:3" x14ac:dyDescent="0.2">
      <c r="A21" s="25" t="s">
        <v>8</v>
      </c>
      <c r="B21" s="3" t="s">
        <v>269</v>
      </c>
      <c r="C21" s="5" t="s">
        <v>107</v>
      </c>
    </row>
    <row r="22" spans="1:3" x14ac:dyDescent="0.2">
      <c r="A22" s="25" t="s">
        <v>9</v>
      </c>
      <c r="B22" s="3" t="s">
        <v>270</v>
      </c>
      <c r="C22" s="5" t="s">
        <v>107</v>
      </c>
    </row>
    <row r="23" spans="1:3" x14ac:dyDescent="0.2">
      <c r="A23" s="25" t="s">
        <v>10</v>
      </c>
      <c r="B23" s="3" t="s">
        <v>271</v>
      </c>
      <c r="C23" s="5" t="s">
        <v>107</v>
      </c>
    </row>
    <row r="24" spans="1:3" x14ac:dyDescent="0.2">
      <c r="A24" s="25" t="s">
        <v>11</v>
      </c>
      <c r="B24" s="3" t="s">
        <v>35</v>
      </c>
      <c r="C24" s="5" t="s">
        <v>107</v>
      </c>
    </row>
    <row r="25" spans="1:3" x14ac:dyDescent="0.2">
      <c r="A25" s="25" t="s">
        <v>12</v>
      </c>
      <c r="B25" s="3" t="s">
        <v>366</v>
      </c>
      <c r="C25" s="5" t="s">
        <v>107</v>
      </c>
    </row>
    <row r="26" spans="1:3" x14ac:dyDescent="0.2">
      <c r="A26" s="25" t="s">
        <v>13</v>
      </c>
      <c r="B26" s="3" t="s">
        <v>191</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192</v>
      </c>
      <c r="C29" s="5" t="s">
        <v>107</v>
      </c>
    </row>
    <row r="30" spans="1:3" x14ac:dyDescent="0.2">
      <c r="A30" s="25" t="s">
        <v>17</v>
      </c>
      <c r="B30" s="3" t="s">
        <v>272</v>
      </c>
      <c r="C30" s="5" t="s">
        <v>107</v>
      </c>
    </row>
    <row r="31" spans="1:3" x14ac:dyDescent="0.2">
      <c r="A31" s="25" t="s">
        <v>18</v>
      </c>
      <c r="B31" s="3" t="s">
        <v>273</v>
      </c>
      <c r="C31" s="5" t="s">
        <v>107</v>
      </c>
    </row>
    <row r="32" spans="1:3" x14ac:dyDescent="0.2">
      <c r="A32" s="25" t="s">
        <v>19</v>
      </c>
      <c r="B32" s="3" t="s">
        <v>274</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275</v>
      </c>
      <c r="C35" s="5" t="s">
        <v>107</v>
      </c>
    </row>
    <row r="36" spans="1:3" x14ac:dyDescent="0.2">
      <c r="A36" s="25" t="s">
        <v>23</v>
      </c>
      <c r="B36" s="3" t="s">
        <v>193</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276</v>
      </c>
      <c r="C39" s="5" t="s">
        <v>107</v>
      </c>
    </row>
    <row r="40" spans="1:3" x14ac:dyDescent="0.2">
      <c r="A40" s="25" t="s">
        <v>51</v>
      </c>
      <c r="B40" s="3" t="s">
        <v>367</v>
      </c>
      <c r="C40" s="5" t="s">
        <v>107</v>
      </c>
    </row>
    <row r="41" spans="1:3" x14ac:dyDescent="0.2">
      <c r="A41" s="25" t="s">
        <v>194</v>
      </c>
      <c r="B41" s="3" t="s">
        <v>41</v>
      </c>
      <c r="C41" s="5" t="s">
        <v>107</v>
      </c>
    </row>
    <row r="42" spans="1:3" x14ac:dyDescent="0.2">
      <c r="A42" s="25" t="s">
        <v>200</v>
      </c>
      <c r="B42" s="3" t="s">
        <v>42</v>
      </c>
      <c r="C42" s="5" t="s">
        <v>107</v>
      </c>
    </row>
    <row r="43" spans="1:3" x14ac:dyDescent="0.2">
      <c r="A43" s="25" t="s">
        <v>201</v>
      </c>
      <c r="B43" s="3" t="s">
        <v>278</v>
      </c>
      <c r="C43" s="5" t="s">
        <v>107</v>
      </c>
    </row>
    <row r="44" spans="1:3" x14ac:dyDescent="0.2">
      <c r="A44" s="19" t="s">
        <v>202</v>
      </c>
      <c r="B44" s="12" t="s">
        <v>279</v>
      </c>
      <c r="C44" s="9" t="s">
        <v>107</v>
      </c>
    </row>
    <row r="45" spans="1:3" x14ac:dyDescent="0.2">
      <c r="A45" s="198" t="s">
        <v>207</v>
      </c>
      <c r="B45" s="418" t="str">
        <f>最終需要_まとめ!A46</f>
        <v>2015年香美町産業連関表</v>
      </c>
      <c r="C45" s="463">
        <v>45158</v>
      </c>
    </row>
    <row r="46" spans="1:3" x14ac:dyDescent="0.2">
      <c r="A46" s="27" t="s">
        <v>189</v>
      </c>
      <c r="B46" s="237" t="str">
        <f>B45</f>
        <v>2015年香美町産業連関表</v>
      </c>
      <c r="C46" s="24"/>
    </row>
    <row r="47" spans="1:3" x14ac:dyDescent="0.2">
      <c r="A47" s="28" t="s">
        <v>110</v>
      </c>
      <c r="B47" s="419" t="str">
        <f>B45</f>
        <v>2015年香美町産業連関表</v>
      </c>
      <c r="C47" s="21"/>
    </row>
    <row r="48" spans="1:3" x14ac:dyDescent="0.2">
      <c r="A48" t="s">
        <v>338</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323</v>
      </c>
      <c r="R4" s="33"/>
    </row>
    <row r="5" spans="1:18" x14ac:dyDescent="0.2">
      <c r="A5" s="25"/>
      <c r="B5" s="35" t="s">
        <v>324</v>
      </c>
      <c r="R5" s="33"/>
    </row>
    <row r="6" spans="1:18" x14ac:dyDescent="0.2">
      <c r="A6" s="25"/>
      <c r="B6" s="35" t="s">
        <v>325</v>
      </c>
      <c r="R6" s="33"/>
    </row>
    <row r="7" spans="1:18" x14ac:dyDescent="0.2">
      <c r="A7" s="25"/>
      <c r="B7" s="35" t="s">
        <v>326</v>
      </c>
      <c r="R7" s="33"/>
    </row>
    <row r="8" spans="1:18" x14ac:dyDescent="0.2">
      <c r="A8" s="25"/>
      <c r="B8" s="35" t="s">
        <v>327</v>
      </c>
      <c r="R8" s="33"/>
    </row>
    <row r="9" spans="1:18" x14ac:dyDescent="0.2">
      <c r="A9" s="25"/>
      <c r="B9" s="35" t="s">
        <v>328</v>
      </c>
      <c r="R9" s="33"/>
    </row>
    <row r="10" spans="1:18" x14ac:dyDescent="0.2">
      <c r="A10" s="25"/>
      <c r="B10" s="35" t="s">
        <v>329</v>
      </c>
      <c r="R10" s="33"/>
    </row>
    <row r="11" spans="1:18" x14ac:dyDescent="0.2">
      <c r="A11" s="25"/>
      <c r="B11" s="35" t="s">
        <v>330</v>
      </c>
      <c r="R11" s="33"/>
    </row>
    <row r="12" spans="1:18" ht="14" x14ac:dyDescent="0.3">
      <c r="A12" s="25"/>
      <c r="B12" s="32"/>
      <c r="R12" s="33"/>
    </row>
    <row r="13" spans="1:18" x14ac:dyDescent="0.2">
      <c r="A13" s="34" t="s">
        <v>113</v>
      </c>
      <c r="R13" s="33"/>
    </row>
    <row r="14" spans="1:18" x14ac:dyDescent="0.2">
      <c r="A14" s="25"/>
      <c r="B14" s="36" t="s">
        <v>361</v>
      </c>
      <c r="R14" s="33"/>
    </row>
    <row r="15" spans="1:18" x14ac:dyDescent="0.2">
      <c r="A15" s="25"/>
      <c r="B15" s="36" t="s">
        <v>363</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331</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362</v>
      </c>
      <c r="R25" s="33"/>
    </row>
    <row r="26" spans="1:18" x14ac:dyDescent="0.2">
      <c r="A26" s="25"/>
      <c r="B26" s="39" t="s">
        <v>332</v>
      </c>
      <c r="R26" s="33"/>
    </row>
    <row r="27" spans="1:18" x14ac:dyDescent="0.2">
      <c r="A27" s="25"/>
      <c r="B27" s="39" t="s">
        <v>116</v>
      </c>
      <c r="R27" s="33"/>
    </row>
    <row r="28" spans="1:18" x14ac:dyDescent="0.2">
      <c r="A28" s="25"/>
      <c r="B28" s="36" t="s">
        <v>333</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334</v>
      </c>
      <c r="R33" s="33"/>
    </row>
    <row r="34" spans="1:18" x14ac:dyDescent="0.2">
      <c r="A34" s="25"/>
      <c r="B34" s="36" t="s">
        <v>335</v>
      </c>
      <c r="R34" s="33"/>
    </row>
    <row r="35" spans="1:18" x14ac:dyDescent="0.2">
      <c r="A35" s="25"/>
      <c r="B35" s="36" t="s">
        <v>336</v>
      </c>
      <c r="R35" s="33"/>
    </row>
    <row r="36" spans="1:18" x14ac:dyDescent="0.2">
      <c r="A36" s="25"/>
      <c r="B36" s="39" t="s">
        <v>118</v>
      </c>
      <c r="R36" s="33"/>
    </row>
    <row r="37" spans="1:18" x14ac:dyDescent="0.2">
      <c r="A37" s="25"/>
      <c r="B37" s="36" t="s">
        <v>337</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J33" sqref="J33:L33"/>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358</v>
      </c>
    </row>
    <row r="2" spans="1:12" x14ac:dyDescent="0.2">
      <c r="A2" s="43" t="s">
        <v>357</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4" t="s">
        <v>126</v>
      </c>
      <c r="L4" s="455"/>
    </row>
    <row r="5" spans="1:12" x14ac:dyDescent="0.2">
      <c r="A5" s="103"/>
      <c r="B5" s="48"/>
      <c r="C5" s="131" t="s">
        <v>127</v>
      </c>
      <c r="D5" s="125" t="s">
        <v>128</v>
      </c>
      <c r="E5" s="124" t="s">
        <v>129</v>
      </c>
      <c r="F5" s="125" t="s">
        <v>130</v>
      </c>
      <c r="G5" s="124" t="s">
        <v>131</v>
      </c>
      <c r="H5" s="158" t="s">
        <v>132</v>
      </c>
      <c r="J5" s="162"/>
      <c r="K5" s="420" t="s">
        <v>133</v>
      </c>
      <c r="L5" s="421" t="s">
        <v>134</v>
      </c>
    </row>
    <row r="6" spans="1:12" x14ac:dyDescent="0.2">
      <c r="A6" s="2" t="s">
        <v>263</v>
      </c>
      <c r="B6" s="10" t="s">
        <v>264</v>
      </c>
      <c r="C6" s="132">
        <v>100</v>
      </c>
      <c r="D6" s="127">
        <f>'1'!S44</f>
        <v>115.99145758306567</v>
      </c>
      <c r="E6" s="168">
        <f>'1'!U44</f>
        <v>53.602742239394459</v>
      </c>
      <c r="F6" s="119">
        <f>'1'!W44</f>
        <v>43</v>
      </c>
      <c r="G6" s="171">
        <f>'1'!Y44</f>
        <v>29</v>
      </c>
      <c r="H6" s="53">
        <v>1</v>
      </c>
      <c r="I6" s="56"/>
      <c r="J6" s="104" t="s">
        <v>102</v>
      </c>
      <c r="K6" s="185">
        <v>0.75600000000000001</v>
      </c>
      <c r="L6" s="186">
        <v>0.73199999999999998</v>
      </c>
    </row>
    <row r="7" spans="1:12" x14ac:dyDescent="0.2">
      <c r="A7" s="159" t="s">
        <v>219</v>
      </c>
      <c r="B7" s="3" t="s">
        <v>265</v>
      </c>
      <c r="C7" s="133">
        <v>100</v>
      </c>
      <c r="D7" s="128">
        <f>'2'!S44</f>
        <v>126.67045660436662</v>
      </c>
      <c r="E7" s="169">
        <f>'2'!U44</f>
        <v>85.088617416647082</v>
      </c>
      <c r="F7" s="120">
        <f>'2'!W44</f>
        <v>28</v>
      </c>
      <c r="G7" s="172">
        <f>'2'!Y44</f>
        <v>16</v>
      </c>
      <c r="H7" s="156">
        <v>2</v>
      </c>
      <c r="I7" s="56"/>
      <c r="J7" s="103" t="s">
        <v>135</v>
      </c>
      <c r="K7" s="187">
        <v>0.74099999999999999</v>
      </c>
      <c r="L7" s="188">
        <v>0.71099999999999997</v>
      </c>
    </row>
    <row r="8" spans="1:12" x14ac:dyDescent="0.2">
      <c r="A8" s="159" t="s">
        <v>220</v>
      </c>
      <c r="B8" s="3" t="s">
        <v>266</v>
      </c>
      <c r="C8" s="133">
        <v>100</v>
      </c>
      <c r="D8" s="128">
        <f>'3'!S44</f>
        <v>115.57614627596038</v>
      </c>
      <c r="E8" s="169">
        <f>'3'!U44</f>
        <v>60.29980852154786</v>
      </c>
      <c r="F8" s="120">
        <f>'3'!W44</f>
        <v>13</v>
      </c>
      <c r="G8" s="172">
        <f>'3'!Y44</f>
        <v>12</v>
      </c>
      <c r="H8" s="156">
        <v>3</v>
      </c>
      <c r="I8" s="56"/>
      <c r="J8" s="103" t="s">
        <v>136</v>
      </c>
      <c r="K8" s="187">
        <v>0.90500000000000003</v>
      </c>
      <c r="L8" s="188">
        <v>0.73599999999999999</v>
      </c>
    </row>
    <row r="9" spans="1:12" x14ac:dyDescent="0.2">
      <c r="A9" s="159" t="s">
        <v>221</v>
      </c>
      <c r="B9" s="3" t="s">
        <v>27</v>
      </c>
      <c r="C9" s="133">
        <v>100</v>
      </c>
      <c r="D9" s="128">
        <f>'4'!S44</f>
        <v>117.06169454553523</v>
      </c>
      <c r="E9" s="169">
        <f>'4'!U44</f>
        <v>71.456951850748979</v>
      </c>
      <c r="F9" s="120">
        <f>'4'!W44</f>
        <v>9</v>
      </c>
      <c r="G9" s="172">
        <f>'4'!Y44</f>
        <v>6</v>
      </c>
      <c r="H9" s="156">
        <v>4</v>
      </c>
      <c r="I9" s="56"/>
      <c r="J9" s="103" t="s">
        <v>137</v>
      </c>
      <c r="K9" s="187">
        <v>0.871</v>
      </c>
      <c r="L9" s="188">
        <v>0.74299999999999999</v>
      </c>
    </row>
    <row r="10" spans="1:12" x14ac:dyDescent="0.2">
      <c r="A10" s="2" t="s">
        <v>222</v>
      </c>
      <c r="B10" s="10" t="s">
        <v>190</v>
      </c>
      <c r="C10" s="132">
        <v>100</v>
      </c>
      <c r="D10" s="127">
        <f>'5'!S44</f>
        <v>123.98027071618991</v>
      </c>
      <c r="E10" s="168">
        <f>'5'!U44</f>
        <v>45.520386820576483</v>
      </c>
      <c r="F10" s="119">
        <f>'5'!W44</f>
        <v>11</v>
      </c>
      <c r="G10" s="171">
        <f>'5'!Y44</f>
        <v>9</v>
      </c>
      <c r="H10" s="53">
        <v>5</v>
      </c>
      <c r="I10" s="56"/>
      <c r="J10" s="103" t="s">
        <v>138</v>
      </c>
      <c r="K10" s="187">
        <v>0.82499999999999996</v>
      </c>
      <c r="L10" s="188">
        <v>0.73499999999999999</v>
      </c>
    </row>
    <row r="11" spans="1:12" x14ac:dyDescent="0.2">
      <c r="A11" s="159" t="s">
        <v>223</v>
      </c>
      <c r="B11" s="3" t="s">
        <v>28</v>
      </c>
      <c r="C11" s="133">
        <v>100</v>
      </c>
      <c r="D11" s="128">
        <f>'6'!S44</f>
        <v>112.39912713135661</v>
      </c>
      <c r="E11" s="169">
        <f>'6'!U44</f>
        <v>45.705870089712548</v>
      </c>
      <c r="F11" s="120">
        <f>'6'!W44</f>
        <v>35</v>
      </c>
      <c r="G11" s="172">
        <f>'6'!Y44</f>
        <v>31</v>
      </c>
      <c r="H11" s="156">
        <v>6</v>
      </c>
      <c r="I11" s="56"/>
      <c r="J11" s="103" t="s">
        <v>139</v>
      </c>
      <c r="K11" s="187">
        <v>0.86899999999999999</v>
      </c>
      <c r="L11" s="188">
        <v>0.76500000000000001</v>
      </c>
    </row>
    <row r="12" spans="1:12" x14ac:dyDescent="0.2">
      <c r="A12" s="159" t="s">
        <v>224</v>
      </c>
      <c r="B12" s="3" t="s">
        <v>267</v>
      </c>
      <c r="C12" s="133">
        <v>100</v>
      </c>
      <c r="D12" s="128">
        <f>'7'!S44</f>
        <v>117.75725021391771</v>
      </c>
      <c r="E12" s="169">
        <f>'7'!U44</f>
        <v>54.528559363780936</v>
      </c>
      <c r="F12" s="120">
        <f>'7'!W44</f>
        <v>41</v>
      </c>
      <c r="G12" s="172">
        <f>'7'!Y44</f>
        <v>27</v>
      </c>
      <c r="H12" s="156">
        <v>7</v>
      </c>
      <c r="I12" s="56"/>
      <c r="J12" s="103" t="s">
        <v>140</v>
      </c>
      <c r="K12" s="187">
        <v>0.80400000000000005</v>
      </c>
      <c r="L12" s="188">
        <v>0.749</v>
      </c>
    </row>
    <row r="13" spans="1:12" x14ac:dyDescent="0.2">
      <c r="A13" s="159" t="s">
        <v>225</v>
      </c>
      <c r="B13" s="3" t="s">
        <v>29</v>
      </c>
      <c r="C13" s="133">
        <v>100</v>
      </c>
      <c r="D13" s="128">
        <f>'8'!S44</f>
        <v>108.76413559101765</v>
      </c>
      <c r="E13" s="169">
        <f>'8'!U44</f>
        <v>34.707698258177196</v>
      </c>
      <c r="F13" s="120">
        <f>'8'!W44</f>
        <v>1</v>
      </c>
      <c r="G13" s="172">
        <f>'8'!Y44</f>
        <v>0</v>
      </c>
      <c r="H13" s="156">
        <v>8</v>
      </c>
      <c r="I13" s="56"/>
      <c r="J13" s="103" t="s">
        <v>195</v>
      </c>
      <c r="K13" s="161">
        <v>0.78600000000000003</v>
      </c>
      <c r="L13" s="189">
        <v>0.73599999999999999</v>
      </c>
    </row>
    <row r="14" spans="1:12" x14ac:dyDescent="0.2">
      <c r="A14" s="159" t="s">
        <v>226</v>
      </c>
      <c r="B14" s="3" t="s">
        <v>30</v>
      </c>
      <c r="C14" s="133">
        <v>100</v>
      </c>
      <c r="D14" s="128">
        <f>'9'!S44</f>
        <v>115.79403815296902</v>
      </c>
      <c r="E14" s="169">
        <f>'9'!U44</f>
        <v>9.6410173131962953</v>
      </c>
      <c r="F14" s="120">
        <f>'9'!W44</f>
        <v>1</v>
      </c>
      <c r="G14" s="172">
        <f>'9'!Y44</f>
        <v>1</v>
      </c>
      <c r="H14" s="156">
        <v>9</v>
      </c>
      <c r="I14" s="56"/>
      <c r="J14" s="103" t="s">
        <v>196</v>
      </c>
      <c r="K14" s="161">
        <v>0.69399999999999995</v>
      </c>
      <c r="L14" s="189">
        <v>0.751</v>
      </c>
    </row>
    <row r="15" spans="1:12" x14ac:dyDescent="0.2">
      <c r="A15" s="159" t="s">
        <v>2</v>
      </c>
      <c r="B15" s="3" t="s">
        <v>364</v>
      </c>
      <c r="C15" s="133">
        <v>100</v>
      </c>
      <c r="D15" s="128">
        <f>'10'!S44</f>
        <v>110.68064430254803</v>
      </c>
      <c r="E15" s="169">
        <f>'10'!U44</f>
        <v>40.347456378064464</v>
      </c>
      <c r="F15" s="120">
        <f>'10'!W44</f>
        <v>3</v>
      </c>
      <c r="G15" s="172">
        <f>'10'!Y44</f>
        <v>1</v>
      </c>
      <c r="H15" s="156">
        <v>10</v>
      </c>
      <c r="I15" s="56"/>
      <c r="J15" s="103" t="s">
        <v>197</v>
      </c>
      <c r="K15" s="161">
        <v>0.66300000000000003</v>
      </c>
      <c r="L15" s="189">
        <v>0.73499999999999999</v>
      </c>
    </row>
    <row r="16" spans="1:12" x14ac:dyDescent="0.2">
      <c r="A16" s="159" t="s">
        <v>3</v>
      </c>
      <c r="B16" s="3" t="s">
        <v>31</v>
      </c>
      <c r="C16" s="133">
        <v>100</v>
      </c>
      <c r="D16" s="128">
        <f>'11'!S44</f>
        <v>117.3035262325423</v>
      </c>
      <c r="E16" s="169">
        <f>'11'!U44</f>
        <v>55.66676394710089</v>
      </c>
      <c r="F16" s="120">
        <f>'11'!W44</f>
        <v>8</v>
      </c>
      <c r="G16" s="172">
        <f>'11'!Y44</f>
        <v>6</v>
      </c>
      <c r="H16" s="156">
        <v>11</v>
      </c>
      <c r="I16" s="56"/>
      <c r="J16" s="103" t="s">
        <v>198</v>
      </c>
      <c r="K16" s="161">
        <v>0.66</v>
      </c>
      <c r="L16" s="189">
        <v>0.72199999999999998</v>
      </c>
    </row>
    <row r="17" spans="1:12" x14ac:dyDescent="0.2">
      <c r="A17" s="159" t="s">
        <v>4</v>
      </c>
      <c r="B17" s="3" t="s">
        <v>32</v>
      </c>
      <c r="C17" s="133">
        <v>100</v>
      </c>
      <c r="D17" s="128">
        <f>'12'!S44</f>
        <v>108.53726452345862</v>
      </c>
      <c r="E17" s="169">
        <f>'12'!U44</f>
        <v>32.441957080618373</v>
      </c>
      <c r="F17" s="120">
        <f>'12'!W44</f>
        <v>0</v>
      </c>
      <c r="G17" s="172">
        <f>'12'!Y44</f>
        <v>0</v>
      </c>
      <c r="H17" s="156">
        <v>12</v>
      </c>
      <c r="I17" s="56"/>
      <c r="J17" s="103" t="s">
        <v>199</v>
      </c>
      <c r="K17" s="161">
        <v>0.69299999999999995</v>
      </c>
      <c r="L17" s="189">
        <v>0.73899999999999999</v>
      </c>
    </row>
    <row r="18" spans="1:12" x14ac:dyDescent="0.2">
      <c r="A18" s="159" t="s">
        <v>5</v>
      </c>
      <c r="B18" s="3" t="s">
        <v>33</v>
      </c>
      <c r="C18" s="133">
        <v>100</v>
      </c>
      <c r="D18" s="128">
        <f>'13'!S44</f>
        <v>106.22519199510837</v>
      </c>
      <c r="E18" s="169">
        <f>'13'!U44</f>
        <v>37.282516079561788</v>
      </c>
      <c r="F18" s="120">
        <f>'13'!W44</f>
        <v>150</v>
      </c>
      <c r="G18" s="172">
        <f>'13'!Y44</f>
        <v>117</v>
      </c>
      <c r="H18" s="156">
        <v>13</v>
      </c>
      <c r="I18" s="56"/>
      <c r="J18" s="103" t="s">
        <v>215</v>
      </c>
      <c r="K18" s="161">
        <v>0.75800000000000001</v>
      </c>
      <c r="L18" s="189">
        <v>0.74199999999999999</v>
      </c>
    </row>
    <row r="19" spans="1:12" x14ac:dyDescent="0.2">
      <c r="A19" s="159" t="s">
        <v>6</v>
      </c>
      <c r="B19" s="3" t="s">
        <v>34</v>
      </c>
      <c r="C19" s="133">
        <v>100</v>
      </c>
      <c r="D19" s="128">
        <f>'14'!S44</f>
        <v>112.26416808670619</v>
      </c>
      <c r="E19" s="169">
        <f>'14'!U44</f>
        <v>50.170902745447606</v>
      </c>
      <c r="F19" s="120">
        <f>'14'!W44</f>
        <v>14</v>
      </c>
      <c r="G19" s="172">
        <f>'14'!Y44</f>
        <v>9</v>
      </c>
      <c r="H19" s="156">
        <v>14</v>
      </c>
      <c r="I19" s="56"/>
      <c r="J19" s="103" t="s">
        <v>216</v>
      </c>
      <c r="K19" s="161">
        <v>0.752</v>
      </c>
      <c r="L19" s="189">
        <v>0.72199999999999998</v>
      </c>
    </row>
    <row r="20" spans="1:12" x14ac:dyDescent="0.2">
      <c r="A20" s="159" t="s">
        <v>7</v>
      </c>
      <c r="B20" s="3" t="s">
        <v>268</v>
      </c>
      <c r="C20" s="133">
        <v>100</v>
      </c>
      <c r="D20" s="128">
        <f>'15'!S44</f>
        <v>110.01111411556332</v>
      </c>
      <c r="E20" s="169">
        <f>'15'!U44</f>
        <v>47.281053690688438</v>
      </c>
      <c r="F20" s="120">
        <f>'15'!W44</f>
        <v>4</v>
      </c>
      <c r="G20" s="172">
        <f>'15'!Y44</f>
        <v>3</v>
      </c>
      <c r="H20" s="156">
        <v>15</v>
      </c>
      <c r="I20" s="56"/>
      <c r="J20" s="103" t="s">
        <v>217</v>
      </c>
      <c r="K20" s="161">
        <v>0.71899999999999997</v>
      </c>
      <c r="L20" s="189">
        <v>0.74399999999999999</v>
      </c>
    </row>
    <row r="21" spans="1:12" x14ac:dyDescent="0.2">
      <c r="A21" s="159" t="s">
        <v>8</v>
      </c>
      <c r="B21" s="3" t="s">
        <v>269</v>
      </c>
      <c r="C21" s="133">
        <v>100</v>
      </c>
      <c r="D21" s="128">
        <f>'16'!S44</f>
        <v>109.21360439465529</v>
      </c>
      <c r="E21" s="169">
        <f>'16'!U44</f>
        <v>48.90113370874959</v>
      </c>
      <c r="F21" s="120">
        <f>'16'!W44</f>
        <v>27</v>
      </c>
      <c r="G21" s="172">
        <f>'16'!Y44</f>
        <v>25</v>
      </c>
      <c r="H21" s="156">
        <v>16</v>
      </c>
      <c r="I21" s="56"/>
      <c r="J21" s="103" t="s">
        <v>218</v>
      </c>
      <c r="K21" s="161">
        <v>0.82599999999999996</v>
      </c>
      <c r="L21" s="189">
        <v>0.75</v>
      </c>
    </row>
    <row r="22" spans="1:12" x14ac:dyDescent="0.2">
      <c r="A22" s="159" t="s">
        <v>9</v>
      </c>
      <c r="B22" s="3" t="s">
        <v>270</v>
      </c>
      <c r="C22" s="133">
        <v>100</v>
      </c>
      <c r="D22" s="128">
        <f>'17'!S44</f>
        <v>110.42483295754782</v>
      </c>
      <c r="E22" s="169">
        <f>'17'!U44</f>
        <v>45.646841456315833</v>
      </c>
      <c r="F22" s="120">
        <f>'17'!W44</f>
        <v>18</v>
      </c>
      <c r="G22" s="172">
        <f>'17'!Y44</f>
        <v>17</v>
      </c>
      <c r="H22" s="156">
        <v>17</v>
      </c>
      <c r="I22" s="56"/>
      <c r="J22" s="103" t="s">
        <v>252</v>
      </c>
      <c r="K22" s="161">
        <v>0.84399999999999997</v>
      </c>
      <c r="L22" s="189">
        <v>0.76200000000000001</v>
      </c>
    </row>
    <row r="23" spans="1:12" x14ac:dyDescent="0.2">
      <c r="A23" s="159" t="s">
        <v>10</v>
      </c>
      <c r="B23" s="3" t="s">
        <v>271</v>
      </c>
      <c r="C23" s="133">
        <v>100</v>
      </c>
      <c r="D23" s="128">
        <f>'18'!S44</f>
        <v>109.54563217840833</v>
      </c>
      <c r="E23" s="169">
        <f>'18'!U44</f>
        <v>41.324042131513352</v>
      </c>
      <c r="F23" s="120">
        <f>'18'!W44</f>
        <v>265</v>
      </c>
      <c r="G23" s="172">
        <f>'18'!Y44</f>
        <v>246</v>
      </c>
      <c r="H23" s="156">
        <v>18</v>
      </c>
      <c r="I23" s="56"/>
      <c r="J23" s="190" t="s">
        <v>262</v>
      </c>
      <c r="K23" s="394">
        <v>0.94499999999999995</v>
      </c>
      <c r="L23" s="395">
        <v>0.77200000000000002</v>
      </c>
    </row>
    <row r="24" spans="1:12" x14ac:dyDescent="0.2">
      <c r="A24" s="159" t="s">
        <v>11</v>
      </c>
      <c r="B24" s="3" t="s">
        <v>35</v>
      </c>
      <c r="C24" s="133">
        <v>100</v>
      </c>
      <c r="D24" s="128">
        <f>'19'!S44</f>
        <v>110.07837847011561</v>
      </c>
      <c r="E24" s="169">
        <f>'19'!U44</f>
        <v>39.689344117090997</v>
      </c>
      <c r="F24" s="120">
        <f>'19'!W44</f>
        <v>1</v>
      </c>
      <c r="G24" s="172">
        <f>'19'!Y44</f>
        <v>0</v>
      </c>
      <c r="H24" s="156">
        <v>19</v>
      </c>
      <c r="I24" s="56"/>
      <c r="J24" s="103" t="s">
        <v>339</v>
      </c>
      <c r="K24" s="161">
        <v>0.80800000000000005</v>
      </c>
      <c r="L24" s="189">
        <v>0.74199999999999999</v>
      </c>
    </row>
    <row r="25" spans="1:12" x14ac:dyDescent="0.2">
      <c r="A25" s="159" t="s">
        <v>12</v>
      </c>
      <c r="B25" s="3" t="s">
        <v>366</v>
      </c>
      <c r="C25" s="133">
        <v>100</v>
      </c>
      <c r="D25" s="128">
        <f>'20'!S44</f>
        <v>106.15917537648031</v>
      </c>
      <c r="E25" s="169">
        <f>'20'!U44</f>
        <v>61.158308332621303</v>
      </c>
      <c r="F25" s="120">
        <f>'20'!W44</f>
        <v>143</v>
      </c>
      <c r="G25" s="172">
        <f>'20'!Y44</f>
        <v>129</v>
      </c>
      <c r="H25" s="156">
        <v>20</v>
      </c>
      <c r="I25" s="56"/>
      <c r="J25" s="103" t="s">
        <v>368</v>
      </c>
      <c r="K25" s="161">
        <v>0.82699999999999996</v>
      </c>
      <c r="L25" s="189">
        <v>0.69599999999999995</v>
      </c>
    </row>
    <row r="26" spans="1:12" x14ac:dyDescent="0.2">
      <c r="A26" s="159" t="s">
        <v>13</v>
      </c>
      <c r="B26" s="3" t="s">
        <v>191</v>
      </c>
      <c r="C26" s="133">
        <v>100</v>
      </c>
      <c r="D26" s="128">
        <f>'21'!S44</f>
        <v>111.25743104282657</v>
      </c>
      <c r="E26" s="169">
        <f>'21'!U44</f>
        <v>26.478507730329433</v>
      </c>
      <c r="F26" s="120">
        <f>'21'!W44</f>
        <v>10</v>
      </c>
      <c r="G26" s="172">
        <f>'21'!Y44</f>
        <v>10</v>
      </c>
      <c r="H26" s="156">
        <v>21</v>
      </c>
      <c r="I26" s="56"/>
      <c r="J26" s="200" t="s">
        <v>369</v>
      </c>
      <c r="K26" s="161">
        <v>0.78</v>
      </c>
      <c r="L26" s="189">
        <v>0.71399999999999997</v>
      </c>
    </row>
    <row r="27" spans="1:12" x14ac:dyDescent="0.2">
      <c r="A27" s="11" t="s">
        <v>14</v>
      </c>
      <c r="B27" s="12" t="s">
        <v>50</v>
      </c>
      <c r="C27" s="134">
        <v>100</v>
      </c>
      <c r="D27" s="129">
        <f>'22'!S44</f>
        <v>112.66105280835184</v>
      </c>
      <c r="E27" s="170">
        <f>'22'!U44</f>
        <v>56.344601032408313</v>
      </c>
      <c r="F27" s="121">
        <f>'22'!W44</f>
        <v>47</v>
      </c>
      <c r="G27" s="173">
        <f>'22'!Y44</f>
        <v>19</v>
      </c>
      <c r="H27" s="157">
        <v>22</v>
      </c>
      <c r="I27" s="56"/>
      <c r="J27" s="199" t="s">
        <v>370</v>
      </c>
      <c r="K27" s="396">
        <v>0.82799999999999996</v>
      </c>
      <c r="L27" s="397">
        <v>0.68200000000000005</v>
      </c>
    </row>
    <row r="28" spans="1:12" x14ac:dyDescent="0.2">
      <c r="A28" s="159" t="s">
        <v>15</v>
      </c>
      <c r="B28" s="3" t="s">
        <v>36</v>
      </c>
      <c r="C28" s="133">
        <v>100</v>
      </c>
      <c r="D28" s="128">
        <f>'23'!S44</f>
        <v>115.39849065365419</v>
      </c>
      <c r="E28" s="169">
        <f>'23'!U44</f>
        <v>53.852302443685957</v>
      </c>
      <c r="F28" s="120">
        <f>'23'!W44</f>
        <v>14</v>
      </c>
      <c r="G28" s="172">
        <f>'23'!Y44</f>
        <v>9</v>
      </c>
      <c r="H28" s="156">
        <v>23</v>
      </c>
      <c r="I28" s="56"/>
      <c r="J28" s="114" t="s">
        <v>549</v>
      </c>
      <c r="K28" s="422">
        <v>0.67200000000000004</v>
      </c>
      <c r="L28" s="423">
        <v>0.67900000000000005</v>
      </c>
    </row>
    <row r="29" spans="1:12" x14ac:dyDescent="0.2">
      <c r="A29" s="159" t="s">
        <v>16</v>
      </c>
      <c r="B29" s="3" t="s">
        <v>192</v>
      </c>
      <c r="C29" s="133">
        <v>100</v>
      </c>
      <c r="D29" s="128">
        <f>'24'!S44</f>
        <v>120.71067690378486</v>
      </c>
      <c r="E29" s="169">
        <f>'24'!U44</f>
        <v>45.454334771756137</v>
      </c>
      <c r="F29" s="120">
        <f>'24'!W44</f>
        <v>2</v>
      </c>
      <c r="G29" s="172">
        <f>'24'!Y44</f>
        <v>1</v>
      </c>
      <c r="H29" s="156">
        <v>24</v>
      </c>
      <c r="I29" s="56"/>
      <c r="J29" s="200" t="s">
        <v>550</v>
      </c>
      <c r="K29" s="416">
        <v>0.59799999999999998</v>
      </c>
      <c r="L29" s="417">
        <v>0.61099999999999999</v>
      </c>
    </row>
    <row r="30" spans="1:12" x14ac:dyDescent="0.2">
      <c r="A30" s="159" t="s">
        <v>17</v>
      </c>
      <c r="B30" s="3" t="s">
        <v>272</v>
      </c>
      <c r="C30" s="133">
        <v>100</v>
      </c>
      <c r="D30" s="128">
        <f>'25'!S44</f>
        <v>127.57379918034638</v>
      </c>
      <c r="E30" s="169">
        <f>'25'!U44</f>
        <v>63.237061655077994</v>
      </c>
      <c r="F30" s="120">
        <f>'25'!W44</f>
        <v>3</v>
      </c>
      <c r="G30" s="172">
        <f>'25'!Y44</f>
        <v>3</v>
      </c>
      <c r="H30" s="156">
        <v>25</v>
      </c>
      <c r="I30" s="56"/>
      <c r="J30" s="200" t="s">
        <v>551</v>
      </c>
      <c r="K30" s="416">
        <v>0.71299999999999997</v>
      </c>
      <c r="L30" s="417">
        <v>0.622</v>
      </c>
    </row>
    <row r="31" spans="1:12" x14ac:dyDescent="0.2">
      <c r="A31" s="159" t="s">
        <v>18</v>
      </c>
      <c r="B31" s="3" t="s">
        <v>273</v>
      </c>
      <c r="C31" s="133">
        <v>100</v>
      </c>
      <c r="D31" s="128">
        <f>'26'!S44</f>
        <v>123.01586280234051</v>
      </c>
      <c r="E31" s="169">
        <f>'26'!U44</f>
        <v>78.309369626008788</v>
      </c>
      <c r="F31" s="120">
        <f>'26'!W44</f>
        <v>13</v>
      </c>
      <c r="G31" s="172">
        <f>'26'!Y44</f>
        <v>10</v>
      </c>
      <c r="H31" s="156">
        <v>26</v>
      </c>
      <c r="I31" s="56"/>
      <c r="J31" s="115" t="s">
        <v>552</v>
      </c>
      <c r="K31" s="424">
        <v>0.64</v>
      </c>
      <c r="L31" s="425">
        <v>0.64900000000000002</v>
      </c>
    </row>
    <row r="32" spans="1:12" x14ac:dyDescent="0.2">
      <c r="A32" s="159" t="s">
        <v>19</v>
      </c>
      <c r="B32" s="3" t="s">
        <v>274</v>
      </c>
      <c r="C32" s="133">
        <v>100</v>
      </c>
      <c r="D32" s="128">
        <f>'27'!S44</f>
        <v>118.03083848353431</v>
      </c>
      <c r="E32" s="169">
        <f>'27'!U44</f>
        <v>81.83848720676994</v>
      </c>
      <c r="F32" s="120">
        <f>'27'!W44</f>
        <v>49</v>
      </c>
      <c r="G32" s="172">
        <f>'27'!Y44</f>
        <v>27</v>
      </c>
      <c r="H32" s="156">
        <v>27</v>
      </c>
      <c r="I32" s="56"/>
      <c r="J32" s="191" t="s">
        <v>141</v>
      </c>
      <c r="K32" s="191"/>
      <c r="L32" s="47" t="s">
        <v>120</v>
      </c>
    </row>
    <row r="33" spans="1:12" x14ac:dyDescent="0.2">
      <c r="A33" s="159" t="s">
        <v>20</v>
      </c>
      <c r="B33" s="3" t="s">
        <v>37</v>
      </c>
      <c r="C33" s="133">
        <v>100</v>
      </c>
      <c r="D33" s="128">
        <f>'28'!S44</f>
        <v>115.44009089913692</v>
      </c>
      <c r="E33" s="169">
        <f>'28'!U44</f>
        <v>75.160474120305011</v>
      </c>
      <c r="F33" s="120">
        <f>'28'!W44</f>
        <v>12</v>
      </c>
      <c r="G33" s="172">
        <f>'28'!Y44</f>
        <v>10</v>
      </c>
      <c r="H33" s="156">
        <v>28</v>
      </c>
      <c r="I33" s="56"/>
      <c r="J33" s="57" t="s">
        <v>612</v>
      </c>
      <c r="K33" s="58">
        <v>0.65</v>
      </c>
      <c r="L33" s="58">
        <v>0.627</v>
      </c>
    </row>
    <row r="34" spans="1:12" x14ac:dyDescent="0.2">
      <c r="A34" s="159" t="s">
        <v>21</v>
      </c>
      <c r="B34" s="3" t="s">
        <v>38</v>
      </c>
      <c r="C34" s="133">
        <v>100</v>
      </c>
      <c r="D34" s="128">
        <f>'29'!S44</f>
        <v>105.11437815530276</v>
      </c>
      <c r="E34" s="169">
        <f>'29'!U44</f>
        <v>92.734755658169135</v>
      </c>
      <c r="F34" s="120">
        <f>'29'!W44</f>
        <v>0</v>
      </c>
      <c r="G34" s="172">
        <f>'29'!Y44</f>
        <v>0</v>
      </c>
      <c r="H34" s="156">
        <v>29</v>
      </c>
      <c r="I34" s="56"/>
    </row>
    <row r="35" spans="1:12" x14ac:dyDescent="0.2">
      <c r="A35" s="159" t="s">
        <v>22</v>
      </c>
      <c r="B35" s="3" t="s">
        <v>377</v>
      </c>
      <c r="C35" s="133">
        <v>100</v>
      </c>
      <c r="D35" s="128">
        <f>'30'!S44</f>
        <v>118.8238563208716</v>
      </c>
      <c r="E35" s="169">
        <f>'30'!U44</f>
        <v>78.427800169393421</v>
      </c>
      <c r="F35" s="120">
        <f>'30'!W44</f>
        <v>11</v>
      </c>
      <c r="G35" s="172">
        <f>'30'!Y44</f>
        <v>7</v>
      </c>
      <c r="H35" s="156">
        <v>30</v>
      </c>
      <c r="I35" s="56"/>
    </row>
    <row r="36" spans="1:12" x14ac:dyDescent="0.2">
      <c r="A36" s="159" t="s">
        <v>23</v>
      </c>
      <c r="B36" s="3" t="s">
        <v>193</v>
      </c>
      <c r="C36" s="133">
        <v>100</v>
      </c>
      <c r="D36" s="128">
        <f>'31'!S44</f>
        <v>110.70420785417596</v>
      </c>
      <c r="E36" s="169">
        <f>'31'!U44</f>
        <v>68.27597999892798</v>
      </c>
      <c r="F36" s="120">
        <f>'31'!W44</f>
        <v>21</v>
      </c>
      <c r="G36" s="172">
        <f>'31'!Y44</f>
        <v>17</v>
      </c>
      <c r="H36" s="156">
        <v>31</v>
      </c>
      <c r="I36" s="56"/>
    </row>
    <row r="37" spans="1:12" x14ac:dyDescent="0.2">
      <c r="A37" s="159" t="s">
        <v>24</v>
      </c>
      <c r="B37" s="3" t="s">
        <v>39</v>
      </c>
      <c r="C37" s="133">
        <v>100</v>
      </c>
      <c r="D37" s="128">
        <f>'32'!S44</f>
        <v>116.84692726329752</v>
      </c>
      <c r="E37" s="169">
        <f>'32'!U44</f>
        <v>80.974328417689904</v>
      </c>
      <c r="F37" s="120">
        <f>'32'!W44</f>
        <v>7</v>
      </c>
      <c r="G37" s="172">
        <f>'32'!Y44</f>
        <v>8</v>
      </c>
      <c r="H37" s="156">
        <v>32</v>
      </c>
      <c r="I37" s="56"/>
    </row>
    <row r="38" spans="1:12" x14ac:dyDescent="0.2">
      <c r="A38" s="159" t="s">
        <v>25</v>
      </c>
      <c r="B38" s="3" t="s">
        <v>40</v>
      </c>
      <c r="C38" s="133">
        <v>100</v>
      </c>
      <c r="D38" s="128">
        <f>'33'!S44</f>
        <v>120.15105024079621</v>
      </c>
      <c r="E38" s="169">
        <f>'33'!U44</f>
        <v>89.729623191489097</v>
      </c>
      <c r="F38" s="120">
        <f>'33'!W44</f>
        <v>14</v>
      </c>
      <c r="G38" s="172">
        <f>'33'!Y44</f>
        <v>7</v>
      </c>
      <c r="H38" s="156">
        <v>33</v>
      </c>
      <c r="I38" s="56"/>
    </row>
    <row r="39" spans="1:12" x14ac:dyDescent="0.2">
      <c r="A39" s="159" t="s">
        <v>26</v>
      </c>
      <c r="B39" s="3" t="s">
        <v>276</v>
      </c>
      <c r="C39" s="133">
        <v>100</v>
      </c>
      <c r="D39" s="128">
        <f>'34'!S44</f>
        <v>118.72399184067072</v>
      </c>
      <c r="E39" s="169">
        <f>'34'!U44</f>
        <v>68.116775192283171</v>
      </c>
      <c r="F39" s="120">
        <f>'34'!W44</f>
        <v>22</v>
      </c>
      <c r="G39" s="172">
        <f>'34'!Y44</f>
        <v>18</v>
      </c>
      <c r="H39" s="156">
        <v>34</v>
      </c>
      <c r="I39" s="56"/>
    </row>
    <row r="40" spans="1:12" x14ac:dyDescent="0.2">
      <c r="A40" s="159" t="s">
        <v>51</v>
      </c>
      <c r="B40" s="3" t="s">
        <v>367</v>
      </c>
      <c r="C40" s="133">
        <v>100</v>
      </c>
      <c r="D40" s="128">
        <f>'35'!S44</f>
        <v>117.71291526673333</v>
      </c>
      <c r="E40" s="169">
        <f>'35'!U44</f>
        <v>69.001630152004466</v>
      </c>
      <c r="F40" s="120">
        <f>'35'!W44</f>
        <v>128</v>
      </c>
      <c r="G40" s="172">
        <f>'35'!Y44</f>
        <v>124</v>
      </c>
      <c r="H40" s="156">
        <v>35</v>
      </c>
      <c r="I40" s="56"/>
    </row>
    <row r="41" spans="1:12" x14ac:dyDescent="0.2">
      <c r="A41" s="159" t="s">
        <v>194</v>
      </c>
      <c r="B41" s="3" t="s">
        <v>41</v>
      </c>
      <c r="C41" s="133">
        <v>100</v>
      </c>
      <c r="D41" s="128">
        <f>'36'!S44</f>
        <v>115.64308905109982</v>
      </c>
      <c r="E41" s="169">
        <f>'36'!U44</f>
        <v>77.010894520888343</v>
      </c>
      <c r="F41" s="120">
        <f>'36'!W44</f>
        <v>31</v>
      </c>
      <c r="G41" s="172">
        <f>'36'!Y44</f>
        <v>18</v>
      </c>
      <c r="H41" s="156">
        <v>36</v>
      </c>
      <c r="I41" s="56"/>
    </row>
    <row r="42" spans="1:12" x14ac:dyDescent="0.2">
      <c r="A42" s="159" t="s">
        <v>200</v>
      </c>
      <c r="B42" s="3" t="s">
        <v>345</v>
      </c>
      <c r="C42" s="133">
        <v>100</v>
      </c>
      <c r="D42" s="128">
        <f>'37'!S44</f>
        <v>124.35919355680653</v>
      </c>
      <c r="E42" s="169">
        <f>'37'!U44</f>
        <v>59.837110025643135</v>
      </c>
      <c r="F42" s="120">
        <f>'37'!W44</f>
        <v>18</v>
      </c>
      <c r="G42" s="172">
        <f>'37'!Y44</f>
        <v>8</v>
      </c>
      <c r="H42" s="156">
        <v>37</v>
      </c>
      <c r="I42" s="56"/>
    </row>
    <row r="43" spans="1:12" x14ac:dyDescent="0.2">
      <c r="A43" s="159" t="s">
        <v>201</v>
      </c>
      <c r="B43" s="3" t="s">
        <v>278</v>
      </c>
      <c r="C43" s="133">
        <v>100</v>
      </c>
      <c r="D43" s="128">
        <f>'38'!S44</f>
        <v>112.632322780021</v>
      </c>
      <c r="E43" s="169">
        <f>'38'!U44</f>
        <v>8.1949909204141829</v>
      </c>
      <c r="F43" s="120">
        <f>'38'!W44</f>
        <v>3</v>
      </c>
      <c r="G43" s="172">
        <f>'38'!Y44</f>
        <v>2</v>
      </c>
      <c r="H43" s="156">
        <v>38</v>
      </c>
      <c r="I43" s="56"/>
    </row>
    <row r="44" spans="1:12" x14ac:dyDescent="0.2">
      <c r="A44" s="159" t="s">
        <v>202</v>
      </c>
      <c r="B44" s="3" t="s">
        <v>279</v>
      </c>
      <c r="C44" s="133">
        <v>100</v>
      </c>
      <c r="D44" s="128">
        <f>'39'!S44</f>
        <v>131.54439802443812</v>
      </c>
      <c r="E44" s="169">
        <f>'39'!U44</f>
        <v>56.082846538352186</v>
      </c>
      <c r="F44" s="120">
        <f>'39'!W44</f>
        <v>7</v>
      </c>
      <c r="G44" s="172">
        <f>'39'!Y44</f>
        <v>18</v>
      </c>
      <c r="H44" s="156">
        <v>39</v>
      </c>
      <c r="I44" s="56"/>
    </row>
    <row r="45" spans="1:12" x14ac:dyDescent="0.2">
      <c r="A45" s="106"/>
      <c r="B45" s="94" t="s">
        <v>83</v>
      </c>
      <c r="C45" s="135">
        <f>SUM(C6:C44)</f>
        <v>3900</v>
      </c>
      <c r="D45" s="202">
        <f>SUM(D6:D44)</f>
        <v>4500.7826825757029</v>
      </c>
      <c r="E45" s="203">
        <f>SUM(E6:E44)</f>
        <v>2189.5238449131512</v>
      </c>
      <c r="F45" s="204">
        <f>SUM(F6:F44)</f>
        <v>1227</v>
      </c>
      <c r="G45" s="205">
        <f>SUM(G6:G44)</f>
        <v>1000</v>
      </c>
      <c r="H45" s="160"/>
      <c r="I45" s="56"/>
    </row>
    <row r="46" spans="1:12" x14ac:dyDescent="0.2">
      <c r="A46" s="398" t="str">
        <f>取引基本表!$E$1</f>
        <v>2015年香美町産業連関表</v>
      </c>
      <c r="B46" s="399"/>
      <c r="C46" s="60"/>
      <c r="D46" s="60"/>
      <c r="E46" s="60"/>
      <c r="F46" s="60"/>
      <c r="G46" s="60"/>
      <c r="H46" s="48"/>
      <c r="I46" s="48"/>
      <c r="J46" s="48"/>
    </row>
    <row r="47" spans="1:12" x14ac:dyDescent="0.2">
      <c r="A47" s="59" t="s">
        <v>555</v>
      </c>
      <c r="B47" s="60"/>
      <c r="C47" s="60"/>
      <c r="D47" s="60"/>
      <c r="E47" s="60"/>
      <c r="F47" s="60"/>
      <c r="G47" s="60"/>
      <c r="H47" s="48"/>
      <c r="I47" s="48"/>
      <c r="J47" s="48"/>
    </row>
    <row r="48" spans="1:12" x14ac:dyDescent="0.2">
      <c r="A48" s="59" t="s">
        <v>556</v>
      </c>
      <c r="B48" s="60"/>
      <c r="C48" s="60"/>
      <c r="D48" s="60"/>
      <c r="E48" s="60"/>
      <c r="F48" s="60"/>
      <c r="G48" s="60"/>
      <c r="H48" s="48"/>
      <c r="I48" s="48"/>
      <c r="J48" s="48"/>
    </row>
    <row r="49" spans="1:10" x14ac:dyDescent="0.2">
      <c r="A49" s="59" t="s">
        <v>251</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6" activePane="bottomRight" state="frozen"/>
      <selection pane="topRight" activeCell="C1" sqref="C1"/>
      <selection pane="bottomLeft" activeCell="A6" sqref="A6"/>
      <selection pane="bottomRight" activeCell="L15" sqref="L15"/>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358</v>
      </c>
    </row>
    <row r="2" spans="1:18" x14ac:dyDescent="0.2">
      <c r="A2" s="43" t="s">
        <v>357</v>
      </c>
      <c r="B2" s="44"/>
      <c r="C2" s="44"/>
      <c r="D2" s="44"/>
      <c r="E2" s="44"/>
      <c r="F2" s="45"/>
      <c r="G2" s="45"/>
      <c r="O2" s="426"/>
      <c r="P2" s="434" t="s">
        <v>605</v>
      </c>
      <c r="Q2" s="427"/>
      <c r="R2" s="428" t="s">
        <v>557</v>
      </c>
    </row>
    <row r="3" spans="1:18" x14ac:dyDescent="0.2">
      <c r="A3" s="15" t="s">
        <v>396</v>
      </c>
      <c r="I3" s="15" t="s">
        <v>253</v>
      </c>
      <c r="O3" s="426"/>
      <c r="P3" s="427"/>
      <c r="Q3" s="427"/>
    </row>
    <row r="4" spans="1:18" x14ac:dyDescent="0.2">
      <c r="A4" s="50"/>
      <c r="B4" s="51"/>
      <c r="C4" s="52" t="s">
        <v>123</v>
      </c>
      <c r="D4" s="113"/>
      <c r="E4" s="122" t="s">
        <v>124</v>
      </c>
      <c r="F4" s="122"/>
      <c r="G4" s="114" t="s">
        <v>125</v>
      </c>
      <c r="I4" s="136"/>
      <c r="J4" s="137" t="s">
        <v>128</v>
      </c>
      <c r="K4" s="138" t="s">
        <v>209</v>
      </c>
      <c r="L4" s="139" t="s">
        <v>130</v>
      </c>
      <c r="M4" s="138" t="s">
        <v>254</v>
      </c>
      <c r="O4" s="49"/>
      <c r="P4" s="431" t="s">
        <v>558</v>
      </c>
      <c r="Q4" s="437" t="s">
        <v>606</v>
      </c>
      <c r="R4" s="433" t="s">
        <v>607</v>
      </c>
    </row>
    <row r="5" spans="1:18" x14ac:dyDescent="0.2">
      <c r="A5" s="54"/>
      <c r="B5" s="126"/>
      <c r="C5" s="123" t="s">
        <v>128</v>
      </c>
      <c r="D5" s="124" t="s">
        <v>129</v>
      </c>
      <c r="E5" s="125" t="s">
        <v>130</v>
      </c>
      <c r="F5" s="124" t="s">
        <v>131</v>
      </c>
      <c r="G5" s="115" t="s">
        <v>132</v>
      </c>
      <c r="I5" s="140"/>
      <c r="J5" s="141" t="s">
        <v>127</v>
      </c>
      <c r="K5" s="142" t="s">
        <v>127</v>
      </c>
      <c r="L5" s="143" t="s">
        <v>255</v>
      </c>
      <c r="M5" s="142" t="s">
        <v>255</v>
      </c>
      <c r="O5" s="49"/>
      <c r="P5" s="432" t="s">
        <v>559</v>
      </c>
      <c r="Q5" s="438">
        <v>2019</v>
      </c>
      <c r="R5" s="436">
        <v>2020</v>
      </c>
    </row>
    <row r="6" spans="1:18" x14ac:dyDescent="0.2">
      <c r="A6" s="2" t="s">
        <v>263</v>
      </c>
      <c r="B6" s="10" t="s">
        <v>264</v>
      </c>
      <c r="C6" s="175">
        <f>'1'!S5+'2'!S5+'3'!S5+'4'!S5+'5'!S5+'6'!S5+'7'!S5+'8'!S5+'9'!S5+'10'!S5+'11'!S5+'12'!S5+'13'!S5+'14'!S5+'15'!S5+'16'!S5+'17'!S5+'18'!S5+'19'!S5+'20'!S5+'21'!S5+'22'!S5+'23'!S5+'24'!S5+'25'!S5+'26'!S5+'27'!S5+'28'!S5+'29'!S5+'30'!S5+'31'!S5+'32'!S5+'33'!S5+'34'!S5+'35'!S5+'36'!S5+'37'!S5+'38'!S5+'39'!S5</f>
        <v>118.41325682734568</v>
      </c>
      <c r="D6" s="193">
        <f>'1'!U5+'2'!U5+'3'!U5+'4'!U5+'5'!U5+'6'!U5+'7'!U5+'8'!U5+'9'!U5+'10'!U5+'11'!U5+'12'!U5+'13'!U5+'14'!U5+'15'!U5+'16'!U5+'17'!U5+'18'!U5+'19'!U5+'20'!U5+'21'!U5+'22'!U5+'23'!U5+'24'!U5+'25'!U5+'26'!U5+'27'!U5+'28'!U5+'29'!U5+'30'!U5+'31'!U5+'32'!U5+'33'!U5+'34'!U5+'35'!U5+'36'!U5+'37'!U5+'38'!U5+'39'!U5</f>
        <v>53.726893110642429</v>
      </c>
      <c r="E6" s="120">
        <f>'1'!W5+'2'!W5+'3'!W5+'4'!W5+'5'!W5+'6'!W5+'7'!W5+'8'!W5+'9'!W5+'10'!W5+'11'!W5+'12'!W5+'13'!W5+'14'!W5+'15'!W5+'16'!W5+'17'!W5+'18'!W5+'19'!W5+'20'!W5+'21'!W5+'22'!W5+'23'!W5+'24'!W5+'25'!W5+'26'!W5+'27'!W5+'28'!W5+'29'!W5+'30'!W5+'31'!W5+'32'!W5+'33'!W5+'34'!W5+'35'!W5+'36'!W5+'37'!W5+'38'!W5+'39'!W5</f>
        <v>45</v>
      </c>
      <c r="F6" s="172">
        <f>'1'!Y5+'2'!Y5+'3'!Y5+'4'!Y5+'5'!Y5+'6'!Y5+'7'!Y5+'8'!Y5+'9'!Y5+'10'!Y5+'11'!Y5+'12'!Y5+'13'!Y5+'14'!Y5+'15'!Y5+'16'!Y5+'17'!Y5+'18'!Y5+'19'!Y5+'20'!Y5+'21'!Y5+'22'!Y5+'23'!Y5+'24'!Y5+'25'!Y5+'26'!Y5+'27'!Y5+'28'!Y5+'29'!Y5+'30'!Y5+'31'!Y5+'32'!Y5+'33'!Y5+'34'!Y5+'35'!Y5+'36'!Y5+'37'!Y5+'38'!Y5+'39'!Y5</f>
        <v>31</v>
      </c>
      <c r="G6" s="116">
        <v>1</v>
      </c>
      <c r="I6" s="144" t="s">
        <v>256</v>
      </c>
      <c r="J6" s="145">
        <f>C45</f>
        <v>4500.7826825757029</v>
      </c>
      <c r="K6" s="145">
        <f>D45</f>
        <v>2189.5238449131516</v>
      </c>
      <c r="L6" s="146">
        <f>E45</f>
        <v>1227</v>
      </c>
      <c r="M6" s="147">
        <f>F45</f>
        <v>1000</v>
      </c>
      <c r="O6" s="49"/>
      <c r="P6" s="429" t="s">
        <v>560</v>
      </c>
      <c r="Q6" s="429">
        <v>22311703</v>
      </c>
      <c r="R6" s="429">
        <v>21735871</v>
      </c>
    </row>
    <row r="7" spans="1:18" x14ac:dyDescent="0.2">
      <c r="A7" s="159" t="s">
        <v>219</v>
      </c>
      <c r="B7" s="3" t="s">
        <v>265</v>
      </c>
      <c r="C7" s="174">
        <f>'1'!S6+'2'!S6+'3'!S6+'4'!S6+'5'!S6+'6'!S6+'7'!S6+'8'!S6+'9'!S6+'10'!S6+'11'!S6+'12'!S6+'13'!S6+'14'!S6+'15'!S6+'16'!S6+'17'!S6+'18'!S6+'19'!S6+'20'!S6+'21'!S6+'22'!S6+'23'!S6+'24'!S6+'25'!S6+'26'!S6+'27'!S6+'28'!S6+'29'!S6+'30'!S6+'31'!S6+'32'!S6+'33'!S6+'34'!S6+'35'!S6+'36'!S6+'37'!S6+'38'!S6+'39'!S6</f>
        <v>124.78442666224626</v>
      </c>
      <c r="D7" s="193">
        <f>'1'!U6+'2'!U6+'3'!U6+'4'!U6+'5'!U6+'6'!U6+'7'!U6+'8'!U6+'9'!U6+'10'!U6+'11'!U6+'12'!U6+'13'!U6+'14'!U6+'15'!U6+'16'!U6+'17'!U6+'18'!U6+'19'!U6+'20'!U6+'21'!U6+'22'!U6+'23'!U6+'24'!U6+'25'!U6+'26'!U6+'27'!U6+'28'!U6+'29'!U6+'30'!U6+'31'!U6+'32'!U6+'33'!U6+'34'!U6+'35'!U6+'36'!U6+'37'!U6+'38'!U6+'39'!U6</f>
        <v>84.567759033148818</v>
      </c>
      <c r="E7" s="120">
        <f>'1'!W6+'2'!W6+'3'!W6+'4'!W6+'5'!W6+'6'!W6+'7'!W6+'8'!W6+'9'!W6+'10'!W6+'11'!W6+'12'!W6+'13'!W6+'14'!W6+'15'!W6+'16'!W6+'17'!W6+'18'!W6+'19'!W6+'20'!W6+'21'!W6+'22'!W6+'23'!W6+'24'!W6+'25'!W6+'26'!W6+'27'!W6+'28'!W6+'29'!W6+'30'!W6+'31'!W6+'32'!W6+'33'!W6+'34'!W6+'35'!W6+'36'!W6+'37'!W6+'38'!W6+'39'!W6</f>
        <v>30</v>
      </c>
      <c r="F7" s="172">
        <f>'1'!Y6+'2'!Y6+'3'!Y6+'4'!Y6+'5'!Y6+'6'!Y6+'7'!Y6+'8'!Y6+'9'!Y6+'10'!Y6+'11'!Y6+'12'!Y6+'13'!Y6+'14'!Y6+'15'!Y6+'16'!Y6+'17'!Y6+'18'!Y6+'19'!Y6+'20'!Y6+'21'!Y6+'22'!Y6+'23'!Y6+'24'!Y6+'25'!Y6+'26'!Y6+'27'!Y6+'28'!Y6+'29'!Y6+'30'!Y6+'31'!Y6+'32'!Y6+'33'!Y6+'34'!Y6+'35'!Y6+'36'!Y6+'37'!Y6+'38'!Y6+'39'!Y6</f>
        <v>17</v>
      </c>
      <c r="G7" s="117">
        <v>2</v>
      </c>
      <c r="I7" s="144" t="s">
        <v>257</v>
      </c>
      <c r="J7" s="145">
        <f>最終需要_まとめ!C45</f>
        <v>3900</v>
      </c>
      <c r="K7" s="383">
        <f>Q59</f>
        <v>56592</v>
      </c>
      <c r="L7" s="148" t="s">
        <v>258</v>
      </c>
      <c r="M7" s="149" t="s">
        <v>258</v>
      </c>
      <c r="O7" s="49"/>
      <c r="P7" s="429" t="s">
        <v>561</v>
      </c>
      <c r="Q7" s="429">
        <v>7098009</v>
      </c>
      <c r="R7" s="429">
        <v>6903478</v>
      </c>
    </row>
    <row r="8" spans="1:18" x14ac:dyDescent="0.2">
      <c r="A8" s="159" t="s">
        <v>220</v>
      </c>
      <c r="B8" s="3" t="s">
        <v>266</v>
      </c>
      <c r="C8" s="174">
        <f>'1'!S7+'2'!S7+'3'!S7+'4'!S7+'5'!S7+'6'!S7+'7'!S7+'8'!S7+'9'!S7+'10'!S7+'11'!S7+'12'!S7+'13'!S7+'14'!S7+'15'!S7+'16'!S7+'17'!S7+'18'!S7+'19'!S7+'20'!S7+'21'!S7+'22'!S7+'23'!S7+'24'!S7+'25'!S7+'26'!S7+'27'!S7+'28'!S7+'29'!S7+'30'!S7+'31'!S7+'32'!S7+'33'!S7+'34'!S7+'35'!S7+'36'!S7+'37'!S7+'38'!S7+'39'!S7</f>
        <v>110.43399500782459</v>
      </c>
      <c r="D8" s="193">
        <f>'1'!U7+'2'!U7+'3'!U7+'4'!U7+'5'!U7+'6'!U7+'7'!U7+'8'!U7+'9'!U7+'10'!U7+'11'!U7+'12'!U7+'13'!U7+'14'!U7+'15'!U7+'16'!U7+'17'!U7+'18'!U7+'19'!U7+'20'!U7+'21'!U7+'22'!U7+'23'!U7+'24'!U7+'25'!U7+'26'!U7+'27'!U7+'28'!U7+'29'!U7+'30'!U7+'31'!U7+'32'!U7+'33'!U7+'34'!U7+'35'!U7+'36'!U7+'37'!U7+'38'!U7+'39'!U7</f>
        <v>57.336511637086957</v>
      </c>
      <c r="E8" s="120">
        <f>'1'!W7+'2'!W7+'3'!W7+'4'!W7+'5'!W7+'6'!W7+'7'!W7+'8'!W7+'9'!W7+'10'!W7+'11'!W7+'12'!W7+'13'!W7+'14'!W7+'15'!W7+'16'!W7+'17'!W7+'18'!W7+'19'!W7+'20'!W7+'21'!W7+'22'!W7+'23'!W7+'24'!W7+'25'!W7+'26'!W7+'27'!W7+'28'!W7+'29'!W7+'30'!W7+'31'!W7+'32'!W7+'33'!W7+'34'!W7+'35'!W7+'36'!W7+'37'!W7+'38'!W7+'39'!W7</f>
        <v>12</v>
      </c>
      <c r="F8" s="172">
        <f>'1'!Y7+'2'!Y7+'3'!Y7+'4'!Y7+'5'!Y7+'6'!Y7+'7'!Y7+'8'!Y7+'9'!Y7+'10'!Y7+'11'!Y7+'12'!Y7+'13'!Y7+'14'!Y7+'15'!Y7+'16'!Y7+'17'!Y7+'18'!Y7+'19'!Y7+'20'!Y7+'21'!Y7+'22'!Y7+'23'!Y7+'24'!Y7+'25'!Y7+'26'!Y7+'27'!Y7+'28'!Y7+'29'!Y7+'30'!Y7+'31'!Y7+'32'!Y7+'33'!Y7+'34'!Y7+'35'!Y7+'36'!Y7+'37'!Y7+'38'!Y7+'39'!Y7</f>
        <v>12</v>
      </c>
      <c r="G8" s="117">
        <v>3</v>
      </c>
      <c r="I8" s="144" t="s">
        <v>259</v>
      </c>
      <c r="J8" s="441">
        <f>J6/J7</f>
        <v>1.1540468416860776</v>
      </c>
      <c r="K8" s="150">
        <f>K6/K7*100</f>
        <v>3.8689635370956168</v>
      </c>
      <c r="L8" s="148" t="s">
        <v>261</v>
      </c>
      <c r="M8" s="151" t="s">
        <v>261</v>
      </c>
      <c r="O8" s="49"/>
      <c r="P8" s="429" t="s">
        <v>562</v>
      </c>
      <c r="Q8" s="429">
        <v>3587529</v>
      </c>
      <c r="R8" s="429">
        <v>3385318</v>
      </c>
    </row>
    <row r="9" spans="1:18" x14ac:dyDescent="0.2">
      <c r="A9" s="159" t="s">
        <v>221</v>
      </c>
      <c r="B9" s="3" t="s">
        <v>27</v>
      </c>
      <c r="C9" s="174">
        <f>'1'!S8+'2'!S8+'3'!S8+'4'!S8+'5'!S8+'6'!S8+'7'!S8+'8'!S8+'9'!S8+'10'!S8+'11'!S8+'12'!S8+'13'!S8+'14'!S8+'15'!S8+'16'!S8+'17'!S8+'18'!S8+'19'!S8+'20'!S8+'21'!S8+'22'!S8+'23'!S8+'24'!S8+'25'!S8+'26'!S8+'27'!S8+'28'!S8+'29'!S8+'30'!S8+'31'!S8+'32'!S8+'33'!S8+'34'!S8+'35'!S8+'36'!S8+'37'!S8+'38'!S8+'39'!S8</f>
        <v>124.81703981521562</v>
      </c>
      <c r="D9" s="193">
        <f>'1'!U8+'2'!U8+'3'!U8+'4'!U8+'5'!U8+'6'!U8+'7'!U8+'8'!U8+'9'!U8+'10'!U8+'11'!U8+'12'!U8+'13'!U8+'14'!U8+'15'!U8+'16'!U8+'17'!U8+'18'!U8+'19'!U8+'20'!U8+'21'!U8+'22'!U8+'23'!U8+'24'!U8+'25'!U8+'26'!U8+'27'!U8+'28'!U8+'29'!U8+'30'!U8+'31'!U8+'32'!U8+'33'!U8+'34'!U8+'35'!U8+'36'!U8+'37'!U8+'38'!U8+'39'!U8</f>
        <v>76.344402993772604</v>
      </c>
      <c r="E9" s="120">
        <f>'1'!W8+'2'!W8+'3'!W8+'4'!W8+'5'!W8+'6'!W8+'7'!W8+'8'!W8+'9'!W8+'10'!W8+'11'!W8+'12'!W8+'13'!W8+'14'!W8+'15'!W8+'16'!W8+'17'!W8+'18'!W8+'19'!W8+'20'!W8+'21'!W8+'22'!W8+'23'!W8+'24'!W8+'25'!W8+'26'!W8+'27'!W8+'28'!W8+'29'!W8+'30'!W8+'31'!W8+'32'!W8+'33'!W8+'34'!W8+'35'!W8+'36'!W8+'37'!W8+'38'!W8+'39'!W8</f>
        <v>8</v>
      </c>
      <c r="F9" s="172">
        <f>'1'!Y8+'2'!Y8+'3'!Y8+'4'!Y8+'5'!Y8+'6'!Y8+'7'!Y8+'8'!Y8+'9'!Y8+'10'!Y8+'11'!Y8+'12'!Y8+'13'!Y8+'14'!Y8+'15'!Y8+'16'!Y8+'17'!Y8+'18'!Y8+'19'!Y8+'20'!Y8+'21'!Y8+'22'!Y8+'23'!Y8+'24'!Y8+'25'!Y8+'26'!Y8+'27'!Y8+'28'!Y8+'29'!Y8+'30'!Y8+'31'!Y8+'32'!Y8+'33'!Y8+'34'!Y8+'35'!Y8+'36'!Y8+'37'!Y8+'38'!Y8+'39'!Y8</f>
        <v>7</v>
      </c>
      <c r="G9" s="117">
        <v>4</v>
      </c>
      <c r="I9" s="152" t="s">
        <v>125</v>
      </c>
      <c r="J9" s="456" t="s">
        <v>608</v>
      </c>
      <c r="K9" s="457"/>
      <c r="L9" s="153"/>
      <c r="M9" s="154"/>
      <c r="O9" s="49"/>
      <c r="P9" s="429" t="s">
        <v>563</v>
      </c>
      <c r="Q9" s="429">
        <v>1982260</v>
      </c>
      <c r="R9" s="429">
        <v>1908128</v>
      </c>
    </row>
    <row r="10" spans="1:18" x14ac:dyDescent="0.2">
      <c r="A10" s="2" t="s">
        <v>222</v>
      </c>
      <c r="B10" s="10" t="s">
        <v>190</v>
      </c>
      <c r="C10" s="175">
        <f>'1'!S9+'2'!S9+'3'!S9+'4'!S9+'5'!S9+'6'!S9+'7'!S9+'8'!S9+'9'!S9+'10'!S9+'11'!S9+'12'!S9+'13'!S9+'14'!S9+'15'!S9+'16'!S9+'17'!S9+'18'!S9+'19'!S9+'20'!S9+'21'!S9+'22'!S9+'23'!S9+'24'!S9+'25'!S9+'26'!S9+'27'!S9+'28'!S9+'29'!S9+'30'!S9+'31'!S9+'32'!S9+'33'!S9+'34'!S9+'35'!S9+'36'!S9+'37'!S9+'38'!S9+'39'!S9</f>
        <v>128.32883375019659</v>
      </c>
      <c r="D10" s="194">
        <f>'1'!U9+'2'!U9+'3'!U9+'4'!U9+'5'!U9+'6'!U9+'7'!U9+'8'!U9+'9'!U9+'10'!U9+'11'!U9+'12'!U9+'13'!U9+'14'!U9+'15'!U9+'16'!U9+'17'!U9+'18'!U9+'19'!U9+'20'!U9+'21'!U9+'22'!U9+'23'!U9+'24'!U9+'25'!U9+'26'!U9+'27'!U9+'28'!U9+'29'!U9+'30'!U9+'31'!U9+'32'!U9+'33'!U9+'34'!U9+'35'!U9+'36'!U9+'37'!U9+'38'!U9+'39'!U9</f>
        <v>42.93896484520657</v>
      </c>
      <c r="E10" s="119">
        <f>'1'!W9+'2'!W9+'3'!W9+'4'!W9+'5'!W9+'6'!W9+'7'!W9+'8'!W9+'9'!W9+'10'!W9+'11'!W9+'12'!W9+'13'!W9+'14'!W9+'15'!W9+'16'!W9+'17'!W9+'18'!W9+'19'!W9+'20'!W9+'21'!W9+'22'!W9+'23'!W9+'24'!W9+'25'!W9+'26'!W9+'27'!W9+'28'!W9+'29'!W9+'30'!W9+'31'!W9+'32'!W9+'33'!W9+'34'!W9+'35'!W9+'36'!W9+'37'!W9+'38'!W9+'39'!W9</f>
        <v>7</v>
      </c>
      <c r="F10" s="171">
        <f>'1'!Y9+'2'!Y9+'3'!Y9+'4'!Y9+'5'!Y9+'6'!Y9+'7'!Y9+'8'!Y9+'9'!Y9+'10'!Y9+'11'!Y9+'12'!Y9+'13'!Y9+'14'!Y9+'15'!Y9+'16'!Y9+'17'!Y9+'18'!Y9+'19'!Y9+'20'!Y9+'21'!Y9+'22'!Y9+'23'!Y9+'24'!Y9+'25'!Y9+'26'!Y9+'27'!Y9+'28'!Y9+'29'!Y9+'30'!Y9+'31'!Y9+'32'!Y9+'33'!Y9+'34'!Y9+'35'!Y9+'36'!Y9+'37'!Y9+'38'!Y9+'39'!Y9</f>
        <v>7</v>
      </c>
      <c r="G10" s="116">
        <v>5</v>
      </c>
      <c r="I10" s="26" t="s">
        <v>260</v>
      </c>
      <c r="O10" s="49"/>
      <c r="P10" s="429" t="s">
        <v>564</v>
      </c>
      <c r="Q10" s="429">
        <v>2933055</v>
      </c>
      <c r="R10" s="429">
        <v>2958496</v>
      </c>
    </row>
    <row r="11" spans="1:18" x14ac:dyDescent="0.2">
      <c r="A11" s="159" t="s">
        <v>223</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38.352941176470587</v>
      </c>
      <c r="E11" s="120">
        <f>'1'!W10+'2'!W10+'3'!W10+'4'!W10+'5'!W10+'6'!W10+'7'!W10+'8'!W10+'9'!W10+'10'!W10+'11'!W10+'12'!W10+'13'!W10+'14'!W10+'15'!W10+'16'!W10+'17'!W10+'18'!W10+'19'!W10+'20'!W10+'21'!W10+'22'!W10+'23'!W10+'24'!W10+'25'!W10+'26'!W10+'27'!W10+'28'!W10+'29'!W10+'30'!W10+'31'!W10+'32'!W10+'33'!W10+'34'!W10+'35'!W10+'36'!W10+'37'!W10+'38'!W10+'39'!W10</f>
        <v>34</v>
      </c>
      <c r="F11" s="172">
        <f>'1'!Y10+'2'!Y10+'3'!Y10+'4'!Y10+'5'!Y10+'6'!Y10+'7'!Y10+'8'!Y10+'9'!Y10+'10'!Y10+'11'!Y10+'12'!Y10+'13'!Y10+'14'!Y10+'15'!Y10+'16'!Y10+'17'!Y10+'18'!Y10+'19'!Y10+'20'!Y10+'21'!Y10+'22'!Y10+'23'!Y10+'24'!Y10+'25'!Y10+'26'!Y10+'27'!Y10+'28'!Y10+'29'!Y10+'30'!Y10+'31'!Y10+'32'!Y10+'33'!Y10+'34'!Y10+'35'!Y10+'36'!Y10+'37'!Y10+'38'!Y10+'39'!Y10</f>
        <v>31</v>
      </c>
      <c r="G11" s="117">
        <v>6</v>
      </c>
      <c r="O11" s="49"/>
      <c r="P11" s="429" t="s">
        <v>565</v>
      </c>
      <c r="Q11" s="429">
        <v>1278601</v>
      </c>
      <c r="R11" s="429">
        <v>1266442</v>
      </c>
    </row>
    <row r="12" spans="1:18" x14ac:dyDescent="0.2">
      <c r="A12" s="159" t="s">
        <v>224</v>
      </c>
      <c r="B12" s="3" t="s">
        <v>267</v>
      </c>
      <c r="C12" s="174">
        <f>'1'!S11+'2'!S11+'3'!S11+'4'!S11+'5'!S11+'6'!S11+'7'!S11+'8'!S11+'9'!S11+'10'!S11+'11'!S11+'12'!S11+'13'!S11+'14'!S11+'15'!S11+'16'!S11+'17'!S11+'18'!S11+'19'!S11+'20'!S11+'21'!S11+'22'!S11+'23'!S11+'24'!S11+'25'!S11+'26'!S11+'27'!S11+'28'!S11+'29'!S11+'30'!S11+'31'!S11+'32'!S11+'33'!S11+'34'!S11+'35'!S11+'36'!S11+'37'!S11+'38'!S11+'39'!S11</f>
        <v>100.49524265610734</v>
      </c>
      <c r="D12" s="193">
        <f>'1'!U11+'2'!U11+'3'!U11+'4'!U11+'5'!U11+'6'!U11+'7'!U11+'8'!U11+'9'!U11+'10'!U11+'11'!U11+'12'!U11+'13'!U11+'14'!U11+'15'!U11+'16'!U11+'17'!U11+'18'!U11+'19'!U11+'20'!U11+'21'!U11+'22'!U11+'23'!U11+'24'!U11+'25'!U11+'26'!U11+'27'!U11+'28'!U11+'29'!U11+'30'!U11+'31'!U11+'32'!U11+'33'!U11+'34'!U11+'35'!U11+'36'!U11+'37'!U11+'38'!U11+'39'!U11</f>
        <v>43.069389709760287</v>
      </c>
      <c r="E12" s="120">
        <f>'1'!W11+'2'!W11+'3'!W11+'4'!W11+'5'!W11+'6'!W11+'7'!W11+'8'!W11+'9'!W11+'10'!W11+'11'!W11+'12'!W11+'13'!W11+'14'!W11+'15'!W11+'16'!W11+'17'!W11+'18'!W11+'19'!W11+'20'!W11+'21'!W11+'22'!W11+'23'!W11+'24'!W11+'25'!W11+'26'!W11+'27'!W11+'28'!W11+'29'!W11+'30'!W11+'31'!W11+'32'!W11+'33'!W11+'34'!W11+'35'!W11+'36'!W11+'37'!W11+'38'!W11+'39'!W11</f>
        <v>38</v>
      </c>
      <c r="F12" s="172">
        <f>'1'!Y11+'2'!Y11+'3'!Y11+'4'!Y11+'5'!Y11+'6'!Y11+'7'!Y11+'8'!Y11+'9'!Y11+'10'!Y11+'11'!Y11+'12'!Y11+'13'!Y11+'14'!Y11+'15'!Y11+'16'!Y11+'17'!Y11+'18'!Y11+'19'!Y11+'20'!Y11+'21'!Y11+'22'!Y11+'23'!Y11+'24'!Y11+'25'!Y11+'26'!Y11+'27'!Y11+'28'!Y11+'29'!Y11+'30'!Y11+'31'!Y11+'32'!Y11+'33'!Y11+'34'!Y11+'35'!Y11+'36'!Y11+'37'!Y11+'38'!Y11+'39'!Y11</f>
        <v>26</v>
      </c>
      <c r="G12" s="117">
        <v>7</v>
      </c>
      <c r="I12" s="26" t="s">
        <v>319</v>
      </c>
      <c r="J12" s="180">
        <f>最終需要_まとめ!C45</f>
        <v>3900</v>
      </c>
      <c r="O12" s="49"/>
      <c r="P12" s="429" t="s">
        <v>566</v>
      </c>
      <c r="Q12" s="429">
        <v>2700326</v>
      </c>
      <c r="R12" s="429">
        <v>2598785</v>
      </c>
    </row>
    <row r="13" spans="1:18" x14ac:dyDescent="0.2">
      <c r="A13" s="159" t="s">
        <v>225</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29.82456140350877</v>
      </c>
      <c r="E13" s="120">
        <f>'1'!W12+'2'!W12+'3'!W12+'4'!W12+'5'!W12+'6'!W12+'7'!W12+'8'!W12+'9'!W12+'10'!W12+'11'!W12+'12'!W12+'13'!W12+'14'!W12+'15'!W12+'16'!W12+'17'!W12+'18'!W12+'19'!W12+'20'!W12+'21'!W12+'22'!W12+'23'!W12+'24'!W12+'25'!W12+'26'!W12+'27'!W12+'28'!W12+'29'!W12+'30'!W12+'31'!W12+'32'!W12+'33'!W12+'34'!W12+'35'!W12+'36'!W12+'37'!W12+'38'!W12+'39'!W12</f>
        <v>0</v>
      </c>
      <c r="F13" s="172">
        <f>'1'!Y12+'2'!Y12+'3'!Y12+'4'!Y12+'5'!Y12+'6'!Y12+'7'!Y12+'8'!Y12+'9'!Y12+'10'!Y12+'11'!Y12+'12'!Y12+'13'!Y12+'14'!Y12+'15'!Y12+'16'!Y12+'17'!Y12+'18'!Y12+'19'!Y12+'20'!Y12+'21'!Y12+'22'!Y12+'23'!Y12+'24'!Y12+'25'!Y12+'26'!Y12+'27'!Y12+'28'!Y12+'29'!Y12+'30'!Y12+'31'!Y12+'32'!Y12+'33'!Y12+'34'!Y12+'35'!Y12+'36'!Y12+'37'!Y12+'38'!Y12+'39'!Y12</f>
        <v>0</v>
      </c>
      <c r="G13" s="117">
        <v>8</v>
      </c>
      <c r="I13" s="177" t="s">
        <v>320</v>
      </c>
      <c r="J13" s="183">
        <f>'1'!H44+'2'!H44+'3'!H44+'4'!H44+'5'!H44+'6'!H44+'7'!H44+'8'!H44+'9'!H44+'10'!H44+'11'!H44+'12'!H44+'13'!H44+'14'!H44+'15'!H44+'16'!H44+'17'!H44+'18'!H44+'19'!H44+'20'!H44+'21'!H44+'22'!H44+'23'!H44+'24'!H44+'25'!H44+'26'!H44+'27'!H44+'28'!H44+'29'!H44+'30'!H44+'31'!H44+'32'!H44+'33'!H44+'34'!H44+'35'!H44+'36'!H44+'37'!H44+'38'!H44+'39'!H44</f>
        <v>378.72537024450588</v>
      </c>
      <c r="O13" s="49"/>
      <c r="P13" s="429" t="s">
        <v>567</v>
      </c>
      <c r="Q13" s="429">
        <v>1115874</v>
      </c>
      <c r="R13" s="429">
        <v>1131429</v>
      </c>
    </row>
    <row r="14" spans="1:18" x14ac:dyDescent="0.2">
      <c r="A14" s="159" t="s">
        <v>226</v>
      </c>
      <c r="B14" s="3" t="s">
        <v>30</v>
      </c>
      <c r="C14" s="174">
        <f>'1'!S13+'2'!S13+'3'!S13+'4'!S13+'5'!S13+'6'!S13+'7'!S13+'8'!S13+'9'!S13+'10'!S13+'11'!S13+'12'!S13+'13'!S13+'14'!S13+'15'!S13+'16'!S13+'17'!S13+'18'!S13+'19'!S13+'20'!S13+'21'!S13+'22'!S13+'23'!S13+'24'!S13+'25'!S13+'26'!S13+'27'!S13+'28'!S13+'29'!S13+'30'!S13+'31'!S13+'32'!S13+'33'!S13+'34'!S13+'35'!S13+'36'!S13+'37'!S13+'38'!S13+'39'!S13</f>
        <v>100.04849095566364</v>
      </c>
      <c r="D14" s="193">
        <f>'1'!U13+'2'!U13+'3'!U13+'4'!U13+'5'!U13+'6'!U13+'7'!U13+'8'!U13+'9'!U13+'10'!U13+'11'!U13+'12'!U13+'13'!U13+'14'!U13+'15'!U13+'16'!U13+'17'!U13+'18'!U13+'19'!U13+'20'!U13+'21'!U13+'22'!U13+'23'!U13+'24'!U13+'25'!U13+'26'!U13+'27'!U13+'28'!U13+'29'!U13+'30'!U13+'31'!U13+'32'!U13+'33'!U13+'34'!U13+'35'!U13+'36'!U13+'37'!U13+'38'!U13+'39'!U13</f>
        <v>0</v>
      </c>
      <c r="E14" s="120">
        <f>'1'!W13+'2'!W13+'3'!W13+'4'!W13+'5'!W13+'6'!W13+'7'!W13+'8'!W13+'9'!W13+'10'!W13+'11'!W13+'12'!W13+'13'!W13+'14'!W13+'15'!W13+'16'!W13+'17'!W13+'18'!W13+'19'!W13+'20'!W13+'21'!W13+'22'!W13+'23'!W13+'24'!W13+'25'!W13+'26'!W13+'27'!W13+'28'!W13+'29'!W13+'30'!W13+'31'!W13+'32'!W13+'33'!W13+'34'!W13+'35'!W13+'36'!W13+'37'!W13+'38'!W13+'39'!W13</f>
        <v>0</v>
      </c>
      <c r="F14" s="172">
        <f>'1'!Y13+'2'!Y13+'3'!Y13+'4'!Y13+'5'!Y13+'6'!Y13+'7'!Y13+'8'!Y13+'9'!Y13+'10'!Y13+'11'!Y13+'12'!Y13+'13'!Y13+'14'!Y13+'15'!Y13+'16'!Y13+'17'!Y13+'18'!Y13+'19'!Y13+'20'!Y13+'21'!Y13+'22'!Y13+'23'!Y13+'24'!Y13+'25'!Y13+'26'!Y13+'27'!Y13+'28'!Y13+'29'!Y13+'30'!Y13+'31'!Y13+'32'!Y13+'33'!Y13+'34'!Y13+'35'!Y13+'36'!Y13+'37'!Y13+'38'!Y13+'39'!Y13</f>
        <v>0</v>
      </c>
      <c r="G14" s="117">
        <v>9</v>
      </c>
      <c r="I14" s="178" t="s">
        <v>321</v>
      </c>
      <c r="J14" s="184">
        <f>'1'!R44+'2'!R44+'3'!R44+'4'!R44+'5'!R44+'6'!R44+'7'!R44+'8'!R44+'9'!R44+'10'!R44+'11'!R44+'12'!R44+'13'!R44+'14'!R44+'15'!R44+'16'!R44+'17'!R44+'18'!R44+'19'!R44+'20'!R44+'21'!R44+'22'!R44+'23'!R44+'24'!R44+'25'!R44+'26'!R44+'27'!R44+'28'!R44+'29'!R44+'30'!R44+'31'!R44+'32'!R44+'33'!R44+'34'!R44+'35'!R44+'36'!R44+'37'!R44+'38'!R44+'39'!R44</f>
        <v>221.86958399971948</v>
      </c>
      <c r="L14" t="s">
        <v>177</v>
      </c>
      <c r="O14" s="49"/>
      <c r="P14" s="429" t="s">
        <v>568</v>
      </c>
      <c r="Q14" s="429">
        <v>672561</v>
      </c>
      <c r="R14" s="429">
        <v>686870</v>
      </c>
    </row>
    <row r="15" spans="1:18" x14ac:dyDescent="0.2">
      <c r="A15" s="159" t="s">
        <v>2</v>
      </c>
      <c r="B15" s="3" t="s">
        <v>364</v>
      </c>
      <c r="C15" s="174">
        <f>'1'!S14+'2'!S14+'3'!S14+'4'!S14+'5'!S14+'6'!S14+'7'!S14+'8'!S14+'9'!S14+'10'!S14+'11'!S14+'12'!S14+'13'!S14+'14'!S14+'15'!S14+'16'!S14+'17'!S14+'18'!S14+'19'!S14+'20'!S14+'21'!S14+'22'!S14+'23'!S14+'24'!S14+'25'!S14+'26'!S14+'27'!S14+'28'!S14+'29'!S14+'30'!S14+'31'!S14+'32'!S14+'33'!S14+'34'!S14+'35'!S14+'36'!S14+'37'!S14+'38'!S14+'39'!S14</f>
        <v>101.63229444343071</v>
      </c>
      <c r="D15" s="193">
        <f>'1'!U14+'2'!U14+'3'!U14+'4'!U14+'5'!U14+'6'!U14+'7'!U14+'8'!U14+'9'!U14+'10'!U14+'11'!U14+'12'!U14+'13'!U14+'14'!U14+'15'!U14+'16'!U14+'17'!U14+'18'!U14+'19'!U14+'20'!U14+'21'!U14+'22'!U14+'23'!U14+'24'!U14+'25'!U14+'26'!U14+'27'!U14+'28'!U14+'29'!U14+'30'!U14+'31'!U14+'32'!U14+'33'!U14+'34'!U14+'35'!U14+'36'!U14+'37'!U14+'38'!U14+'39'!U14</f>
        <v>34.873826524706637</v>
      </c>
      <c r="E15" s="120">
        <f>'1'!W14+'2'!W14+'3'!W14+'4'!W14+'5'!W14+'6'!W14+'7'!W14+'8'!W14+'9'!W14+'10'!W14+'11'!W14+'12'!W14+'13'!W14+'14'!W14+'15'!W14+'16'!W14+'17'!W14+'18'!W14+'19'!W14+'20'!W14+'21'!W14+'22'!W14+'23'!W14+'24'!W14+'25'!W14+'26'!W14+'27'!W14+'28'!W14+'29'!W14+'30'!W14+'31'!W14+'32'!W14+'33'!W14+'34'!W14+'35'!W14+'36'!W14+'37'!W14+'38'!W14+'39'!W14</f>
        <v>2</v>
      </c>
      <c r="F15" s="172">
        <f>'1'!Y14+'2'!Y14+'3'!Y14+'4'!Y14+'5'!Y14+'6'!Y14+'7'!Y14+'8'!Y14+'9'!Y14+'10'!Y14+'11'!Y14+'12'!Y14+'13'!Y14+'14'!Y14+'15'!Y14+'16'!Y14+'17'!Y14+'18'!Y14+'19'!Y14+'20'!Y14+'21'!Y14+'22'!Y14+'23'!Y14+'24'!Y14+'25'!Y14+'26'!Y14+'27'!Y14+'28'!Y14+'29'!Y14+'30'!Y14+'31'!Y14+'32'!Y14+'33'!Y14+'34'!Y14+'35'!Y14+'36'!Y14+'37'!Y14+'38'!Y14+'39'!Y14</f>
        <v>1</v>
      </c>
      <c r="G15" s="117">
        <v>10</v>
      </c>
      <c r="I15" s="179" t="s">
        <v>322</v>
      </c>
      <c r="J15" s="182">
        <f>J12+J13+J14</f>
        <v>4500.5949542442258</v>
      </c>
      <c r="O15" s="49"/>
      <c r="P15" s="429" t="s">
        <v>569</v>
      </c>
      <c r="Q15" s="429">
        <v>474157</v>
      </c>
      <c r="R15" s="429">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105.90394856388028</v>
      </c>
      <c r="D16" s="193">
        <f>'1'!U15+'2'!U15+'3'!U15+'4'!U15+'5'!U15+'6'!U15+'7'!U15+'8'!U15+'9'!U15+'10'!U15+'11'!U15+'12'!U15+'13'!U15+'14'!U15+'15'!U15+'16'!U15+'17'!U15+'18'!U15+'19'!U15+'20'!U15+'21'!U15+'22'!U15+'23'!U15+'24'!U15+'25'!U15+'26'!U15+'27'!U15+'28'!U15+'29'!U15+'30'!U15+'31'!U15+'32'!U15+'33'!U15+'34'!U15+'35'!U15+'36'!U15+'37'!U15+'38'!U15+'39'!U15</f>
        <v>48.760299419557171</v>
      </c>
      <c r="E16" s="120">
        <f>'1'!W15+'2'!W15+'3'!W15+'4'!W15+'5'!W15+'6'!W15+'7'!W15+'8'!W15+'9'!W15+'10'!W15+'11'!W15+'12'!W15+'13'!W15+'14'!W15+'15'!W15+'16'!W15+'17'!W15+'18'!W15+'19'!W15+'20'!W15+'21'!W15+'22'!W15+'23'!W15+'24'!W15+'25'!W15+'26'!W15+'27'!W15+'28'!W15+'29'!W15+'30'!W15+'31'!W15+'32'!W15+'33'!W15+'34'!W15+'35'!W15+'36'!W15+'37'!W15+'38'!W15+'39'!W15</f>
        <v>6</v>
      </c>
      <c r="F16" s="172">
        <f>'1'!Y15+'2'!Y15+'3'!Y15+'4'!Y15+'5'!Y15+'6'!Y15+'7'!Y15+'8'!Y15+'9'!Y15+'10'!Y15+'11'!Y15+'12'!Y15+'13'!Y15+'14'!Y15+'15'!Y15+'16'!Y15+'17'!Y15+'18'!Y15+'19'!Y15+'20'!Y15+'21'!Y15+'22'!Y15+'23'!Y15+'24'!Y15+'25'!Y15+'26'!Y15+'27'!Y15+'28'!Y15+'29'!Y15+'30'!Y15+'31'!Y15+'32'!Y15+'33'!Y15+'34'!Y15+'35'!Y15+'36'!Y15+'37'!Y15+'38'!Y15+'39'!Y15</f>
        <v>6</v>
      </c>
      <c r="G16" s="117">
        <v>11</v>
      </c>
      <c r="J16" s="181" t="s">
        <v>354</v>
      </c>
      <c r="O16" s="49"/>
      <c r="P16" s="429" t="s">
        <v>570</v>
      </c>
      <c r="Q16" s="429">
        <v>469330</v>
      </c>
      <c r="R16" s="429">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100.81672496418871</v>
      </c>
      <c r="D17" s="193">
        <f>'1'!U16+'2'!U16+'3'!U16+'4'!U16+'5'!U16+'6'!U16+'7'!U16+'8'!U16+'9'!U16+'10'!U16+'11'!U16+'12'!U16+'13'!U16+'14'!U16+'15'!U16+'16'!U16+'17'!U16+'18'!U16+'19'!U16+'20'!U16+'21'!U16+'22'!U16+'23'!U16+'24'!U16+'25'!U16+'26'!U16+'27'!U16+'28'!U16+'29'!U16+'30'!U16+'31'!U16+'32'!U16+'33'!U16+'34'!U16+'35'!U16+'36'!U16+'37'!U16+'38'!U16+'39'!U16</f>
        <v>28.804778561196777</v>
      </c>
      <c r="E17" s="120">
        <f>'1'!W16+'2'!W16+'3'!W16+'4'!W16+'5'!W16+'6'!W16+'7'!W16+'8'!W16+'9'!W16+'10'!W16+'11'!W16+'12'!W16+'13'!W16+'14'!W16+'15'!W16+'16'!W16+'17'!W16+'18'!W16+'19'!W16+'20'!W16+'21'!W16+'22'!W16+'23'!W16+'24'!W16+'25'!W16+'26'!W16+'27'!W16+'28'!W16+'29'!W16+'30'!W16+'31'!W16+'32'!W16+'33'!W16+'34'!W16+'35'!W16+'36'!W16+'37'!W16+'38'!W16+'39'!W16</f>
        <v>0</v>
      </c>
      <c r="F17" s="172">
        <f>'1'!Y16+'2'!Y16+'3'!Y16+'4'!Y16+'5'!Y16+'6'!Y16+'7'!Y16+'8'!Y16+'9'!Y16+'10'!Y16+'11'!Y16+'12'!Y16+'13'!Y16+'14'!Y16+'15'!Y16+'16'!Y16+'17'!Y16+'18'!Y16+'19'!Y16+'20'!Y16+'21'!Y16+'22'!Y16+'23'!Y16+'24'!Y16+'25'!Y16+'26'!Y16+'27'!Y16+'28'!Y16+'29'!Y16+'30'!Y16+'31'!Y16+'32'!Y16+'33'!Y16+'34'!Y16+'35'!Y16+'36'!Y16+'37'!Y16+'38'!Y16+'39'!Y16</f>
        <v>0</v>
      </c>
      <c r="G17" s="117">
        <v>12</v>
      </c>
      <c r="O17" s="49"/>
      <c r="P17" s="429"/>
      <c r="Q17" s="429"/>
      <c r="R17" s="429"/>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100</v>
      </c>
      <c r="D18" s="193">
        <f>'1'!U17+'2'!U17+'3'!U17+'4'!U17+'5'!U17+'6'!U17+'7'!U17+'8'!U17+'9'!U17+'10'!U17+'11'!U17+'12'!U17+'13'!U17+'14'!U17+'15'!U17+'16'!U17+'17'!U17+'18'!U17+'19'!U17+'20'!U17+'21'!U17+'22'!U17+'23'!U17+'24'!U17+'25'!U17+'26'!U17+'27'!U17+'28'!U17+'29'!U17+'30'!U17+'31'!U17+'32'!U17+'33'!U17+'34'!U17+'35'!U17+'36'!U17+'37'!U17+'38'!U17+'39'!U17</f>
        <v>33.333333333333329</v>
      </c>
      <c r="E18" s="120">
        <f>'1'!W17+'2'!W17+'3'!W17+'4'!W17+'5'!W17+'6'!W17+'7'!W17+'8'!W17+'9'!W17+'10'!W17+'11'!W17+'12'!W17+'13'!W17+'14'!W17+'15'!W17+'16'!W17+'17'!W17+'18'!W17+'19'!W17+'20'!W17+'21'!W17+'22'!W17+'23'!W17+'24'!W17+'25'!W17+'26'!W17+'27'!W17+'28'!W17+'29'!W17+'30'!W17+'31'!W17+'32'!W17+'33'!W17+'34'!W17+'35'!W17+'36'!W17+'37'!W17+'38'!W17+'39'!W17</f>
        <v>150</v>
      </c>
      <c r="F18" s="172">
        <f>'1'!Y17+'2'!Y17+'3'!Y17+'4'!Y17+'5'!Y17+'6'!Y17+'7'!Y17+'8'!Y17+'9'!Y17+'10'!Y17+'11'!Y17+'12'!Y17+'13'!Y17+'14'!Y17+'15'!Y17+'16'!Y17+'17'!Y17+'18'!Y17+'19'!Y17+'20'!Y17+'21'!Y17+'22'!Y17+'23'!Y17+'24'!Y17+'25'!Y17+'26'!Y17+'27'!Y17+'28'!Y17+'29'!Y17+'30'!Y17+'31'!Y17+'32'!Y17+'33'!Y17+'34'!Y17+'35'!Y17+'36'!Y17+'37'!Y17+'38'!Y17+'39'!Y17</f>
        <v>117</v>
      </c>
      <c r="G18" s="117">
        <v>13</v>
      </c>
      <c r="O18" s="49">
        <v>100</v>
      </c>
      <c r="P18" s="430" t="s">
        <v>561</v>
      </c>
      <c r="Q18" s="429">
        <v>7098009</v>
      </c>
      <c r="R18" s="429">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101.33426891661797</v>
      </c>
      <c r="D19" s="193">
        <f>'1'!U18+'2'!U18+'3'!U18+'4'!U18+'5'!U18+'6'!U18+'7'!U18+'8'!U18+'9'!U18+'10'!U18+'11'!U18+'12'!U18+'13'!U18+'14'!U18+'15'!U18+'16'!U18+'17'!U18+'18'!U18+'19'!U18+'20'!U18+'21'!U18+'22'!U18+'23'!U18+'24'!U18+'25'!U18+'26'!U18+'27'!U18+'28'!U18+'29'!U18+'30'!U18+'31'!U18+'32'!U18+'33'!U18+'34'!U18+'35'!U18+'36'!U18+'37'!U18+'38'!U18+'39'!U18</f>
        <v>43.428972392836279</v>
      </c>
      <c r="E19" s="120">
        <f>'1'!W18+'2'!W18+'3'!W18+'4'!W18+'5'!W18+'6'!W18+'7'!W18+'8'!W18+'9'!W18+'10'!W18+'11'!W18+'12'!W18+'13'!W18+'14'!W18+'15'!W18+'16'!W18+'17'!W18+'18'!W18+'19'!W18+'20'!W18+'21'!W18+'22'!W18+'23'!W18+'24'!W18+'25'!W18+'26'!W18+'27'!W18+'28'!W18+'29'!W18+'30'!W18+'31'!W18+'32'!W18+'33'!W18+'34'!W18+'35'!W18+'36'!W18+'37'!W18+'38'!W18+'39'!W18</f>
        <v>13</v>
      </c>
      <c r="F19" s="172">
        <f>'1'!Y18+'2'!Y18+'3'!Y18+'4'!Y18+'5'!Y18+'6'!Y18+'7'!Y18+'8'!Y18+'9'!Y18+'10'!Y18+'11'!Y18+'12'!Y18+'13'!Y18+'14'!Y18+'15'!Y18+'16'!Y18+'17'!Y18+'18'!Y18+'19'!Y18+'20'!Y18+'21'!Y18+'22'!Y18+'23'!Y18+'24'!Y18+'25'!Y18+'26'!Y18+'27'!Y18+'28'!Y18+'29'!Y18+'30'!Y18+'31'!Y18+'32'!Y18+'33'!Y18+'34'!Y18+'35'!Y18+'36'!Y18+'37'!Y18+'38'!Y18+'39'!Y18</f>
        <v>9</v>
      </c>
      <c r="G19" s="117">
        <v>14</v>
      </c>
      <c r="L19" t="s">
        <v>610</v>
      </c>
      <c r="O19" s="49"/>
      <c r="P19" s="430" t="s">
        <v>571</v>
      </c>
      <c r="Q19" s="435">
        <v>3587529</v>
      </c>
      <c r="R19" s="429">
        <v>3385318</v>
      </c>
    </row>
    <row r="20" spans="1:18" x14ac:dyDescent="0.2">
      <c r="A20" s="159" t="s">
        <v>7</v>
      </c>
      <c r="B20" s="3" t="s">
        <v>268</v>
      </c>
      <c r="C20" s="174">
        <f>'1'!S19+'2'!S19+'3'!S19+'4'!S19+'5'!S19+'6'!S19+'7'!S19+'8'!S19+'9'!S19+'10'!S19+'11'!S19+'12'!S19+'13'!S19+'14'!S19+'15'!S19+'16'!S19+'17'!S19+'18'!S19+'19'!S19+'20'!S19+'21'!S19+'22'!S19+'23'!S19+'24'!S19+'25'!S19+'26'!S19+'27'!S19+'28'!S19+'29'!S19+'30'!S19+'31'!S19+'32'!S19+'33'!S19+'34'!S19+'35'!S19+'36'!S19+'37'!S19+'38'!S19+'39'!S19</f>
        <v>101.56529385496614</v>
      </c>
      <c r="D20" s="193">
        <f>'1'!U19+'2'!U19+'3'!U19+'4'!U19+'5'!U19+'6'!U19+'7'!U19+'8'!U19+'9'!U19+'10'!U19+'11'!U19+'12'!U19+'13'!U19+'14'!U19+'15'!U19+'16'!U19+'17'!U19+'18'!U19+'19'!U19+'20'!U19+'21'!U19+'22'!U19+'23'!U19+'24'!U19+'25'!U19+'26'!U19+'27'!U19+'28'!U19+'29'!U19+'30'!U19+'31'!U19+'32'!U19+'33'!U19+'34'!U19+'35'!U19+'36'!U19+'37'!U19+'38'!U19+'39'!U19</f>
        <v>42.059662302123144</v>
      </c>
      <c r="E20" s="120">
        <f>'1'!W19+'2'!W19+'3'!W19+'4'!W19+'5'!W19+'6'!W19+'7'!W19+'8'!W19+'9'!W19+'10'!W19+'11'!W19+'12'!W19+'13'!W19+'14'!W19+'15'!W19+'16'!W19+'17'!W19+'18'!W19+'19'!W19+'20'!W19+'21'!W19+'22'!W19+'23'!W19+'24'!W19+'25'!W19+'26'!W19+'27'!W19+'28'!W19+'29'!W19+'30'!W19+'31'!W19+'32'!W19+'33'!W19+'34'!W19+'35'!W19+'36'!W19+'37'!W19+'38'!W19+'39'!W19</f>
        <v>3</v>
      </c>
      <c r="F20" s="172">
        <f>'1'!Y19+'2'!Y19+'3'!Y19+'4'!Y19+'5'!Y19+'6'!Y19+'7'!Y19+'8'!Y19+'9'!Y19+'10'!Y19+'11'!Y19+'12'!Y19+'13'!Y19+'14'!Y19+'15'!Y19+'16'!Y19+'17'!Y19+'18'!Y19+'19'!Y19+'20'!Y19+'21'!Y19+'22'!Y19+'23'!Y19+'24'!Y19+'25'!Y19+'26'!Y19+'27'!Y19+'28'!Y19+'29'!Y19+'30'!Y19+'31'!Y19+'32'!Y19+'33'!Y19+'34'!Y19+'35'!Y19+'36'!Y19+'37'!Y19+'38'!Y19+'39'!Y19</f>
        <v>3</v>
      </c>
      <c r="G20" s="117">
        <v>15</v>
      </c>
      <c r="O20" s="49">
        <v>202</v>
      </c>
      <c r="P20" s="430" t="s">
        <v>572</v>
      </c>
      <c r="Q20" s="429">
        <v>1983439</v>
      </c>
      <c r="R20" s="429">
        <v>1820927</v>
      </c>
    </row>
    <row r="21" spans="1:18" x14ac:dyDescent="0.2">
      <c r="A21" s="159" t="s">
        <v>8</v>
      </c>
      <c r="B21" s="3" t="s">
        <v>269</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43.373493975903614</v>
      </c>
      <c r="E21" s="120">
        <f>'1'!W20+'2'!W20+'3'!W20+'4'!W20+'5'!W20+'6'!W20+'7'!W20+'8'!W20+'9'!W20+'10'!W20+'11'!W20+'12'!W20+'13'!W20+'14'!W20+'15'!W20+'16'!W20+'17'!W20+'18'!W20+'19'!W20+'20'!W20+'21'!W20+'22'!W20+'23'!W20+'24'!W20+'25'!W20+'26'!W20+'27'!W20+'28'!W20+'29'!W20+'30'!W20+'31'!W20+'32'!W20+'33'!W20+'34'!W20+'35'!W20+'36'!W20+'37'!W20+'38'!W20+'39'!W20</f>
        <v>27</v>
      </c>
      <c r="F21" s="172">
        <f>'1'!Y20+'2'!Y20+'3'!Y20+'4'!Y20+'5'!Y20+'6'!Y20+'7'!Y20+'8'!Y20+'9'!Y20+'10'!Y20+'11'!Y20+'12'!Y20+'13'!Y20+'14'!Y20+'15'!Y20+'16'!Y20+'17'!Y20+'18'!Y20+'19'!Y20+'20'!Y20+'21'!Y20+'22'!Y20+'23'!Y20+'24'!Y20+'25'!Y20+'26'!Y20+'27'!Y20+'28'!Y20+'29'!Y20+'30'!Y20+'31'!Y20+'32'!Y20+'33'!Y20+'34'!Y20+'35'!Y20+'36'!Y20+'37'!Y20+'38'!Y20+'39'!Y20</f>
        <v>25</v>
      </c>
      <c r="G21" s="117">
        <v>16</v>
      </c>
      <c r="O21" s="49">
        <v>204</v>
      </c>
      <c r="P21" s="430" t="s">
        <v>573</v>
      </c>
      <c r="Q21" s="429">
        <v>1396599</v>
      </c>
      <c r="R21" s="429">
        <v>1365527</v>
      </c>
    </row>
    <row r="22" spans="1:18" x14ac:dyDescent="0.2">
      <c r="A22" s="159" t="s">
        <v>9</v>
      </c>
      <c r="B22" s="3" t="s">
        <v>270</v>
      </c>
      <c r="C22" s="174">
        <f>'1'!S21+'2'!S21+'3'!S21+'4'!S21+'5'!S21+'6'!S21+'7'!S21+'8'!S21+'9'!S21+'10'!S21+'11'!S21+'12'!S21+'13'!S21+'14'!S21+'15'!S21+'16'!S21+'17'!S21+'18'!S21+'19'!S21+'20'!S21+'21'!S21+'22'!S21+'23'!S21+'24'!S21+'25'!S21+'26'!S21+'27'!S21+'28'!S21+'29'!S21+'30'!S21+'31'!S21+'32'!S21+'33'!S21+'34'!S21+'35'!S21+'36'!S21+'37'!S21+'38'!S21+'39'!S21</f>
        <v>103.57998971227063</v>
      </c>
      <c r="D22" s="193">
        <f>'1'!U21+'2'!U21+'3'!U21+'4'!U21+'5'!U21+'6'!U21+'7'!U21+'8'!U21+'9'!U21+'10'!U21+'11'!U21+'12'!U21+'13'!U21+'14'!U21+'15'!U21+'16'!U21+'17'!U21+'18'!U21+'19'!U21+'20'!U21+'21'!U21+'22'!U21+'23'!U21+'24'!U21+'25'!U21+'26'!U21+'27'!U21+'28'!U21+'29'!U21+'30'!U21+'31'!U21+'32'!U21+'33'!U21+'34'!U21+'35'!U21+'36'!U21+'37'!U21+'38'!U21+'39'!U21</f>
        <v>41.041127999201585</v>
      </c>
      <c r="E22" s="120">
        <f>'1'!W21+'2'!W21+'3'!W21+'4'!W21+'5'!W21+'6'!W21+'7'!W21+'8'!W21+'9'!W21+'10'!W21+'11'!W21+'12'!W21+'13'!W21+'14'!W21+'15'!W21+'16'!W21+'17'!W21+'18'!W21+'19'!W21+'20'!W21+'21'!W21+'22'!W21+'23'!W21+'24'!W21+'25'!W21+'26'!W21+'27'!W21+'28'!W21+'29'!W21+'30'!W21+'31'!W21+'32'!W21+'33'!W21+'34'!W21+'35'!W21+'36'!W21+'37'!W21+'38'!W21+'39'!W21</f>
        <v>17</v>
      </c>
      <c r="F22" s="172">
        <f>'1'!Y21+'2'!Y21+'3'!Y21+'4'!Y21+'5'!Y21+'6'!Y21+'7'!Y21+'8'!Y21+'9'!Y21+'10'!Y21+'11'!Y21+'12'!Y21+'13'!Y21+'14'!Y21+'15'!Y21+'16'!Y21+'17'!Y21+'18'!Y21+'19'!Y21+'20'!Y21+'21'!Y21+'22'!Y21+'23'!Y21+'24'!Y21+'25'!Y21+'26'!Y21+'27'!Y21+'28'!Y21+'29'!Y21+'30'!Y21+'31'!Y21+'32'!Y21+'33'!Y21+'34'!Y21+'35'!Y21+'36'!Y21+'37'!Y21+'38'!Y21+'39'!Y21</f>
        <v>17</v>
      </c>
      <c r="G22" s="117">
        <v>17</v>
      </c>
      <c r="O22" s="49">
        <v>206</v>
      </c>
      <c r="P22" s="430" t="s">
        <v>574</v>
      </c>
      <c r="Q22" s="429">
        <v>207491</v>
      </c>
      <c r="R22" s="429">
        <v>198864</v>
      </c>
    </row>
    <row r="23" spans="1:18" x14ac:dyDescent="0.2">
      <c r="A23" s="159" t="s">
        <v>10</v>
      </c>
      <c r="B23" s="3" t="s">
        <v>271</v>
      </c>
      <c r="C23" s="174">
        <f>'1'!S22+'2'!S22+'3'!S22+'4'!S22+'5'!S22+'6'!S22+'7'!S22+'8'!S22+'9'!S22+'10'!S22+'11'!S22+'12'!S22+'13'!S22+'14'!S22+'15'!S22+'16'!S22+'17'!S22+'18'!S22+'19'!S22+'20'!S22+'21'!S22+'22'!S22+'23'!S22+'24'!S22+'25'!S22+'26'!S22+'27'!S22+'28'!S22+'29'!S22+'30'!S22+'31'!S22+'32'!S22+'33'!S22+'34'!S22+'35'!S22+'36'!S22+'37'!S22+'38'!S22+'39'!S22</f>
        <v>100</v>
      </c>
      <c r="D23" s="193">
        <f>'1'!U22+'2'!U22+'3'!U22+'4'!U22+'5'!U22+'6'!U22+'7'!U22+'8'!U22+'9'!U22+'10'!U22+'11'!U22+'12'!U22+'13'!U22+'14'!U22+'15'!U22+'16'!U22+'17'!U22+'18'!U22+'19'!U22+'20'!U22+'21'!U22+'22'!U22+'23'!U22+'24'!U22+'25'!U22+'26'!U22+'27'!U22+'28'!U22+'29'!U22+'30'!U22+'31'!U22+'32'!U22+'33'!U22+'34'!U22+'35'!U22+'36'!U22+'37'!U22+'38'!U22+'39'!U22</f>
        <v>35.897435897435898</v>
      </c>
      <c r="E23" s="120">
        <f>'1'!W22+'2'!W22+'3'!W22+'4'!W22+'5'!W22+'6'!W22+'7'!W22+'8'!W22+'9'!W22+'10'!W22+'11'!W22+'12'!W22+'13'!W22+'14'!W22+'15'!W22+'16'!W22+'17'!W22+'18'!W22+'19'!W22+'20'!W22+'21'!W22+'22'!W22+'23'!W22+'24'!W22+'25'!W22+'26'!W22+'27'!W22+'28'!W22+'29'!W22+'30'!W22+'31'!W22+'32'!W22+'33'!W22+'34'!W22+'35'!W22+'36'!W22+'37'!W22+'38'!W22+'39'!W22</f>
        <v>264</v>
      </c>
      <c r="F23" s="172">
        <f>'1'!Y22+'2'!Y22+'3'!Y22+'4'!Y22+'5'!Y22+'6'!Y22+'7'!Y22+'8'!Y22+'9'!Y22+'10'!Y22+'11'!Y22+'12'!Y22+'13'!Y22+'14'!Y22+'15'!Y22+'16'!Y22+'17'!Y22+'18'!Y22+'19'!Y22+'20'!Y22+'21'!Y22+'22'!Y22+'23'!Y22+'24'!Y22+'25'!Y22+'26'!Y22+'27'!Y22+'28'!Y22+'29'!Y22+'30'!Y22+'31'!Y22+'32'!Y22+'33'!Y22+'34'!Y22+'35'!Y22+'36'!Y22+'37'!Y22+'38'!Y22+'39'!Y22</f>
        <v>246</v>
      </c>
      <c r="G23" s="117">
        <v>18</v>
      </c>
      <c r="O23" s="49"/>
      <c r="P23" s="430" t="s">
        <v>563</v>
      </c>
      <c r="Q23" s="429">
        <v>1982260</v>
      </c>
      <c r="R23" s="429">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103.913887640623</v>
      </c>
      <c r="D24" s="193">
        <f>'1'!U23+'2'!U23+'3'!U23+'4'!U23+'5'!U23+'6'!U23+'7'!U23+'8'!U23+'9'!U23+'10'!U23+'11'!U23+'12'!U23+'13'!U23+'14'!U23+'15'!U23+'16'!U23+'17'!U23+'18'!U23+'19'!U23+'20'!U23+'21'!U23+'22'!U23+'23'!U23+'24'!U23+'25'!U23+'26'!U23+'27'!U23+'28'!U23+'29'!U23+'30'!U23+'31'!U23+'32'!U23+'33'!U23+'34'!U23+'35'!U23+'36'!U23+'37'!U23+'38'!U23+'39'!U23</f>
        <v>35.132790583258256</v>
      </c>
      <c r="E24" s="120">
        <f>'1'!W23+'2'!W23+'3'!W23+'4'!W23+'5'!W23+'6'!W23+'7'!W23+'8'!W23+'9'!W23+'10'!W23+'11'!W23+'12'!W23+'13'!W23+'14'!W23+'15'!W23+'16'!W23+'17'!W23+'18'!W23+'19'!W23+'20'!W23+'21'!W23+'22'!W23+'23'!W23+'24'!W23+'25'!W23+'26'!W23+'27'!W23+'28'!W23+'29'!W23+'30'!W23+'31'!W23+'32'!W23+'33'!W23+'34'!W23+'35'!W23+'36'!W23+'37'!W23+'38'!W23+'39'!W23</f>
        <v>0</v>
      </c>
      <c r="F24" s="172">
        <f>'1'!Y23+'2'!Y23+'3'!Y23+'4'!Y23+'5'!Y23+'6'!Y23+'7'!Y23+'8'!Y23+'9'!Y23+'10'!Y23+'11'!Y23+'12'!Y23+'13'!Y23+'14'!Y23+'15'!Y23+'16'!Y23+'17'!Y23+'18'!Y23+'19'!Y23+'20'!Y23+'21'!Y23+'22'!Y23+'23'!Y23+'24'!Y23+'25'!Y23+'26'!Y23+'27'!Y23+'28'!Y23+'29'!Y23+'30'!Y23+'31'!Y23+'32'!Y23+'33'!Y23+'34'!Y23+'35'!Y23+'36'!Y23+'37'!Y23+'38'!Y23+'39'!Y23</f>
        <v>0</v>
      </c>
      <c r="G24" s="117">
        <v>19</v>
      </c>
      <c r="O24" s="49">
        <v>207</v>
      </c>
      <c r="P24" s="430" t="s">
        <v>575</v>
      </c>
      <c r="Q24" s="429">
        <v>654478</v>
      </c>
      <c r="R24" s="429">
        <v>639533</v>
      </c>
    </row>
    <row r="25" spans="1:18" x14ac:dyDescent="0.2">
      <c r="A25" s="159" t="s">
        <v>12</v>
      </c>
      <c r="B25" s="3" t="s">
        <v>366</v>
      </c>
      <c r="C25" s="174">
        <f>'1'!S24+'2'!S24+'3'!S24+'4'!S24+'5'!S24+'6'!S24+'7'!S24+'8'!S24+'9'!S24+'10'!S24+'11'!S24+'12'!S24+'13'!S24+'14'!S24+'15'!S24+'16'!S24+'17'!S24+'18'!S24+'19'!S24+'20'!S24+'21'!S24+'22'!S24+'23'!S24+'24'!S24+'25'!S24+'26'!S24+'27'!S24+'28'!S24+'29'!S24+'30'!S24+'31'!S24+'32'!S24+'33'!S24+'34'!S24+'35'!S24+'36'!S24+'37'!S24+'38'!S24+'39'!S24</f>
        <v>100.01039195480769</v>
      </c>
      <c r="D25" s="193">
        <f>'1'!U24+'2'!U24+'3'!U24+'4'!U24+'5'!U24+'6'!U24+'7'!U24+'8'!U24+'9'!U24+'10'!U24+'11'!U24+'12'!U24+'13'!U24+'14'!U24+'15'!U24+'16'!U24+'17'!U24+'18'!U24+'19'!U24+'20'!U24+'21'!U24+'22'!U24+'23'!U24+'24'!U24+'25'!U24+'26'!U24+'27'!U24+'28'!U24+'29'!U24+'30'!U24+'31'!U24+'32'!U24+'33'!U24+'34'!U24+'35'!U24+'36'!U24+'37'!U24+'38'!U24+'39'!U24</f>
        <v>57.148795402747247</v>
      </c>
      <c r="E25" s="120">
        <f>'1'!W24+'2'!W24+'3'!W24+'4'!W24+'5'!W24+'6'!W24+'7'!W24+'8'!W24+'9'!W24+'10'!W24+'11'!W24+'12'!W24+'13'!W24+'14'!W24+'15'!W24+'16'!W24+'17'!W24+'18'!W24+'19'!W24+'20'!W24+'21'!W24+'22'!W24+'23'!W24+'24'!W24+'25'!W24+'26'!W24+'27'!W24+'28'!W24+'29'!W24+'30'!W24+'31'!W24+'32'!W24+'33'!W24+'34'!W24+'35'!W24+'36'!W24+'37'!W24+'38'!W24+'39'!W24</f>
        <v>143</v>
      </c>
      <c r="F25" s="172">
        <f>'1'!Y24+'2'!Y24+'3'!Y24+'4'!Y24+'5'!Y24+'6'!Y24+'7'!Y24+'8'!Y24+'9'!Y24+'10'!Y24+'11'!Y24+'12'!Y24+'13'!Y24+'14'!Y24+'15'!Y24+'16'!Y24+'17'!Y24+'18'!Y24+'19'!Y24+'20'!Y24+'21'!Y24+'22'!Y24+'23'!Y24+'24'!Y24+'25'!Y24+'26'!Y24+'27'!Y24+'28'!Y24+'29'!Y24+'30'!Y24+'31'!Y24+'32'!Y24+'33'!Y24+'34'!Y24+'35'!Y24+'36'!Y24+'37'!Y24+'38'!Y24+'39'!Y24</f>
        <v>129</v>
      </c>
      <c r="G25" s="117">
        <v>20</v>
      </c>
      <c r="O25" s="49">
        <v>214</v>
      </c>
      <c r="P25" s="430" t="s">
        <v>576</v>
      </c>
      <c r="Q25" s="429">
        <v>470475</v>
      </c>
      <c r="R25" s="429">
        <v>449216</v>
      </c>
    </row>
    <row r="26" spans="1:18" x14ac:dyDescent="0.2">
      <c r="A26" s="159" t="s">
        <v>13</v>
      </c>
      <c r="B26" s="3" t="s">
        <v>191</v>
      </c>
      <c r="C26" s="174">
        <f>'1'!S25+'2'!S25+'3'!S25+'4'!S25+'5'!S25+'6'!S25+'7'!S25+'8'!S25+'9'!S25+'10'!S25+'11'!S25+'12'!S25+'13'!S25+'14'!S25+'15'!S25+'16'!S25+'17'!S25+'18'!S25+'19'!S25+'20'!S25+'21'!S25+'22'!S25+'23'!S25+'24'!S25+'25'!S25+'26'!S25+'27'!S25+'28'!S25+'29'!S25+'30'!S25+'31'!S25+'32'!S25+'33'!S25+'34'!S25+'35'!S25+'36'!S25+'37'!S25+'38'!S25+'39'!S25</f>
        <v>107.04326275779425</v>
      </c>
      <c r="D26" s="193">
        <f>'1'!U25+'2'!U25+'3'!U25+'4'!U25+'5'!U25+'6'!U25+'7'!U25+'8'!U25+'9'!U25+'10'!U25+'11'!U25+'12'!U25+'13'!U25+'14'!U25+'15'!U25+'16'!U25+'17'!U25+'18'!U25+'19'!U25+'20'!U25+'21'!U25+'22'!U25+'23'!U25+'24'!U25+'25'!U25+'26'!U25+'27'!U25+'28'!U25+'29'!U25+'30'!U25+'31'!U25+'32'!U25+'33'!U25+'34'!U25+'35'!U25+'36'!U25+'37'!U25+'38'!U25+'39'!U25</f>
        <v>23.035645710104706</v>
      </c>
      <c r="E26" s="120">
        <f>'1'!W25+'2'!W25+'3'!W25+'4'!W25+'5'!W25+'6'!W25+'7'!W25+'8'!W25+'9'!W25+'10'!W25+'11'!W25+'12'!W25+'13'!W25+'14'!W25+'15'!W25+'16'!W25+'17'!W25+'18'!W25+'19'!W25+'20'!W25+'21'!W25+'22'!W25+'23'!W25+'24'!W25+'25'!W25+'26'!W25+'27'!W25+'28'!W25+'29'!W25+'30'!W25+'31'!W25+'32'!W25+'33'!W25+'34'!W25+'35'!W25+'36'!W25+'37'!W25+'38'!W25+'39'!W25</f>
        <v>10</v>
      </c>
      <c r="F26" s="172">
        <f>'1'!Y25+'2'!Y25+'3'!Y25+'4'!Y25+'5'!Y25+'6'!Y25+'7'!Y25+'8'!Y25+'9'!Y25+'10'!Y25+'11'!Y25+'12'!Y25+'13'!Y25+'14'!Y25+'15'!Y25+'16'!Y25+'17'!Y25+'18'!Y25+'19'!Y25+'20'!Y25+'21'!Y25+'22'!Y25+'23'!Y25+'24'!Y25+'25'!Y25+'26'!Y25+'27'!Y25+'28'!Y25+'29'!Y25+'30'!Y25+'31'!Y25+'32'!Y25+'33'!Y25+'34'!Y25+'35'!Y25+'36'!Y25+'37'!Y25+'38'!Y25+'39'!Y25</f>
        <v>10</v>
      </c>
      <c r="G26" s="117">
        <v>21</v>
      </c>
      <c r="O26" s="49">
        <v>217</v>
      </c>
      <c r="P26" s="430" t="s">
        <v>577</v>
      </c>
      <c r="Q26" s="429">
        <v>331657</v>
      </c>
      <c r="R26" s="429">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100.7383890330362</v>
      </c>
      <c r="D27" s="195">
        <f>'1'!U26+'2'!U26+'3'!U26+'4'!U26+'5'!U26+'6'!U26+'7'!U26+'8'!U26+'9'!U26+'10'!U26+'11'!U26+'12'!U26+'13'!U26+'14'!U26+'15'!U26+'16'!U26+'17'!U26+'18'!U26+'19'!U26+'20'!U26+'21'!U26+'22'!U26+'23'!U26+'24'!U26+'25'!U26+'26'!U26+'27'!U26+'28'!U26+'29'!U26+'30'!U26+'31'!U26+'32'!U26+'33'!U26+'34'!U26+'35'!U26+'36'!U26+'37'!U26+'38'!U26+'39'!U26</f>
        <v>48.744381790178814</v>
      </c>
      <c r="E27" s="121">
        <f>'1'!W26+'2'!W26+'3'!W26+'4'!W26+'5'!W26+'6'!W26+'7'!W26+'8'!W26+'9'!W26+'10'!W26+'11'!W26+'12'!W26+'13'!W26+'14'!W26+'15'!W26+'16'!W26+'17'!W26+'18'!W26+'19'!W26+'20'!W26+'21'!W26+'22'!W26+'23'!W26+'24'!W26+'25'!W26+'26'!W26+'27'!W26+'28'!W26+'29'!W26+'30'!W26+'31'!W26+'32'!W26+'33'!W26+'34'!W26+'35'!W26+'36'!W26+'37'!W26+'38'!W26+'39'!W26</f>
        <v>46</v>
      </c>
      <c r="F27" s="173">
        <f>'1'!Y26+'2'!Y26+'3'!Y26+'4'!Y26+'5'!Y26+'6'!Y26+'7'!Y26+'8'!Y26+'9'!Y26+'10'!Y26+'11'!Y26+'12'!Y26+'13'!Y26+'14'!Y26+'15'!Y26+'16'!Y26+'17'!Y26+'18'!Y26+'19'!Y26+'20'!Y26+'21'!Y26+'22'!Y26+'23'!Y26+'24'!Y26+'25'!Y26+'26'!Y26+'27'!Y26+'28'!Y26+'29'!Y26+'30'!Y26+'31'!Y26+'32'!Y26+'33'!Y26+'34'!Y26+'35'!Y26+'36'!Y26+'37'!Y26+'38'!Y26+'39'!Y26</f>
        <v>18</v>
      </c>
      <c r="G27" s="55">
        <v>22</v>
      </c>
      <c r="O27" s="49">
        <v>219</v>
      </c>
      <c r="P27" s="430" t="s">
        <v>578</v>
      </c>
      <c r="Q27" s="429">
        <v>462755</v>
      </c>
      <c r="R27" s="429">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114.57161924746966</v>
      </c>
      <c r="D28" s="193">
        <f>'1'!U27+'2'!U27+'3'!U27+'4'!U27+'5'!U27+'6'!U27+'7'!U27+'8'!U27+'9'!U27+'10'!U27+'11'!U27+'12'!U27+'13'!U27+'14'!U27+'15'!U27+'16'!U27+'17'!U27+'18'!U27+'19'!U27+'20'!U27+'21'!U27+'22'!U27+'23'!U27+'24'!U27+'25'!U27+'26'!U27+'27'!U27+'28'!U27+'29'!U27+'30'!U27+'31'!U27+'32'!U27+'33'!U27+'34'!U27+'35'!U27+'36'!U27+'37'!U27+'38'!U27+'39'!U27</f>
        <v>50.56776600731331</v>
      </c>
      <c r="E28" s="120">
        <f>'1'!W27+'2'!W27+'3'!W27+'4'!W27+'5'!W27+'6'!W27+'7'!W27+'8'!W27+'9'!W27+'10'!W27+'11'!W27+'12'!W27+'13'!W27+'14'!W27+'15'!W27+'16'!W27+'17'!W27+'18'!W27+'19'!W27+'20'!W27+'21'!W27+'22'!W27+'23'!W27+'24'!W27+'25'!W27+'26'!W27+'27'!W27+'28'!W27+'29'!W27+'30'!W27+'31'!W27+'32'!W27+'33'!W27+'34'!W27+'35'!W27+'36'!W27+'37'!W27+'38'!W27+'39'!W27</f>
        <v>12</v>
      </c>
      <c r="F28" s="172">
        <f>'1'!Y27+'2'!Y27+'3'!Y27+'4'!Y27+'5'!Y27+'6'!Y27+'7'!Y27+'8'!Y27+'9'!Y27+'10'!Y27+'11'!Y27+'12'!Y27+'13'!Y27+'14'!Y27+'15'!Y27+'16'!Y27+'17'!Y27+'18'!Y27+'19'!Y27+'20'!Y27+'21'!Y27+'22'!Y27+'23'!Y27+'24'!Y27+'25'!Y27+'26'!Y27+'27'!Y27+'28'!Y27+'29'!Y27+'30'!Y27+'31'!Y27+'32'!Y27+'33'!Y27+'34'!Y27+'35'!Y27+'36'!Y27+'37'!Y27+'38'!Y27+'39'!Y27</f>
        <v>8</v>
      </c>
      <c r="G28" s="117">
        <v>23</v>
      </c>
      <c r="O28" s="49">
        <v>301</v>
      </c>
      <c r="P28" s="430" t="s">
        <v>579</v>
      </c>
      <c r="Q28" s="429">
        <v>62895</v>
      </c>
      <c r="R28" s="429">
        <v>61899</v>
      </c>
    </row>
    <row r="29" spans="1:18" x14ac:dyDescent="0.2">
      <c r="A29" s="159" t="s">
        <v>16</v>
      </c>
      <c r="B29" s="3" t="s">
        <v>192</v>
      </c>
      <c r="C29" s="174">
        <f>'1'!S28+'2'!S28+'3'!S28+'4'!S28+'5'!S28+'6'!S28+'7'!S28+'8'!S28+'9'!S28+'10'!S28+'11'!S28+'12'!S28+'13'!S28+'14'!S28+'15'!S28+'16'!S28+'17'!S28+'18'!S28+'19'!S28+'20'!S28+'21'!S28+'22'!S28+'23'!S28+'24'!S28+'25'!S28+'26'!S28+'27'!S28+'28'!S28+'29'!S28+'30'!S28+'31'!S28+'32'!S28+'33'!S28+'34'!S28+'35'!S28+'36'!S28+'37'!S28+'38'!S28+'39'!S28</f>
        <v>173.04562514213779</v>
      </c>
      <c r="D29" s="193">
        <f>'1'!U28+'2'!U28+'3'!U28+'4'!U28+'5'!U28+'6'!U28+'7'!U28+'8'!U28+'9'!U28+'10'!U28+'11'!U28+'12'!U28+'13'!U28+'14'!U28+'15'!U28+'16'!U28+'17'!U28+'18'!U28+'19'!U28+'20'!U28+'21'!U28+'22'!U28+'23'!U28+'24'!U28+'25'!U28+'26'!U28+'27'!U28+'28'!U28+'29'!U28+'30'!U28+'31'!U28+'32'!U28+'33'!U28+'34'!U28+'35'!U28+'36'!U28+'37'!U28+'38'!U28+'39'!U28</f>
        <v>59.728238685423747</v>
      </c>
      <c r="E29" s="120">
        <f>'1'!W28+'2'!W28+'3'!W28+'4'!W28+'5'!W28+'6'!W28+'7'!W28+'8'!W28+'9'!W28+'10'!W28+'11'!W28+'12'!W28+'13'!W28+'14'!W28+'15'!W28+'16'!W28+'17'!W28+'18'!W28+'19'!W28+'20'!W28+'21'!W28+'22'!W28+'23'!W28+'24'!W28+'25'!W28+'26'!W28+'27'!W28+'28'!W28+'29'!W28+'30'!W28+'31'!W28+'32'!W28+'33'!W28+'34'!W28+'35'!W28+'36'!W28+'37'!W28+'38'!W28+'39'!W28</f>
        <v>1</v>
      </c>
      <c r="F29" s="172">
        <f>'1'!Y28+'2'!Y28+'3'!Y28+'4'!Y28+'5'!Y28+'6'!Y28+'7'!Y28+'8'!Y28+'9'!Y28+'10'!Y28+'11'!Y28+'12'!Y28+'13'!Y28+'14'!Y28+'15'!Y28+'16'!Y28+'17'!Y28+'18'!Y28+'19'!Y28+'20'!Y28+'21'!Y28+'22'!Y28+'23'!Y28+'24'!Y28+'25'!Y28+'26'!Y28+'27'!Y28+'28'!Y28+'29'!Y28+'30'!Y28+'31'!Y28+'32'!Y28+'33'!Y28+'34'!Y28+'35'!Y28+'36'!Y28+'37'!Y28+'38'!Y28+'39'!Y28</f>
        <v>1</v>
      </c>
      <c r="G29" s="117">
        <v>24</v>
      </c>
      <c r="O29" s="49"/>
      <c r="P29" s="430" t="s">
        <v>564</v>
      </c>
      <c r="Q29" s="429">
        <v>2933055</v>
      </c>
      <c r="R29" s="429">
        <v>2958496</v>
      </c>
    </row>
    <row r="30" spans="1:18" x14ac:dyDescent="0.2">
      <c r="A30" s="159" t="s">
        <v>17</v>
      </c>
      <c r="B30" s="3" t="s">
        <v>272</v>
      </c>
      <c r="C30" s="174">
        <f>'1'!S29+'2'!S29+'3'!S29+'4'!S29+'5'!S29+'6'!S29+'7'!S29+'8'!S29+'9'!S29+'10'!S29+'11'!S29+'12'!S29+'13'!S29+'14'!S29+'15'!S29+'16'!S29+'17'!S29+'18'!S29+'19'!S29+'20'!S29+'21'!S29+'22'!S29+'23'!S29+'24'!S29+'25'!S29+'26'!S29+'27'!S29+'28'!S29+'29'!S29+'30'!S29+'31'!S29+'32'!S29+'33'!S29+'34'!S29+'35'!S29+'36'!S29+'37'!S29+'38'!S29+'39'!S29</f>
        <v>122.18215628309005</v>
      </c>
      <c r="D30" s="193">
        <f>'1'!U29+'2'!U29+'3'!U29+'4'!U29+'5'!U29+'6'!U29+'7'!U29+'8'!U29+'9'!U29+'10'!U29+'11'!U29+'12'!U29+'13'!U29+'14'!U29+'15'!U29+'16'!U29+'17'!U29+'18'!U29+'19'!U29+'20'!U29+'21'!U29+'22'!U29+'23'!U29+'24'!U29+'25'!U29+'26'!U29+'27'!U29+'28'!U29+'29'!U29+'30'!U29+'31'!U29+'32'!U29+'33'!U29+'34'!U29+'35'!U29+'36'!U29+'37'!U29+'38'!U29+'39'!U29</f>
        <v>59.407465751817412</v>
      </c>
      <c r="E30" s="120">
        <f>'1'!W29+'2'!W29+'3'!W29+'4'!W29+'5'!W29+'6'!W29+'7'!W29+'8'!W29+'9'!W29+'10'!W29+'11'!W29+'12'!W29+'13'!W29+'14'!W29+'15'!W29+'16'!W29+'17'!W29+'18'!W29+'19'!W29+'20'!W29+'21'!W29+'22'!W29+'23'!W29+'24'!W29+'25'!W29+'26'!W29+'27'!W29+'28'!W29+'29'!W29+'30'!W29+'31'!W29+'32'!W29+'33'!W29+'34'!W29+'35'!W29+'36'!W29+'37'!W29+'38'!W29+'39'!W29</f>
        <v>2</v>
      </c>
      <c r="F30" s="172">
        <f>'1'!Y29+'2'!Y29+'3'!Y29+'4'!Y29+'5'!Y29+'6'!Y29+'7'!Y29+'8'!Y29+'9'!Y29+'10'!Y29+'11'!Y29+'12'!Y29+'13'!Y29+'14'!Y29+'15'!Y29+'16'!Y29+'17'!Y29+'18'!Y29+'19'!Y29+'20'!Y29+'21'!Y29+'22'!Y29+'23'!Y29+'24'!Y29+'25'!Y29+'26'!Y29+'27'!Y29+'28'!Y29+'29'!Y29+'30'!Y29+'31'!Y29+'32'!Y29+'33'!Y29+'34'!Y29+'35'!Y29+'36'!Y29+'37'!Y29+'38'!Y29+'39'!Y29</f>
        <v>2</v>
      </c>
      <c r="G30" s="117">
        <v>25</v>
      </c>
      <c r="O30" s="49">
        <v>203</v>
      </c>
      <c r="P30" s="430" t="s">
        <v>580</v>
      </c>
      <c r="Q30" s="429">
        <v>1187637</v>
      </c>
      <c r="R30" s="429">
        <v>1167801</v>
      </c>
    </row>
    <row r="31" spans="1:18" x14ac:dyDescent="0.2">
      <c r="A31" s="159" t="s">
        <v>18</v>
      </c>
      <c r="B31" s="3" t="s">
        <v>273</v>
      </c>
      <c r="C31" s="174">
        <f>'1'!S30+'2'!S30+'3'!S30+'4'!S30+'5'!S30+'6'!S30+'7'!S30+'8'!S30+'9'!S30+'10'!S30+'11'!S30+'12'!S30+'13'!S30+'14'!S30+'15'!S30+'16'!S30+'17'!S30+'18'!S30+'19'!S30+'20'!S30+'21'!S30+'22'!S30+'23'!S30+'24'!S30+'25'!S30+'26'!S30+'27'!S30+'28'!S30+'29'!S30+'30'!S30+'31'!S30+'32'!S30+'33'!S30+'34'!S30+'35'!S30+'36'!S30+'37'!S30+'38'!S30+'39'!S30</f>
        <v>109.68131685779414</v>
      </c>
      <c r="D31" s="193">
        <f>'1'!U30+'2'!U30+'3'!U30+'4'!U30+'5'!U30+'6'!U30+'7'!U30+'8'!U30+'9'!U30+'10'!U30+'11'!U30+'12'!U30+'13'!U30+'14'!U30+'15'!U30+'16'!U30+'17'!U30+'18'!U30+'19'!U30+'20'!U30+'21'!U30+'22'!U30+'23'!U30+'24'!U30+'25'!U30+'26'!U30+'27'!U30+'28'!U30+'29'!U30+'30'!U30+'31'!U30+'32'!U30+'33'!U30+'34'!U30+'35'!U30+'36'!U30+'37'!U30+'38'!U30+'39'!U30</f>
        <v>71.480963756926542</v>
      </c>
      <c r="E31" s="120">
        <f>'1'!W30+'2'!W30+'3'!W30+'4'!W30+'5'!W30+'6'!W30+'7'!W30+'8'!W30+'9'!W30+'10'!W30+'11'!W30+'12'!W30+'13'!W30+'14'!W30+'15'!W30+'16'!W30+'17'!W30+'18'!W30+'19'!W30+'20'!W30+'21'!W30+'22'!W30+'23'!W30+'24'!W30+'25'!W30+'26'!W30+'27'!W30+'28'!W30+'29'!W30+'30'!W30+'31'!W30+'32'!W30+'33'!W30+'34'!W30+'35'!W30+'36'!W30+'37'!W30+'38'!W30+'39'!W30</f>
        <v>11</v>
      </c>
      <c r="F31" s="172">
        <f>'1'!Y30+'2'!Y30+'3'!Y30+'4'!Y30+'5'!Y30+'6'!Y30+'7'!Y30+'8'!Y30+'9'!Y30+'10'!Y30+'11'!Y30+'12'!Y30+'13'!Y30+'14'!Y30+'15'!Y30+'16'!Y30+'17'!Y30+'18'!Y30+'19'!Y30+'20'!Y30+'21'!Y30+'22'!Y30+'23'!Y30+'24'!Y30+'25'!Y30+'26'!Y30+'27'!Y30+'28'!Y30+'29'!Y30+'30'!Y30+'31'!Y30+'32'!Y30+'33'!Y30+'34'!Y30+'35'!Y30+'36'!Y30+'37'!Y30+'38'!Y30+'39'!Y30</f>
        <v>10</v>
      </c>
      <c r="G31" s="117">
        <v>26</v>
      </c>
      <c r="O31" s="49">
        <v>210</v>
      </c>
      <c r="P31" s="430" t="s">
        <v>581</v>
      </c>
      <c r="Q31" s="429">
        <v>868757</v>
      </c>
      <c r="R31" s="429">
        <v>843054</v>
      </c>
    </row>
    <row r="32" spans="1:18" x14ac:dyDescent="0.2">
      <c r="A32" s="159" t="s">
        <v>19</v>
      </c>
      <c r="B32" s="3" t="s">
        <v>274</v>
      </c>
      <c r="C32" s="174">
        <f>'1'!S31+'2'!S31+'3'!S31+'4'!S31+'5'!S31+'6'!S31+'7'!S31+'8'!S31+'9'!S31+'10'!S31+'11'!S31+'12'!S31+'13'!S31+'14'!S31+'15'!S31+'16'!S31+'17'!S31+'18'!S31+'19'!S31+'20'!S31+'21'!S31+'22'!S31+'23'!S31+'24'!S31+'25'!S31+'26'!S31+'27'!S31+'28'!S31+'29'!S31+'30'!S31+'31'!S31+'32'!S31+'33'!S31+'34'!S31+'35'!S31+'36'!S31+'37'!S31+'38'!S31+'39'!S31</f>
        <v>147.72506291648585</v>
      </c>
      <c r="D32" s="193">
        <f>'1'!U31+'2'!U31+'3'!U31+'4'!U31+'5'!U31+'6'!U31+'7'!U31+'8'!U31+'9'!U31+'10'!U31+'11'!U31+'12'!U31+'13'!U31+'14'!U31+'15'!U31+'16'!U31+'17'!U31+'18'!U31+'19'!U31+'20'!U31+'21'!U31+'22'!U31+'23'!U31+'24'!U31+'25'!U31+'26'!U31+'27'!U31+'28'!U31+'29'!U31+'30'!U31+'31'!U31+'32'!U31+'33'!U31+'34'!U31+'35'!U31+'36'!U31+'37'!U31+'38'!U31+'39'!U31</f>
        <v>103.75081542171466</v>
      </c>
      <c r="E32" s="120">
        <f>'1'!W31+'2'!W31+'3'!W31+'4'!W31+'5'!W31+'6'!W31+'7'!W31+'8'!W31+'9'!W31+'10'!W31+'11'!W31+'12'!W31+'13'!W31+'14'!W31+'15'!W31+'16'!W31+'17'!W31+'18'!W31+'19'!W31+'20'!W31+'21'!W31+'22'!W31+'23'!W31+'24'!W31+'25'!W31+'26'!W31+'27'!W31+'28'!W31+'29'!W31+'30'!W31+'31'!W31+'32'!W31+'33'!W31+'34'!W31+'35'!W31+'36'!W31+'37'!W31+'38'!W31+'39'!W31</f>
        <v>73</v>
      </c>
      <c r="F32" s="172">
        <f>'1'!Y31+'2'!Y31+'3'!Y31+'4'!Y31+'5'!Y31+'6'!Y31+'7'!Y31+'8'!Y31+'9'!Y31+'10'!Y31+'11'!Y31+'12'!Y31+'13'!Y31+'14'!Y31+'15'!Y31+'16'!Y31+'17'!Y31+'18'!Y31+'19'!Y31+'20'!Y31+'21'!Y31+'22'!Y31+'23'!Y31+'24'!Y31+'25'!Y31+'26'!Y31+'27'!Y31+'28'!Y31+'29'!Y31+'30'!Y31+'31'!Y31+'32'!Y31+'33'!Y31+'34'!Y31+'35'!Y31+'36'!Y31+'37'!Y31+'38'!Y31+'39'!Y31</f>
        <v>30</v>
      </c>
      <c r="G32" s="117">
        <v>27</v>
      </c>
      <c r="O32" s="49">
        <v>216</v>
      </c>
      <c r="P32" s="430" t="s">
        <v>582</v>
      </c>
      <c r="Q32" s="429">
        <v>536118</v>
      </c>
      <c r="R32" s="429">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133.01724796537582</v>
      </c>
      <c r="D33" s="193">
        <f>'1'!U32+'2'!U32+'3'!U32+'4'!U32+'5'!U32+'6'!U32+'7'!U32+'8'!U32+'9'!U32+'10'!U32+'11'!U32+'12'!U32+'13'!U32+'14'!U32+'15'!U32+'16'!U32+'17'!U32+'18'!U32+'19'!U32+'20'!U32+'21'!U32+'22'!U32+'23'!U32+'24'!U32+'25'!U32+'26'!U32+'27'!U32+'28'!U32+'29'!U32+'30'!U32+'31'!U32+'32'!U32+'33'!U32+'34'!U32+'35'!U32+'36'!U32+'37'!U32+'38'!U32+'39'!U32</f>
        <v>86.522228263716968</v>
      </c>
      <c r="E33" s="120">
        <f>'1'!W32+'2'!W32+'3'!W32+'4'!W32+'5'!W32+'6'!W32+'7'!W32+'8'!W32+'9'!W32+'10'!W32+'11'!W32+'12'!W32+'13'!W32+'14'!W32+'15'!W32+'16'!W32+'17'!W32+'18'!W32+'19'!W32+'20'!W32+'21'!W32+'22'!W32+'23'!W32+'24'!W32+'25'!W32+'26'!W32+'27'!W32+'28'!W32+'29'!W32+'30'!W32+'31'!W32+'32'!W32+'33'!W32+'34'!W32+'35'!W32+'36'!W32+'37'!W32+'38'!W32+'39'!W32</f>
        <v>11</v>
      </c>
      <c r="F33" s="172">
        <f>'1'!Y32+'2'!Y32+'3'!Y32+'4'!Y32+'5'!Y32+'6'!Y32+'7'!Y32+'8'!Y32+'9'!Y32+'10'!Y32+'11'!Y32+'12'!Y32+'13'!Y32+'14'!Y32+'15'!Y32+'16'!Y32+'17'!Y32+'18'!Y32+'19'!Y32+'20'!Y32+'21'!Y32+'22'!Y32+'23'!Y32+'24'!Y32+'25'!Y32+'26'!Y32+'27'!Y32+'28'!Y32+'29'!Y32+'30'!Y32+'31'!Y32+'32'!Y32+'33'!Y32+'34'!Y32+'35'!Y32+'36'!Y32+'37'!Y32+'38'!Y32+'39'!Y32</f>
        <v>9</v>
      </c>
      <c r="G33" s="117">
        <v>28</v>
      </c>
      <c r="O33" s="49">
        <v>381</v>
      </c>
      <c r="P33" s="430" t="s">
        <v>583</v>
      </c>
      <c r="Q33" s="429">
        <v>162441</v>
      </c>
      <c r="R33" s="429">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177.72613737168567</v>
      </c>
      <c r="D34" s="193">
        <f>'1'!U33+'2'!U33+'3'!U33+'4'!U33+'5'!U33+'6'!U33+'7'!U33+'8'!U33+'9'!U33+'10'!U33+'11'!U33+'12'!U33+'13'!U33+'14'!U33+'15'!U33+'16'!U33+'17'!U33+'18'!U33+'19'!U33+'20'!U33+'21'!U33+'22'!U33+'23'!U33+'24'!U33+'25'!U33+'26'!U33+'27'!U33+'28'!U33+'29'!U33+'30'!U33+'31'!U33+'32'!U33+'33'!U33+'34'!U33+'35'!U33+'36'!U33+'37'!U33+'38'!U33+'39'!U33</f>
        <v>158.91939320055459</v>
      </c>
      <c r="E34" s="120">
        <f>'1'!W33+'2'!W33+'3'!W33+'4'!W33+'5'!W33+'6'!W33+'7'!W33+'8'!W33+'9'!W33+'10'!W33+'11'!W33+'12'!W33+'13'!W33+'14'!W33+'15'!W33+'16'!W33+'17'!W33+'18'!W33+'19'!W33+'20'!W33+'21'!W33+'22'!W33+'23'!W33+'24'!W33+'25'!W33+'26'!W33+'27'!W33+'28'!W33+'29'!W33+'30'!W33+'31'!W33+'32'!W33+'33'!W33+'34'!W33+'35'!W33+'36'!W33+'37'!W33+'38'!W33+'39'!W33</f>
        <v>0</v>
      </c>
      <c r="F34" s="172">
        <f>'1'!Y33+'2'!Y33+'3'!Y33+'4'!Y33+'5'!Y33+'6'!Y33+'7'!Y33+'8'!Y33+'9'!Y33+'10'!Y33+'11'!Y33+'12'!Y33+'13'!Y33+'14'!Y33+'15'!Y33+'16'!Y33+'17'!Y33+'18'!Y33+'19'!Y33+'20'!Y33+'21'!Y33+'22'!Y33+'23'!Y33+'24'!Y33+'25'!Y33+'26'!Y33+'27'!Y33+'28'!Y33+'29'!Y33+'30'!Y33+'31'!Y33+'32'!Y33+'33'!Y33+'34'!Y33+'35'!Y33+'36'!Y33+'37'!Y33+'38'!Y33+'39'!Y33</f>
        <v>0</v>
      </c>
      <c r="G34" s="117">
        <v>29</v>
      </c>
      <c r="O34" s="49">
        <v>382</v>
      </c>
      <c r="P34" s="430" t="s">
        <v>584</v>
      </c>
      <c r="Q34" s="429">
        <v>178102</v>
      </c>
      <c r="R34" s="429">
        <v>194975</v>
      </c>
    </row>
    <row r="35" spans="1:18" x14ac:dyDescent="0.2">
      <c r="A35" s="159" t="s">
        <v>22</v>
      </c>
      <c r="B35" s="3" t="s">
        <v>377</v>
      </c>
      <c r="C35" s="174">
        <f>'1'!S34+'2'!S34+'3'!S34+'4'!S34+'5'!S34+'6'!S34+'7'!S34+'8'!S34+'9'!S34+'10'!S34+'11'!S34+'12'!S34+'13'!S34+'14'!S34+'15'!S34+'16'!S34+'17'!S34+'18'!S34+'19'!S34+'20'!S34+'21'!S34+'22'!S34+'23'!S34+'24'!S34+'25'!S34+'26'!S34+'27'!S34+'28'!S34+'29'!S34+'30'!S34+'31'!S34+'32'!S34+'33'!S34+'34'!S34+'35'!S34+'36'!S34+'37'!S34+'38'!S34+'39'!S34</f>
        <v>139.14058316921003</v>
      </c>
      <c r="D35" s="193">
        <f>'1'!U34+'2'!U34+'3'!U34+'4'!U34+'5'!U34+'6'!U34+'7'!U34+'8'!U34+'9'!U34+'10'!U34+'11'!U34+'12'!U34+'13'!U34+'14'!U34+'15'!U34+'16'!U34+'17'!U34+'18'!U34+'19'!U34+'20'!U34+'21'!U34+'22'!U34+'23'!U34+'24'!U34+'25'!U34+'26'!U34+'27'!U34+'28'!U34+'29'!U34+'30'!U34+'31'!U34+'32'!U34+'33'!U34+'34'!U34+'35'!U34+'36'!U34+'37'!U34+'38'!U34+'39'!U34</f>
        <v>93.116474724884014</v>
      </c>
      <c r="E35" s="120">
        <f>'1'!W34+'2'!W34+'3'!W34+'4'!W34+'5'!W34+'6'!W34+'7'!W34+'8'!W34+'9'!W34+'10'!W34+'11'!W34+'12'!W34+'13'!W34+'14'!W34+'15'!W34+'16'!W34+'17'!W34+'18'!W34+'19'!W34+'20'!W34+'21'!W34+'22'!W34+'23'!W34+'24'!W34+'25'!W34+'26'!W34+'27'!W34+'28'!W34+'29'!W34+'30'!W34+'31'!W34+'32'!W34+'33'!W34+'34'!W34+'35'!W34+'36'!W34+'37'!W34+'38'!W34+'39'!W34</f>
        <v>10</v>
      </c>
      <c r="F35" s="172">
        <f>'1'!Y34+'2'!Y34+'3'!Y34+'4'!Y34+'5'!Y34+'6'!Y34+'7'!Y34+'8'!Y34+'9'!Y34+'10'!Y34+'11'!Y34+'12'!Y34+'13'!Y34+'14'!Y34+'15'!Y34+'16'!Y34+'17'!Y34+'18'!Y34+'19'!Y34+'20'!Y34+'21'!Y34+'22'!Y34+'23'!Y34+'24'!Y34+'25'!Y34+'26'!Y34+'27'!Y34+'28'!Y34+'29'!Y34+'30'!Y34+'31'!Y34+'32'!Y34+'33'!Y34+'34'!Y34+'35'!Y34+'36'!Y34+'37'!Y34+'38'!Y34+'39'!Y34</f>
        <v>7</v>
      </c>
      <c r="G35" s="117">
        <v>30</v>
      </c>
      <c r="O35" s="49"/>
      <c r="P35" s="430" t="s">
        <v>565</v>
      </c>
      <c r="Q35" s="429">
        <v>1278601</v>
      </c>
      <c r="R35" s="429">
        <v>1266442</v>
      </c>
    </row>
    <row r="36" spans="1:18" x14ac:dyDescent="0.2">
      <c r="A36" s="159" t="s">
        <v>23</v>
      </c>
      <c r="B36" s="3" t="s">
        <v>193</v>
      </c>
      <c r="C36" s="174">
        <f>'1'!S35+'2'!S35+'3'!S35+'4'!S35+'5'!S35+'6'!S35+'7'!S35+'8'!S35+'9'!S35+'10'!S35+'11'!S35+'12'!S35+'13'!S35+'14'!S35+'15'!S35+'16'!S35+'17'!S35+'18'!S35+'19'!S35+'20'!S35+'21'!S35+'22'!S35+'23'!S35+'24'!S35+'25'!S35+'26'!S35+'27'!S35+'28'!S35+'29'!S35+'30'!S35+'31'!S35+'32'!S35+'33'!S35+'34'!S35+'35'!S35+'36'!S35+'37'!S35+'38'!S35+'39'!S35</f>
        <v>102.22593714043583</v>
      </c>
      <c r="D36" s="193">
        <f>'1'!U35+'2'!U35+'3'!U35+'4'!U35+'5'!U35+'6'!U35+'7'!U35+'8'!U35+'9'!U35+'10'!U35+'11'!U35+'12'!U35+'13'!U35+'14'!U35+'15'!U35+'16'!U35+'17'!U35+'18'!U35+'19'!U35+'20'!U35+'21'!U35+'22'!U35+'23'!U35+'24'!U35+'25'!U35+'26'!U35+'27'!U35+'28'!U35+'29'!U35+'30'!U35+'31'!U35+'32'!U35+'33'!U35+'34'!U35+'35'!U35+'36'!U35+'37'!U35+'38'!U35+'39'!U35</f>
        <v>62.39764994286341</v>
      </c>
      <c r="E36" s="120">
        <f>'1'!W35+'2'!W35+'3'!W35+'4'!W35+'5'!W35+'6'!W35+'7'!W35+'8'!W35+'9'!W35+'10'!W35+'11'!W35+'12'!W35+'13'!W35+'14'!W35+'15'!W35+'16'!W35+'17'!W35+'18'!W35+'19'!W35+'20'!W35+'21'!W35+'22'!W35+'23'!W35+'24'!W35+'25'!W35+'26'!W35+'27'!W35+'28'!W35+'29'!W35+'30'!W35+'31'!W35+'32'!W35+'33'!W35+'34'!W35+'35'!W35+'36'!W35+'37'!W35+'38'!W35+'39'!W35</f>
        <v>20</v>
      </c>
      <c r="F36" s="172">
        <f>'1'!Y35+'2'!Y35+'3'!Y35+'4'!Y35+'5'!Y35+'6'!Y35+'7'!Y35+'8'!Y35+'9'!Y35+'10'!Y35+'11'!Y35+'12'!Y35+'13'!Y35+'14'!Y35+'15'!Y35+'16'!Y35+'17'!Y35+'18'!Y35+'19'!Y35+'20'!Y35+'21'!Y35+'22'!Y35+'23'!Y35+'24'!Y35+'25'!Y35+'26'!Y35+'27'!Y35+'28'!Y35+'29'!Y35+'30'!Y35+'31'!Y35+'32'!Y35+'33'!Y35+'34'!Y35+'35'!Y35+'36'!Y35+'37'!Y35+'38'!Y35+'39'!Y35</f>
        <v>16</v>
      </c>
      <c r="G36" s="117">
        <v>31</v>
      </c>
      <c r="O36" s="49">
        <v>213</v>
      </c>
      <c r="P36" s="430" t="s">
        <v>585</v>
      </c>
      <c r="Q36" s="429">
        <v>145212</v>
      </c>
      <c r="R36" s="429">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122.38648667089947</v>
      </c>
      <c r="D37" s="193">
        <f>'1'!U36+'2'!U36+'3'!U36+'4'!U36+'5'!U36+'6'!U36+'7'!U36+'8'!U36+'9'!U36+'10'!U36+'11'!U36+'12'!U36+'13'!U36+'14'!U36+'15'!U36+'16'!U36+'17'!U36+'18'!U36+'19'!U36+'20'!U36+'21'!U36+'22'!U36+'23'!U36+'24'!U36+'25'!U36+'26'!U36+'27'!U36+'28'!U36+'29'!U36+'30'!U36+'31'!U36+'32'!U36+'33'!U36+'34'!U36+'35'!U36+'36'!U36+'37'!U36+'38'!U36+'39'!U36</f>
        <v>86.362434483916715</v>
      </c>
      <c r="E37" s="120">
        <f>'1'!W36+'2'!W36+'3'!W36+'4'!W36+'5'!W36+'6'!W36+'7'!W36+'8'!W36+'9'!W36+'10'!W36+'11'!W36+'12'!W36+'13'!W36+'14'!W36+'15'!W36+'16'!W36+'17'!W36+'18'!W36+'19'!W36+'20'!W36+'21'!W36+'22'!W36+'23'!W36+'24'!W36+'25'!W36+'26'!W36+'27'!W36+'28'!W36+'29'!W36+'30'!W36+'31'!W36+'32'!W36+'33'!W36+'34'!W36+'35'!W36+'36'!W36+'37'!W36+'38'!W36+'39'!W36</f>
        <v>7</v>
      </c>
      <c r="F37" s="172">
        <f>'1'!Y36+'2'!Y36+'3'!Y36+'4'!Y36+'5'!Y36+'6'!Y36+'7'!Y36+'8'!Y36+'9'!Y36+'10'!Y36+'11'!Y36+'12'!Y36+'13'!Y36+'14'!Y36+'15'!Y36+'16'!Y36+'17'!Y36+'18'!Y36+'19'!Y36+'20'!Y36+'21'!Y36+'22'!Y36+'23'!Y36+'24'!Y36+'25'!Y36+'26'!Y36+'27'!Y36+'28'!Y36+'29'!Y36+'30'!Y36+'31'!Y36+'32'!Y36+'33'!Y36+'34'!Y36+'35'!Y36+'36'!Y36+'37'!Y36+'38'!Y36+'39'!Y36</f>
        <v>8</v>
      </c>
      <c r="G37" s="117">
        <v>32</v>
      </c>
      <c r="O37" s="49">
        <v>215</v>
      </c>
      <c r="P37" s="430" t="s">
        <v>586</v>
      </c>
      <c r="Q37" s="429">
        <v>296081</v>
      </c>
      <c r="R37" s="429">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115.72271492162284</v>
      </c>
      <c r="D38" s="193">
        <f>'1'!U37+'2'!U37+'3'!U37+'4'!U37+'5'!U37+'6'!U37+'7'!U37+'8'!U37+'9'!U37+'10'!U37+'11'!U37+'12'!U37+'13'!U37+'14'!U37+'15'!U37+'16'!U37+'17'!U37+'18'!U37+'19'!U37+'20'!U37+'21'!U37+'22'!U37+'23'!U37+'24'!U37+'25'!U37+'26'!U37+'27'!U37+'28'!U37+'29'!U37+'30'!U37+'31'!U37+'32'!U37+'33'!U37+'34'!U37+'35'!U37+'36'!U37+'37'!U37+'38'!U37+'39'!U37</f>
        <v>89.702859548693326</v>
      </c>
      <c r="E38" s="120">
        <f>'1'!W37+'2'!W37+'3'!W37+'4'!W37+'5'!W37+'6'!W37+'7'!W37+'8'!W37+'9'!W37+'10'!W37+'11'!W37+'12'!W37+'13'!W37+'14'!W37+'15'!W37+'16'!W37+'17'!W37+'18'!W37+'19'!W37+'20'!W37+'21'!W37+'22'!W37+'23'!W37+'24'!W37+'25'!W37+'26'!W37+'27'!W37+'28'!W37+'29'!W37+'30'!W37+'31'!W37+'32'!W37+'33'!W37+'34'!W37+'35'!W37+'36'!W37+'37'!W37+'38'!W37+'39'!W37</f>
        <v>12</v>
      </c>
      <c r="F38" s="172">
        <f>'1'!Y37+'2'!Y37+'3'!Y37+'4'!Y37+'5'!Y37+'6'!Y37+'7'!Y37+'8'!Y37+'9'!Y37+'10'!Y37+'11'!Y37+'12'!Y37+'13'!Y37+'14'!Y37+'15'!Y37+'16'!Y37+'17'!Y37+'18'!Y37+'19'!Y37+'20'!Y37+'21'!Y37+'22'!Y37+'23'!Y37+'24'!Y37+'25'!Y37+'26'!Y37+'27'!Y37+'28'!Y37+'29'!Y37+'30'!Y37+'31'!Y37+'32'!Y37+'33'!Y37+'34'!Y37+'35'!Y37+'36'!Y37+'37'!Y37+'38'!Y37+'39'!Y37</f>
        <v>7</v>
      </c>
      <c r="G38" s="117">
        <v>33</v>
      </c>
      <c r="O38" s="49">
        <v>218</v>
      </c>
      <c r="P38" s="430" t="s">
        <v>587</v>
      </c>
      <c r="Q38" s="429">
        <v>258553</v>
      </c>
      <c r="R38" s="429">
        <v>243824</v>
      </c>
    </row>
    <row r="39" spans="1:18" x14ac:dyDescent="0.2">
      <c r="A39" s="159" t="s">
        <v>26</v>
      </c>
      <c r="B39" s="3" t="s">
        <v>276</v>
      </c>
      <c r="C39" s="174">
        <f>'1'!S38+'2'!S38+'3'!S38+'4'!S38+'5'!S38+'6'!S38+'7'!S38+'8'!S38+'9'!S38+'10'!S38+'11'!S38+'12'!S38+'13'!S38+'14'!S38+'15'!S38+'16'!S38+'17'!S38+'18'!S38+'19'!S38+'20'!S38+'21'!S38+'22'!S38+'23'!S38+'24'!S38+'25'!S38+'26'!S38+'27'!S38+'28'!S38+'29'!S38+'30'!S38+'31'!S38+'32'!S38+'33'!S38+'34'!S38+'35'!S38+'36'!S38+'37'!S38+'38'!S38+'39'!S38</f>
        <v>113.7164726876332</v>
      </c>
      <c r="D39" s="193">
        <f>'1'!U38+'2'!U38+'3'!U38+'4'!U38+'5'!U38+'6'!U38+'7'!U38+'8'!U38+'9'!U38+'10'!U38+'11'!U38+'12'!U38+'13'!U38+'14'!U38+'15'!U38+'16'!U38+'17'!U38+'18'!U38+'19'!U38+'20'!U38+'21'!U38+'22'!U38+'23'!U38+'24'!U38+'25'!U38+'26'!U38+'27'!U38+'28'!U38+'29'!U38+'30'!U38+'31'!U38+'32'!U38+'33'!U38+'34'!U38+'35'!U38+'36'!U38+'37'!U38+'38'!U38+'39'!U38</f>
        <v>63.998988160936413</v>
      </c>
      <c r="E39" s="120">
        <f>'1'!W38+'2'!W38+'3'!W38+'4'!W38+'5'!W38+'6'!W38+'7'!W38+'8'!W38+'9'!W38+'10'!W38+'11'!W38+'12'!W38+'13'!W38+'14'!W38+'15'!W38+'16'!W38+'17'!W38+'18'!W38+'19'!W38+'20'!W38+'21'!W38+'22'!W38+'23'!W38+'24'!W38+'25'!W38+'26'!W38+'27'!W38+'28'!W38+'29'!W38+'30'!W38+'31'!W38+'32'!W38+'33'!W38+'34'!W38+'35'!W38+'36'!W38+'37'!W38+'38'!W38+'39'!W38</f>
        <v>20</v>
      </c>
      <c r="F39" s="172">
        <f>'1'!Y38+'2'!Y38+'3'!Y38+'4'!Y38+'5'!Y38+'6'!Y38+'7'!Y38+'8'!Y38+'9'!Y38+'10'!Y38+'11'!Y38+'12'!Y38+'13'!Y38+'14'!Y38+'15'!Y38+'16'!Y38+'17'!Y38+'18'!Y38+'19'!Y38+'20'!Y38+'21'!Y38+'22'!Y38+'23'!Y38+'24'!Y38+'25'!Y38+'26'!Y38+'27'!Y38+'28'!Y38+'29'!Y38+'30'!Y38+'31'!Y38+'32'!Y38+'33'!Y38+'34'!Y38+'35'!Y38+'36'!Y38+'37'!Y38+'38'!Y38+'39'!Y38</f>
        <v>18</v>
      </c>
      <c r="G39" s="117">
        <v>34</v>
      </c>
      <c r="O39" s="49">
        <v>220</v>
      </c>
      <c r="P39" s="430" t="s">
        <v>588</v>
      </c>
      <c r="Q39" s="429">
        <v>236199</v>
      </c>
      <c r="R39" s="429">
        <v>216961</v>
      </c>
    </row>
    <row r="40" spans="1:18" x14ac:dyDescent="0.2">
      <c r="A40" s="159" t="s">
        <v>51</v>
      </c>
      <c r="B40" s="3" t="s">
        <v>367</v>
      </c>
      <c r="C40" s="174">
        <f>'1'!S39+'2'!S39+'3'!S39+'4'!S39+'5'!S39+'6'!S39+'7'!S39+'8'!S39+'9'!S39+'10'!S39+'11'!S39+'12'!S39+'13'!S39+'14'!S39+'15'!S39+'16'!S39+'17'!S39+'18'!S39+'19'!S39+'20'!S39+'21'!S39+'22'!S39+'23'!S39+'24'!S39+'25'!S39+'26'!S39+'27'!S39+'28'!S39+'29'!S39+'30'!S39+'31'!S39+'32'!S39+'33'!S39+'34'!S39+'35'!S39+'36'!S39+'37'!S39+'38'!S39+'39'!S39</f>
        <v>102.84592811843315</v>
      </c>
      <c r="D40" s="193">
        <f>'1'!U39+'2'!U39+'3'!U39+'4'!U39+'5'!U39+'6'!U39+'7'!U39+'8'!U39+'9'!U39+'10'!U39+'11'!U39+'12'!U39+'13'!U39+'14'!U39+'15'!U39+'16'!U39+'17'!U39+'18'!U39+'19'!U39+'20'!U39+'21'!U39+'22'!U39+'23'!U39+'24'!U39+'25'!U39+'26'!U39+'27'!U39+'28'!U39+'29'!U39+'30'!U39+'31'!U39+'32'!U39+'33'!U39+'34'!U39+'35'!U39+'36'!U39+'37'!U39+'38'!U39+'39'!U39</f>
        <v>58.769101781961808</v>
      </c>
      <c r="E40" s="120">
        <f>'1'!W39+'2'!W39+'3'!W39+'4'!W39+'5'!W39+'6'!W39+'7'!W39+'8'!W39+'9'!W39+'10'!W39+'11'!W39+'12'!W39+'13'!W39+'14'!W39+'15'!W39+'16'!W39+'17'!W39+'18'!W39+'19'!W39+'20'!W39+'21'!W39+'22'!W39+'23'!W39+'24'!W39+'25'!W39+'26'!W39+'27'!W39+'28'!W39+'29'!W39+'30'!W39+'31'!W39+'32'!W39+'33'!W39+'34'!W39+'35'!W39+'36'!W39+'37'!W39+'38'!W39+'39'!W39</f>
        <v>126</v>
      </c>
      <c r="F40" s="172">
        <f>'1'!Y39+'2'!Y39+'3'!Y39+'4'!Y39+'5'!Y39+'6'!Y39+'7'!Y39+'8'!Y39+'9'!Y39+'10'!Y39+'11'!Y39+'12'!Y39+'13'!Y39+'14'!Y39+'15'!Y39+'16'!Y39+'17'!Y39+'18'!Y39+'19'!Y39+'20'!Y39+'21'!Y39+'22'!Y39+'23'!Y39+'24'!Y39+'25'!Y39+'26'!Y39+'27'!Y39+'28'!Y39+'29'!Y39+'30'!Y39+'31'!Y39+'32'!Y39+'33'!Y39+'34'!Y39+'35'!Y39+'36'!Y39+'37'!Y39+'38'!Y39+'39'!Y39</f>
        <v>124</v>
      </c>
      <c r="G40" s="117">
        <v>35</v>
      </c>
      <c r="O40" s="49">
        <v>228</v>
      </c>
      <c r="P40" s="430" t="s">
        <v>518</v>
      </c>
      <c r="Q40" s="429">
        <v>278667</v>
      </c>
      <c r="R40" s="429">
        <v>294992</v>
      </c>
    </row>
    <row r="41" spans="1:18" x14ac:dyDescent="0.2">
      <c r="A41" s="159" t="s">
        <v>194</v>
      </c>
      <c r="B41" s="3" t="s">
        <v>41</v>
      </c>
      <c r="C41" s="174">
        <f>'1'!S40+'2'!S40+'3'!S40+'4'!S40+'5'!S40+'6'!S40+'7'!S40+'8'!S40+'9'!S40+'10'!S40+'11'!S40+'12'!S40+'13'!S40+'14'!S40+'15'!S40+'16'!S40+'17'!S40+'18'!S40+'19'!S40+'20'!S40+'21'!S40+'22'!S40+'23'!S40+'24'!S40+'25'!S40+'26'!S40+'27'!S40+'28'!S40+'29'!S40+'30'!S40+'31'!S40+'32'!S40+'33'!S40+'34'!S40+'35'!S40+'36'!S40+'37'!S40+'38'!S40+'39'!S40</f>
        <v>162.7507791687195</v>
      </c>
      <c r="D41" s="193">
        <f>'1'!U40+'2'!U40+'3'!U40+'4'!U40+'5'!U40+'6'!U40+'7'!U40+'8'!U40+'9'!U40+'10'!U40+'11'!U40+'12'!U40+'13'!U40+'14'!U40+'15'!U40+'16'!U40+'17'!U40+'18'!U40+'19'!U40+'20'!U40+'21'!U40+'22'!U40+'23'!U40+'24'!U40+'25'!U40+'26'!U40+'27'!U40+'28'!U40+'29'!U40+'30'!U40+'31'!U40+'32'!U40+'33'!U40+'34'!U40+'35'!U40+'36'!U40+'37'!U40+'38'!U40+'39'!U40</f>
        <v>108.8646151486513</v>
      </c>
      <c r="E41" s="120">
        <f>'1'!W40+'2'!W40+'3'!W40+'4'!W40+'5'!W40+'6'!W40+'7'!W40+'8'!W40+'9'!W40+'10'!W40+'11'!W40+'12'!W40+'13'!W40+'14'!W40+'15'!W40+'16'!W40+'17'!W40+'18'!W40+'19'!W40+'20'!W40+'21'!W40+'22'!W40+'23'!W40+'24'!W40+'25'!W40+'26'!W40+'27'!W40+'28'!W40+'29'!W40+'30'!W40+'31'!W40+'32'!W40+'33'!W40+'34'!W40+'35'!W40+'36'!W40+'37'!W40+'38'!W40+'39'!W40</f>
        <v>45</v>
      </c>
      <c r="F41" s="172">
        <f>'1'!Y40+'2'!Y40+'3'!Y40+'4'!Y40+'5'!Y40+'6'!Y40+'7'!Y40+'8'!Y40+'9'!Y40+'10'!Y40+'11'!Y40+'12'!Y40+'13'!Y40+'14'!Y40+'15'!Y40+'16'!Y40+'17'!Y40+'18'!Y40+'19'!Y40+'20'!Y40+'21'!Y40+'22'!Y40+'23'!Y40+'24'!Y40+'25'!Y40+'26'!Y40+'27'!Y40+'28'!Y40+'29'!Y40+'30'!Y40+'31'!Y40+'32'!Y40+'33'!Y40+'34'!Y40+'35'!Y40+'36'!Y40+'37'!Y40+'38'!Y40+'39'!Y40</f>
        <v>23</v>
      </c>
      <c r="G41" s="117">
        <v>36</v>
      </c>
      <c r="O41" s="49">
        <v>365</v>
      </c>
      <c r="P41" s="430" t="s">
        <v>521</v>
      </c>
      <c r="Q41" s="429">
        <v>63889</v>
      </c>
      <c r="R41" s="429">
        <v>64190</v>
      </c>
    </row>
    <row r="42" spans="1:18" x14ac:dyDescent="0.2">
      <c r="A42" s="159" t="s">
        <v>371</v>
      </c>
      <c r="B42" s="3" t="s">
        <v>345</v>
      </c>
      <c r="C42" s="174">
        <f>'1'!S41+'2'!S41+'3'!S41+'4'!S41+'5'!S41+'6'!S41+'7'!S41+'8'!S41+'9'!S41+'10'!S41+'11'!S41+'12'!S41+'13'!S41+'14'!S41+'15'!S41+'16'!S41+'17'!S41+'18'!S41+'19'!S41+'20'!S41+'21'!S41+'22'!S41+'23'!S41+'24'!S41+'25'!S41+'26'!S41+'27'!S41+'28'!S41+'29'!S41+'30'!S41+'31'!S41+'32'!S41+'33'!S41+'34'!S41+'35'!S41+'36'!S41+'37'!S41+'38'!S41+'39'!S41</f>
        <v>128.36343345998361</v>
      </c>
      <c r="D42" s="193">
        <f>'1'!U41+'2'!U41+'3'!U41+'4'!U41+'5'!U41+'6'!U41+'7'!U41+'8'!U41+'9'!U41+'10'!U41+'11'!U41+'12'!U41+'13'!U41+'14'!U41+'15'!U41+'16'!U41+'17'!U41+'18'!U41+'19'!U41+'20'!U41+'21'!U41+'22'!U41+'23'!U41+'24'!U41+'25'!U41+'26'!U41+'27'!U41+'28'!U41+'29'!U41+'30'!U41+'31'!U41+'32'!U41+'33'!U41+'34'!U41+'35'!U41+'36'!U41+'37'!U41+'38'!U41+'39'!U41</f>
        <v>59.575723932847303</v>
      </c>
      <c r="E42" s="120">
        <f>'1'!W41+'2'!W41+'3'!W41+'4'!W41+'5'!W41+'6'!W41+'7'!W41+'8'!W41+'9'!W41+'10'!W41+'11'!W41+'12'!W41+'13'!W41+'14'!W41+'15'!W41+'16'!W41+'17'!W41+'18'!W41+'19'!W41+'20'!W41+'21'!W41+'22'!W41+'23'!W41+'24'!W41+'25'!W41+'26'!W41+'27'!W41+'28'!W41+'29'!W41+'30'!W41+'31'!W41+'32'!W41+'33'!W41+'34'!W41+'35'!W41+'36'!W41+'37'!W41+'38'!W41+'39'!W41</f>
        <v>17</v>
      </c>
      <c r="F42" s="172">
        <f>'1'!Y41+'2'!Y41+'3'!Y41+'4'!Y41+'5'!Y41+'6'!Y41+'7'!Y41+'8'!Y41+'9'!Y41+'10'!Y41+'11'!Y41+'12'!Y41+'13'!Y41+'14'!Y41+'15'!Y41+'16'!Y41+'17'!Y41+'18'!Y41+'19'!Y41+'20'!Y41+'21'!Y41+'22'!Y41+'23'!Y41+'24'!Y41+'25'!Y41+'26'!Y41+'27'!Y41+'28'!Y41+'29'!Y41+'30'!Y41+'31'!Y41+'32'!Y41+'33'!Y41+'34'!Y41+'35'!Y41+'36'!Y41+'37'!Y41+'38'!Y41+'39'!Y41</f>
        <v>8</v>
      </c>
      <c r="G42" s="117">
        <v>37</v>
      </c>
      <c r="O42" s="49"/>
      <c r="P42" s="430" t="s">
        <v>589</v>
      </c>
      <c r="Q42" s="429">
        <v>2700326</v>
      </c>
      <c r="R42" s="429">
        <v>2598785</v>
      </c>
    </row>
    <row r="43" spans="1:18" x14ac:dyDescent="0.2">
      <c r="A43" s="159" t="s">
        <v>372</v>
      </c>
      <c r="B43" s="3" t="s">
        <v>278</v>
      </c>
      <c r="C43" s="174">
        <f>'1'!S42+'2'!S42+'3'!S42+'4'!S42+'5'!S42+'6'!S42+'7'!S42+'8'!S42+'9'!S42+'10'!S42+'11'!S42+'12'!S42+'13'!S42+'14'!S42+'15'!S42+'16'!S42+'17'!S42+'18'!S42+'19'!S42+'20'!S42+'21'!S42+'22'!S42+'23'!S42+'24'!S42+'25'!S42+'26'!S42+'27'!S42+'28'!S42+'29'!S42+'30'!S42+'31'!S42+'32'!S42+'33'!S42+'34'!S42+'35'!S42+'36'!S42+'37'!S42+'38'!S42+'39'!S42</f>
        <v>100.60076606360192</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0" t="s">
        <v>492</v>
      </c>
      <c r="Q43" s="429">
        <v>2444385</v>
      </c>
      <c r="R43" s="429">
        <v>2355693</v>
      </c>
    </row>
    <row r="44" spans="1:18" x14ac:dyDescent="0.2">
      <c r="A44" s="159" t="s">
        <v>373</v>
      </c>
      <c r="B44" s="3" t="s">
        <v>279</v>
      </c>
      <c r="C44" s="176">
        <f>'1'!S43+'2'!S43+'3'!S43+'4'!S43+'5'!S43+'6'!S43+'7'!S43+'8'!S43+'9'!S43+'10'!S43+'11'!S43+'12'!S43+'13'!S43+'14'!S43+'15'!S43+'16'!S43+'17'!S43+'18'!S43+'19'!S43+'20'!S43+'21'!S43+'22'!S43+'23'!S43+'24'!S43+'25'!S43+'26'!S43+'27'!S43+'28'!S43+'29'!S43+'30'!S43+'31'!S43+'32'!S43+'33'!S43+'34'!S43+'35'!S43+'36'!S43+'37'!S43+'38'!S43+'39'!S43</f>
        <v>101.22067787490826</v>
      </c>
      <c r="D44" s="193">
        <f>'1'!U43+'2'!U43+'3'!U43+'4'!U43+'5'!U43+'6'!U43+'7'!U43+'8'!U43+'9'!U43+'10'!U43+'11'!U43+'12'!U43+'13'!U43+'14'!U43+'15'!U43+'16'!U43+'17'!U43+'18'!U43+'19'!U43+'20'!U43+'21'!U43+'22'!U43+'23'!U43+'24'!U43+'25'!U43+'26'!U43+'27'!U43+'28'!U43+'29'!U43+'30'!U43+'31'!U43+'32'!U43+'33'!U43+'34'!U43+'35'!U43+'36'!U43+'37'!U43+'38'!U43+'39'!U43</f>
        <v>34.563158298749165</v>
      </c>
      <c r="E44" s="120">
        <f>'1'!W43+'2'!W43+'3'!W43+'4'!W43+'5'!W43+'6'!W43+'7'!W43+'8'!W43+'9'!W43+'10'!W43+'11'!W43+'12'!W43+'13'!W43+'14'!W43+'15'!W43+'16'!W43+'17'!W43+'18'!W43+'19'!W43+'20'!W43+'21'!W43+'22'!W43+'23'!W43+'24'!W43+'25'!W43+'26'!W43+'27'!W43+'28'!W43+'29'!W43+'30'!W43+'31'!W43+'32'!W43+'33'!W43+'34'!W43+'35'!W43+'36'!W43+'37'!W43+'38'!W43+'39'!W43</f>
        <v>5</v>
      </c>
      <c r="F44" s="172">
        <f>'1'!Y43+'2'!Y43+'3'!Y43+'4'!Y43+'5'!Y43+'6'!Y43+'7'!Y43+'8'!Y43+'9'!Y43+'10'!Y43+'11'!Y43+'12'!Y43+'13'!Y43+'14'!Y43+'15'!Y43+'16'!Y43+'17'!Y43+'18'!Y43+'19'!Y43+'20'!Y43+'21'!Y43+'22'!Y43+'23'!Y43+'24'!Y43+'25'!Y43+'26'!Y43+'27'!Y43+'28'!Y43+'29'!Y43+'30'!Y43+'31'!Y43+'32'!Y43+'33'!Y43+'34'!Y43+'35'!Y43+'36'!Y43+'37'!Y43+'38'!Y43+'39'!Y43</f>
        <v>17</v>
      </c>
      <c r="G44" s="117">
        <v>39</v>
      </c>
      <c r="O44" s="49">
        <v>442</v>
      </c>
      <c r="P44" s="430" t="s">
        <v>590</v>
      </c>
      <c r="Q44" s="429">
        <v>38269</v>
      </c>
      <c r="R44" s="429">
        <v>35368</v>
      </c>
    </row>
    <row r="45" spans="1:18" x14ac:dyDescent="0.2">
      <c r="A45" s="106"/>
      <c r="B45" s="94" t="s">
        <v>83</v>
      </c>
      <c r="C45" s="206">
        <f>SUM(C6:C44)</f>
        <v>4500.7826825757029</v>
      </c>
      <c r="D45" s="207">
        <f>SUM(D6:D44)</f>
        <v>2189.5238449131516</v>
      </c>
      <c r="E45" s="204">
        <f>SUM(E6:E44)</f>
        <v>1227</v>
      </c>
      <c r="F45" s="205">
        <f>SUM(F6:F44)</f>
        <v>1000</v>
      </c>
      <c r="G45" s="118"/>
      <c r="O45" s="49">
        <v>443</v>
      </c>
      <c r="P45" s="430" t="s">
        <v>591</v>
      </c>
      <c r="Q45" s="429">
        <v>183066</v>
      </c>
      <c r="R45" s="429">
        <v>173284</v>
      </c>
    </row>
    <row r="46" spans="1:18" x14ac:dyDescent="0.2">
      <c r="A46" s="398" t="str">
        <f>取引基本表!$E$1</f>
        <v>2015年香美町産業連関表</v>
      </c>
      <c r="B46" s="400"/>
      <c r="C46" s="48"/>
      <c r="D46" s="48"/>
      <c r="E46" s="48"/>
      <c r="F46" s="48"/>
      <c r="G46" s="48"/>
      <c r="O46" s="49">
        <v>446</v>
      </c>
      <c r="P46" s="430" t="s">
        <v>526</v>
      </c>
      <c r="Q46" s="429">
        <v>34606</v>
      </c>
      <c r="R46" s="429">
        <v>34440</v>
      </c>
    </row>
    <row r="47" spans="1:18" x14ac:dyDescent="0.2">
      <c r="C47" s="208"/>
      <c r="D47" s="208"/>
      <c r="E47" s="208"/>
      <c r="F47" s="208"/>
      <c r="G47" s="48"/>
      <c r="O47" s="49"/>
      <c r="P47" s="430" t="s">
        <v>567</v>
      </c>
      <c r="Q47" s="429">
        <v>1115874</v>
      </c>
      <c r="R47" s="429">
        <v>1131429</v>
      </c>
    </row>
    <row r="48" spans="1:18" x14ac:dyDescent="0.2">
      <c r="C48" s="48"/>
      <c r="D48" s="48"/>
      <c r="E48" s="48"/>
      <c r="F48" s="48"/>
      <c r="G48" s="48"/>
      <c r="O48" s="49">
        <v>208</v>
      </c>
      <c r="P48" s="430" t="s">
        <v>592</v>
      </c>
      <c r="Q48" s="429">
        <v>178175</v>
      </c>
      <c r="R48" s="429">
        <v>205903</v>
      </c>
    </row>
    <row r="49" spans="3:18" x14ac:dyDescent="0.2">
      <c r="C49" s="48"/>
      <c r="D49" s="48"/>
      <c r="E49" s="48"/>
      <c r="F49" s="48"/>
      <c r="G49" s="48"/>
      <c r="O49" s="49">
        <v>212</v>
      </c>
      <c r="P49" s="430" t="s">
        <v>593</v>
      </c>
      <c r="Q49" s="429">
        <v>264770</v>
      </c>
      <c r="R49" s="429">
        <v>271944</v>
      </c>
    </row>
    <row r="50" spans="3:18" x14ac:dyDescent="0.2">
      <c r="O50" s="49">
        <v>227</v>
      </c>
      <c r="P50" s="430" t="s">
        <v>517</v>
      </c>
      <c r="Q50" s="429">
        <v>120665</v>
      </c>
      <c r="R50" s="429">
        <v>111832</v>
      </c>
    </row>
    <row r="51" spans="3:18" x14ac:dyDescent="0.2">
      <c r="O51" s="49">
        <v>229</v>
      </c>
      <c r="P51" s="430" t="s">
        <v>519</v>
      </c>
      <c r="Q51" s="429">
        <v>348616</v>
      </c>
      <c r="R51" s="429">
        <v>341914</v>
      </c>
    </row>
    <row r="52" spans="3:18" x14ac:dyDescent="0.2">
      <c r="O52" s="49">
        <v>464</v>
      </c>
      <c r="P52" s="430" t="s">
        <v>594</v>
      </c>
      <c r="Q52" s="429">
        <v>93387</v>
      </c>
      <c r="R52" s="429">
        <v>97242</v>
      </c>
    </row>
    <row r="53" spans="3:18" x14ac:dyDescent="0.2">
      <c r="O53" s="49">
        <v>481</v>
      </c>
      <c r="P53" s="430" t="s">
        <v>595</v>
      </c>
      <c r="Q53" s="429">
        <v>50484</v>
      </c>
      <c r="R53" s="429">
        <v>48645</v>
      </c>
    </row>
    <row r="54" spans="3:18" x14ac:dyDescent="0.2">
      <c r="O54" s="49">
        <v>501</v>
      </c>
      <c r="P54" s="430" t="s">
        <v>596</v>
      </c>
      <c r="Q54" s="429">
        <v>59777</v>
      </c>
      <c r="R54" s="429">
        <v>53949</v>
      </c>
    </row>
    <row r="55" spans="3:18" x14ac:dyDescent="0.2">
      <c r="O55" s="49"/>
      <c r="P55" s="430" t="s">
        <v>568</v>
      </c>
      <c r="Q55" s="429">
        <v>672561</v>
      </c>
      <c r="R55" s="429">
        <v>686870</v>
      </c>
    </row>
    <row r="56" spans="3:18" x14ac:dyDescent="0.2">
      <c r="O56" s="49">
        <v>209</v>
      </c>
      <c r="P56" s="430" t="s">
        <v>597</v>
      </c>
      <c r="Q56" s="429">
        <v>314928</v>
      </c>
      <c r="R56" s="429">
        <v>299944</v>
      </c>
    </row>
    <row r="57" spans="3:18" x14ac:dyDescent="0.2">
      <c r="O57" s="49">
        <v>222</v>
      </c>
      <c r="P57" s="430" t="s">
        <v>598</v>
      </c>
      <c r="Q57" s="429">
        <v>83428</v>
      </c>
      <c r="R57" s="429">
        <v>79818</v>
      </c>
    </row>
    <row r="58" spans="3:18" x14ac:dyDescent="0.2">
      <c r="O58" s="49">
        <v>225</v>
      </c>
      <c r="P58" s="430" t="s">
        <v>599</v>
      </c>
      <c r="Q58" s="429">
        <v>171979</v>
      </c>
      <c r="R58" s="429">
        <v>211181</v>
      </c>
    </row>
    <row r="59" spans="3:18" x14ac:dyDescent="0.2">
      <c r="O59" s="49">
        <v>585</v>
      </c>
      <c r="P59" s="430" t="s">
        <v>530</v>
      </c>
      <c r="Q59" s="429">
        <v>56592</v>
      </c>
      <c r="R59" s="429">
        <v>53759</v>
      </c>
    </row>
    <row r="60" spans="3:18" x14ac:dyDescent="0.2">
      <c r="O60" s="49">
        <v>586</v>
      </c>
      <c r="P60" s="430" t="s">
        <v>600</v>
      </c>
      <c r="Q60" s="429">
        <v>45634</v>
      </c>
      <c r="R60" s="429">
        <v>42168</v>
      </c>
    </row>
    <row r="61" spans="3:18" x14ac:dyDescent="0.2">
      <c r="O61" s="49"/>
      <c r="P61" s="430" t="s">
        <v>569</v>
      </c>
      <c r="Q61" s="429">
        <v>474157</v>
      </c>
      <c r="R61" s="429">
        <v>451615</v>
      </c>
    </row>
    <row r="62" spans="3:18" x14ac:dyDescent="0.2">
      <c r="O62" s="49">
        <v>221</v>
      </c>
      <c r="P62" s="430" t="s">
        <v>601</v>
      </c>
      <c r="Q62" s="429">
        <v>216783</v>
      </c>
      <c r="R62" s="429">
        <v>209488</v>
      </c>
    </row>
    <row r="63" spans="3:18" x14ac:dyDescent="0.2">
      <c r="O63" s="49">
        <v>223</v>
      </c>
      <c r="P63" s="430" t="s">
        <v>602</v>
      </c>
      <c r="Q63" s="429">
        <v>257374</v>
      </c>
      <c r="R63" s="429">
        <v>242127</v>
      </c>
    </row>
    <row r="64" spans="3:18" x14ac:dyDescent="0.2">
      <c r="O64" s="49"/>
      <c r="P64" s="430" t="s">
        <v>570</v>
      </c>
      <c r="Q64" s="429">
        <v>469330</v>
      </c>
      <c r="R64" s="429">
        <v>445310</v>
      </c>
    </row>
    <row r="65" spans="15:18" x14ac:dyDescent="0.2">
      <c r="O65" s="49">
        <v>205</v>
      </c>
      <c r="P65" s="430" t="s">
        <v>603</v>
      </c>
      <c r="Q65" s="429">
        <v>160450</v>
      </c>
      <c r="R65" s="429">
        <v>151566</v>
      </c>
    </row>
    <row r="66" spans="15:18" x14ac:dyDescent="0.2">
      <c r="O66" s="49">
        <v>224</v>
      </c>
      <c r="P66" s="430" t="s">
        <v>514</v>
      </c>
      <c r="Q66" s="429">
        <v>161691</v>
      </c>
      <c r="R66" s="429">
        <v>152961</v>
      </c>
    </row>
    <row r="67" spans="15:18" x14ac:dyDescent="0.2">
      <c r="O67" s="439">
        <v>226</v>
      </c>
      <c r="P67" s="440" t="s">
        <v>604</v>
      </c>
      <c r="Q67" s="432">
        <v>147189</v>
      </c>
      <c r="R67" s="432">
        <v>140783</v>
      </c>
    </row>
    <row r="68" spans="15:18" x14ac:dyDescent="0.2">
      <c r="O68" t="s">
        <v>609</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305</v>
      </c>
      <c r="S2" s="3" t="s">
        <v>152</v>
      </c>
      <c r="U2" s="64" t="s">
        <v>209</v>
      </c>
      <c r="W2" s="3" t="s">
        <v>130</v>
      </c>
      <c r="Y2" s="3" t="s">
        <v>153</v>
      </c>
    </row>
    <row r="3" spans="1:25" ht="44" x14ac:dyDescent="0.2">
      <c r="B3" s="65"/>
      <c r="C3" s="66" t="s">
        <v>227</v>
      </c>
      <c r="D3" s="66" t="s">
        <v>306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75">
        <f>最終需要_まとめ!C6</f>
        <v>100</v>
      </c>
      <c r="D5" s="76">
        <f>投入係数表!C5</f>
        <v>0.14119672836848901</v>
      </c>
      <c r="E5" s="77">
        <f>$C$5*D5</f>
        <v>14.119672836848901</v>
      </c>
      <c r="F5" s="76">
        <f>分析係数表!C8</f>
        <v>0.34359605911330049</v>
      </c>
      <c r="G5" s="77">
        <f t="shared" ref="G5:G38" si="0">E5*F5</f>
        <v>4.8514639427103985</v>
      </c>
      <c r="H5" s="77">
        <f t="array" ref="H5:H43">MMULT(逆行列係数!C5:AO43,'1'!G5:G43)</f>
        <v>5.2922550503952932</v>
      </c>
      <c r="I5" s="77">
        <f t="shared" ref="I5:I38" si="1">C5+H5</f>
        <v>105.2922550503953</v>
      </c>
      <c r="J5" s="76">
        <f>分析係数表!G8</f>
        <v>0.12010331467929401</v>
      </c>
      <c r="K5" s="78">
        <f t="shared" ref="K5:K38" si="2">I5*J5</f>
        <v>12.64594884161011</v>
      </c>
      <c r="L5" s="79" t="s">
        <v>177</v>
      </c>
      <c r="M5" s="80" t="s">
        <v>177</v>
      </c>
      <c r="N5" s="81">
        <f>分析係数表!H8</f>
        <v>1.3293274000170063E-2</v>
      </c>
      <c r="O5" s="82">
        <f t="shared" ref="O5:O43" si="3">$M$44*N5</f>
        <v>0.12051432158196641</v>
      </c>
      <c r="P5" s="76">
        <f>分析係数表!C8</f>
        <v>0.34359605911330049</v>
      </c>
      <c r="Q5" s="82">
        <f t="shared" ref="Q5:Q38" si="4">O5*P5</f>
        <v>4.1408245962276637E-2</v>
      </c>
      <c r="R5" s="83">
        <f t="array" ref="R5:R43">MMULT(逆行列係数!C5:AO43,'1'!Q5:Q43)</f>
        <v>5.9653407817267627E-2</v>
      </c>
      <c r="S5" s="84">
        <f t="shared" ref="S5:S38" si="5">I5+R5</f>
        <v>105.35190845821256</v>
      </c>
      <c r="T5" s="85">
        <f>分析係数表!F8</f>
        <v>0.4537236332328885</v>
      </c>
      <c r="U5" s="86">
        <f t="shared" ref="U5:U43" si="6">S5*T5</f>
        <v>47.800650673678881</v>
      </c>
      <c r="V5" s="87">
        <f>分析係数表!D8</f>
        <v>0.40163581575548857</v>
      </c>
      <c r="W5" s="167">
        <f t="shared" ref="W5:W43" si="7">ROUND(S5*V5,0)</f>
        <v>42</v>
      </c>
      <c r="X5" s="76">
        <f>分析係数表!E8</f>
        <v>0.27335342229875159</v>
      </c>
      <c r="Y5" s="166">
        <f t="shared" ref="Y5:Y43" si="8">ROUND(S5*X5,0)</f>
        <v>29</v>
      </c>
    </row>
    <row r="6" spans="1:25" x14ac:dyDescent="0.2">
      <c r="A6" s="6" t="s">
        <v>219</v>
      </c>
      <c r="B6" s="5" t="s">
        <v>265</v>
      </c>
      <c r="C6" s="90"/>
      <c r="D6" s="76">
        <f>投入係数表!C6</f>
        <v>0</v>
      </c>
      <c r="E6" s="77">
        <f t="shared" ref="E6:E38" si="9">$C$5*D6</f>
        <v>0</v>
      </c>
      <c r="F6" s="76">
        <f>分析係数表!C9</f>
        <v>1</v>
      </c>
      <c r="G6" s="77">
        <f t="shared" si="0"/>
        <v>0</v>
      </c>
      <c r="H6" s="77">
        <v>2.9227025023252939E-3</v>
      </c>
      <c r="I6" s="77">
        <f t="shared" si="1"/>
        <v>2.9227025023252939E-3</v>
      </c>
      <c r="J6" s="76">
        <f>分析係数表!G9</f>
        <v>0.25</v>
      </c>
      <c r="K6" s="78">
        <f t="shared" si="2"/>
        <v>7.3067562558132347E-4</v>
      </c>
      <c r="L6" s="79"/>
      <c r="M6" s="80"/>
      <c r="N6" s="81">
        <f>分析係数表!H9</f>
        <v>6.8025282730081347E-4</v>
      </c>
      <c r="O6" s="82">
        <f t="shared" si="3"/>
        <v>6.1670441747701367E-3</v>
      </c>
      <c r="P6" s="76">
        <f>分析係数表!C9</f>
        <v>1</v>
      </c>
      <c r="Q6" s="82">
        <f t="shared" si="4"/>
        <v>6.1670441747701367E-3</v>
      </c>
      <c r="R6" s="83">
        <v>7.8083456126454894E-3</v>
      </c>
      <c r="S6" s="84">
        <f t="shared" si="5"/>
        <v>1.0731048114970783E-2</v>
      </c>
      <c r="T6" s="85">
        <f>分析係数表!F9</f>
        <v>0.67771084337349397</v>
      </c>
      <c r="U6" s="86">
        <f t="shared" si="6"/>
        <v>7.2725476682783917E-3</v>
      </c>
      <c r="V6" s="87">
        <f>分析係数表!D9</f>
        <v>0.24397590361445784</v>
      </c>
      <c r="W6" s="167">
        <f t="shared" si="7"/>
        <v>0</v>
      </c>
      <c r="X6" s="76">
        <f>分析係数表!E9</f>
        <v>0.13855421686746988</v>
      </c>
      <c r="Y6" s="166">
        <f t="shared" si="8"/>
        <v>0</v>
      </c>
    </row>
    <row r="7" spans="1:25" x14ac:dyDescent="0.2">
      <c r="A7" s="6" t="s">
        <v>220</v>
      </c>
      <c r="B7" s="5" t="s">
        <v>266</v>
      </c>
      <c r="C7" s="90"/>
      <c r="D7" s="76">
        <f>投入係数表!C7</f>
        <v>0</v>
      </c>
      <c r="E7" s="77">
        <f t="shared" si="9"/>
        <v>0</v>
      </c>
      <c r="F7" s="76">
        <f>分析係数表!C10</f>
        <v>1</v>
      </c>
      <c r="G7" s="77">
        <f t="shared" si="0"/>
        <v>0</v>
      </c>
      <c r="H7" s="77">
        <v>9.7565612344468838E-2</v>
      </c>
      <c r="I7" s="77">
        <f t="shared" si="1"/>
        <v>9.7565612344468838E-2</v>
      </c>
      <c r="J7" s="76">
        <f>分析係数表!G10</f>
        <v>0.17902051621442752</v>
      </c>
      <c r="K7" s="78">
        <f t="shared" si="2"/>
        <v>1.7466246286683532E-2</v>
      </c>
      <c r="L7" s="79"/>
      <c r="M7" s="80"/>
      <c r="N7" s="81">
        <f>分析係数表!H10</f>
        <v>1.3605056546016269E-3</v>
      </c>
      <c r="O7" s="82">
        <f t="shared" si="3"/>
        <v>1.2334088349540273E-2</v>
      </c>
      <c r="P7" s="76">
        <f>分析係数表!C10</f>
        <v>1</v>
      </c>
      <c r="Q7" s="82">
        <f t="shared" si="4"/>
        <v>1.2334088349540273E-2</v>
      </c>
      <c r="R7" s="83">
        <v>2.1509774371601557E-2</v>
      </c>
      <c r="S7" s="84">
        <f t="shared" si="5"/>
        <v>0.1190753867160704</v>
      </c>
      <c r="T7" s="85">
        <f>分析係数表!F10</f>
        <v>0.51919258769027132</v>
      </c>
      <c r="U7" s="86">
        <f t="shared" si="6"/>
        <v>6.182305815933635E-2</v>
      </c>
      <c r="V7" s="87">
        <f>分析係数表!D10</f>
        <v>0.11647915287888816</v>
      </c>
      <c r="W7" s="167">
        <f t="shared" si="7"/>
        <v>0</v>
      </c>
      <c r="X7" s="76">
        <f>分析係数表!E10</f>
        <v>0.11482461945731304</v>
      </c>
      <c r="Y7" s="166">
        <f t="shared" si="8"/>
        <v>0</v>
      </c>
    </row>
    <row r="8" spans="1:25" x14ac:dyDescent="0.2">
      <c r="A8" s="6" t="s">
        <v>221</v>
      </c>
      <c r="B8" s="5" t="s">
        <v>27</v>
      </c>
      <c r="C8" s="90"/>
      <c r="D8" s="76">
        <f>投入係数表!C8</f>
        <v>0</v>
      </c>
      <c r="E8" s="77">
        <f t="shared" si="9"/>
        <v>0</v>
      </c>
      <c r="F8" s="76">
        <f>分析係数表!C11</f>
        <v>0.13492063492063489</v>
      </c>
      <c r="G8" s="77">
        <f t="shared" si="0"/>
        <v>0</v>
      </c>
      <c r="H8" s="77">
        <v>3.2753128062286481E-2</v>
      </c>
      <c r="I8" s="77">
        <f t="shared" si="1"/>
        <v>3.2753128062286481E-2</v>
      </c>
      <c r="J8" s="76">
        <f>分析係数表!G11</f>
        <v>0.36893203883495146</v>
      </c>
      <c r="K8" s="78">
        <f t="shared" si="2"/>
        <v>1.2083678314241614E-2</v>
      </c>
      <c r="L8" s="79"/>
      <c r="M8" s="80"/>
      <c r="N8" s="81">
        <f>分析係数表!H11</f>
        <v>-2.8343867804200562E-5</v>
      </c>
      <c r="O8" s="82">
        <f t="shared" si="3"/>
        <v>-2.5696017394875572E-4</v>
      </c>
      <c r="P8" s="76">
        <f>分析係数表!C11</f>
        <v>0.13492063492063489</v>
      </c>
      <c r="Q8" s="82">
        <f t="shared" si="4"/>
        <v>-3.4669229818482905E-5</v>
      </c>
      <c r="R8" s="83">
        <v>7.5125407390443212E-3</v>
      </c>
      <c r="S8" s="84">
        <f t="shared" si="5"/>
        <v>4.0265668801330805E-2</v>
      </c>
      <c r="T8" s="85">
        <f>分析係数表!F11</f>
        <v>0.61165048543689315</v>
      </c>
      <c r="U8" s="86">
        <f t="shared" si="6"/>
        <v>2.4628515868775149E-2</v>
      </c>
      <c r="V8" s="87">
        <f>分析係数表!D11</f>
        <v>6.7961165048543687E-2</v>
      </c>
      <c r="W8" s="167">
        <f t="shared" si="7"/>
        <v>0</v>
      </c>
      <c r="X8" s="76">
        <f>分析係数表!E11</f>
        <v>5.8252427184466021E-2</v>
      </c>
      <c r="Y8" s="166">
        <f t="shared" si="8"/>
        <v>0</v>
      </c>
    </row>
    <row r="9" spans="1:25" x14ac:dyDescent="0.2">
      <c r="A9" s="6" t="s">
        <v>222</v>
      </c>
      <c r="B9" s="5" t="s">
        <v>190</v>
      </c>
      <c r="C9" s="90"/>
      <c r="D9" s="76">
        <f>投入係数表!C9</f>
        <v>0.13215669393026258</v>
      </c>
      <c r="E9" s="77">
        <f t="shared" si="9"/>
        <v>13.215669393026259</v>
      </c>
      <c r="F9" s="76">
        <f>分析係数表!C12</f>
        <v>0.20036934441366572</v>
      </c>
      <c r="G9" s="77">
        <f t="shared" si="0"/>
        <v>2.6480150122684192</v>
      </c>
      <c r="H9" s="77">
        <v>2.9049397500475345</v>
      </c>
      <c r="I9" s="77">
        <f t="shared" si="1"/>
        <v>2.9049397500475345</v>
      </c>
      <c r="J9" s="76">
        <f>分析係数表!G12</f>
        <v>0.13740087392782002</v>
      </c>
      <c r="K9" s="78">
        <f t="shared" si="2"/>
        <v>0.39914126036419428</v>
      </c>
      <c r="L9" s="79"/>
      <c r="M9" s="80"/>
      <c r="N9" s="81">
        <f>分析係数表!H12</f>
        <v>9.9061817975680963E-2</v>
      </c>
      <c r="O9" s="82">
        <f t="shared" si="3"/>
        <v>0.89807580795090125</v>
      </c>
      <c r="P9" s="76">
        <f>分析係数表!C12</f>
        <v>0.20036934441366572</v>
      </c>
      <c r="Q9" s="82">
        <f t="shared" si="4"/>
        <v>0.17994686087289524</v>
      </c>
      <c r="R9" s="83">
        <v>0.20030278938336757</v>
      </c>
      <c r="S9" s="84">
        <f t="shared" si="5"/>
        <v>3.1052425394309022</v>
      </c>
      <c r="T9" s="85">
        <f>分析係数表!F12</f>
        <v>0.33460106813400226</v>
      </c>
      <c r="U9" s="86">
        <f t="shared" si="6"/>
        <v>1.0390174705087214</v>
      </c>
      <c r="V9" s="87">
        <f>分析係数表!D12</f>
        <v>7.0399741058423698E-2</v>
      </c>
      <c r="W9" s="167">
        <f t="shared" si="7"/>
        <v>0</v>
      </c>
      <c r="X9" s="76">
        <f>分析係数表!E12</f>
        <v>6.3521605437773104E-2</v>
      </c>
      <c r="Y9" s="166">
        <f t="shared" si="8"/>
        <v>0</v>
      </c>
    </row>
    <row r="10" spans="1:25" x14ac:dyDescent="0.2">
      <c r="A10" s="6" t="s">
        <v>223</v>
      </c>
      <c r="B10" s="5" t="s">
        <v>28</v>
      </c>
      <c r="C10" s="90"/>
      <c r="D10" s="76">
        <f>投入係数表!C10</f>
        <v>3.8743004735256135E-3</v>
      </c>
      <c r="E10" s="77">
        <f t="shared" si="9"/>
        <v>0.38743004735256137</v>
      </c>
      <c r="F10" s="76">
        <f>分析係数表!C13</f>
        <v>0</v>
      </c>
      <c r="G10" s="77">
        <f t="shared" si="0"/>
        <v>0</v>
      </c>
      <c r="H10" s="77">
        <v>0</v>
      </c>
      <c r="I10" s="77">
        <f t="shared" si="1"/>
        <v>0</v>
      </c>
      <c r="J10" s="76">
        <f>分析係数表!G13</f>
        <v>0.24470588235294119</v>
      </c>
      <c r="K10" s="78">
        <f t="shared" si="2"/>
        <v>0</v>
      </c>
      <c r="L10" s="79"/>
      <c r="M10" s="80"/>
      <c r="N10" s="81">
        <f>分析係数表!H13</f>
        <v>1.4682123522575891E-2</v>
      </c>
      <c r="O10" s="82">
        <f t="shared" si="3"/>
        <v>0.13310537010545545</v>
      </c>
      <c r="P10" s="76">
        <f>分析係数表!C13</f>
        <v>0</v>
      </c>
      <c r="Q10" s="82">
        <f t="shared" si="4"/>
        <v>0</v>
      </c>
      <c r="R10" s="83">
        <v>0</v>
      </c>
      <c r="S10" s="84">
        <f t="shared" si="5"/>
        <v>0</v>
      </c>
      <c r="T10" s="85">
        <f>分析係数表!F13</f>
        <v>0.3835294117647059</v>
      </c>
      <c r="U10" s="86">
        <f t="shared" si="6"/>
        <v>0</v>
      </c>
      <c r="V10" s="87">
        <f>分析係数表!D13</f>
        <v>0.3411764705882353</v>
      </c>
      <c r="W10" s="167">
        <f t="shared" si="7"/>
        <v>0</v>
      </c>
      <c r="X10" s="76">
        <f>分析係数表!E13</f>
        <v>0.31058823529411766</v>
      </c>
      <c r="Y10" s="166">
        <f t="shared" si="8"/>
        <v>0</v>
      </c>
    </row>
    <row r="11" spans="1:25" x14ac:dyDescent="0.2">
      <c r="A11" s="6" t="s">
        <v>224</v>
      </c>
      <c r="B11" s="5" t="s">
        <v>267</v>
      </c>
      <c r="C11" s="90"/>
      <c r="D11" s="76">
        <f>投入係数表!C11</f>
        <v>2.668962548428756E-2</v>
      </c>
      <c r="E11" s="77">
        <f t="shared" si="9"/>
        <v>2.6689625484287558</v>
      </c>
      <c r="F11" s="76">
        <f>分析係数表!C14</f>
        <v>6.3559322033898136E-3</v>
      </c>
      <c r="G11" s="77">
        <f t="shared" si="0"/>
        <v>1.6963745011199675E-2</v>
      </c>
      <c r="H11" s="77">
        <v>1.844247733690985E-2</v>
      </c>
      <c r="I11" s="77">
        <f t="shared" si="1"/>
        <v>1.844247733690985E-2</v>
      </c>
      <c r="J11" s="76">
        <f>分析係数表!G14</f>
        <v>0.23809523809523808</v>
      </c>
      <c r="K11" s="78">
        <f t="shared" si="2"/>
        <v>4.3910660325975834E-3</v>
      </c>
      <c r="L11" s="79"/>
      <c r="M11" s="80"/>
      <c r="N11" s="81">
        <f>分析係数表!H14</f>
        <v>1.218786315580624E-3</v>
      </c>
      <c r="O11" s="82">
        <f t="shared" si="3"/>
        <v>1.1049287479796494E-2</v>
      </c>
      <c r="P11" s="76">
        <f>分析係数表!C14</f>
        <v>6.3559322033898136E-3</v>
      </c>
      <c r="Q11" s="82">
        <f t="shared" si="4"/>
        <v>7.0228522117350405E-5</v>
      </c>
      <c r="R11" s="83">
        <v>1.7798327965765353E-4</v>
      </c>
      <c r="S11" s="84">
        <f t="shared" si="5"/>
        <v>1.8620460616567504E-2</v>
      </c>
      <c r="T11" s="85">
        <f>分析係数表!F14</f>
        <v>0.42857142857142855</v>
      </c>
      <c r="U11" s="86">
        <f t="shared" si="6"/>
        <v>7.9801974071003583E-3</v>
      </c>
      <c r="V11" s="87">
        <f>分析係数表!D14</f>
        <v>0.38095238095238093</v>
      </c>
      <c r="W11" s="167">
        <f t="shared" si="7"/>
        <v>0</v>
      </c>
      <c r="X11" s="76">
        <f>分析係数表!E14</f>
        <v>0.26190476190476192</v>
      </c>
      <c r="Y11" s="166">
        <f t="shared" si="8"/>
        <v>0</v>
      </c>
    </row>
    <row r="12" spans="1:25" x14ac:dyDescent="0.2">
      <c r="A12" s="6" t="s">
        <v>225</v>
      </c>
      <c r="B12" s="5" t="s">
        <v>29</v>
      </c>
      <c r="C12" s="90"/>
      <c r="D12" s="76">
        <f>投入係数表!C12</f>
        <v>6.8015497201894107E-2</v>
      </c>
      <c r="E12" s="77">
        <f t="shared" si="9"/>
        <v>6.8015497201894108</v>
      </c>
      <c r="F12" s="76">
        <f>分析係数表!C15</f>
        <v>0</v>
      </c>
      <c r="G12" s="77">
        <f t="shared" si="0"/>
        <v>0</v>
      </c>
      <c r="H12" s="77">
        <v>0</v>
      </c>
      <c r="I12" s="77">
        <f t="shared" si="1"/>
        <v>0</v>
      </c>
      <c r="J12" s="76">
        <f>分析係数表!G15</f>
        <v>0.10526315789473684</v>
      </c>
      <c r="K12" s="78">
        <f t="shared" si="2"/>
        <v>0</v>
      </c>
      <c r="L12" s="79"/>
      <c r="M12" s="80"/>
      <c r="N12" s="81">
        <f>分析係数表!H15</f>
        <v>9.2117570363651827E-3</v>
      </c>
      <c r="O12" s="82">
        <f t="shared" si="3"/>
        <v>8.3512056533345605E-2</v>
      </c>
      <c r="P12" s="76">
        <f>分析係数表!C15</f>
        <v>0</v>
      </c>
      <c r="Q12" s="82">
        <f t="shared" si="4"/>
        <v>0</v>
      </c>
      <c r="R12" s="83">
        <v>0</v>
      </c>
      <c r="S12" s="84">
        <f t="shared" si="5"/>
        <v>0</v>
      </c>
      <c r="T12" s="85">
        <f>分析係数表!F15</f>
        <v>0.2982456140350877</v>
      </c>
      <c r="U12" s="86">
        <f t="shared" si="6"/>
        <v>0</v>
      </c>
      <c r="V12" s="87">
        <f>分析係数表!D15</f>
        <v>0</v>
      </c>
      <c r="W12" s="167">
        <f t="shared" si="7"/>
        <v>0</v>
      </c>
      <c r="X12" s="76">
        <f>分析係数表!E15</f>
        <v>0</v>
      </c>
      <c r="Y12" s="166">
        <f t="shared" si="8"/>
        <v>0</v>
      </c>
    </row>
    <row r="13" spans="1:25" x14ac:dyDescent="0.2">
      <c r="A13" s="6" t="s">
        <v>226</v>
      </c>
      <c r="B13" s="5" t="s">
        <v>30</v>
      </c>
      <c r="C13" s="90"/>
      <c r="D13" s="76">
        <f>投入係数表!C13</f>
        <v>7.3181231166594921E-3</v>
      </c>
      <c r="E13" s="77">
        <f t="shared" si="9"/>
        <v>0.73181231166594918</v>
      </c>
      <c r="F13" s="76">
        <f>分析係数表!C16</f>
        <v>8.0906148867310179E-4</v>
      </c>
      <c r="G13" s="77">
        <f t="shared" si="0"/>
        <v>5.9208115830575679E-4</v>
      </c>
      <c r="H13" s="77">
        <v>6.9955418948560691E-4</v>
      </c>
      <c r="I13" s="77">
        <f t="shared" si="1"/>
        <v>6.9955418948560691E-4</v>
      </c>
      <c r="J13" s="76">
        <f>分析係数表!G16</f>
        <v>0</v>
      </c>
      <c r="K13" s="78">
        <f t="shared" si="2"/>
        <v>0</v>
      </c>
      <c r="L13" s="79"/>
      <c r="M13" s="80"/>
      <c r="N13" s="81">
        <f>分析係数表!H16</f>
        <v>1.7573198038604347E-2</v>
      </c>
      <c r="O13" s="82">
        <f t="shared" si="3"/>
        <v>0.15931530784822853</v>
      </c>
      <c r="P13" s="76">
        <f>分析係数表!C16</f>
        <v>8.0906148867310179E-4</v>
      </c>
      <c r="Q13" s="82">
        <f t="shared" si="4"/>
        <v>1.2889588013610128E-4</v>
      </c>
      <c r="R13" s="83">
        <v>1.4660687962896014E-4</v>
      </c>
      <c r="S13" s="84">
        <f t="shared" si="5"/>
        <v>8.4616106911456705E-4</v>
      </c>
      <c r="T13" s="85">
        <f>分析係数表!F16</f>
        <v>0</v>
      </c>
      <c r="U13" s="86">
        <f t="shared" si="6"/>
        <v>0</v>
      </c>
      <c r="V13" s="87">
        <f>分析係数表!D16</f>
        <v>0</v>
      </c>
      <c r="W13" s="167">
        <f t="shared" si="7"/>
        <v>0</v>
      </c>
      <c r="X13" s="76">
        <f>分析係数表!E16</f>
        <v>0</v>
      </c>
      <c r="Y13" s="166">
        <f t="shared" si="8"/>
        <v>0</v>
      </c>
    </row>
    <row r="14" spans="1:25" x14ac:dyDescent="0.2">
      <c r="A14" s="6" t="s">
        <v>2</v>
      </c>
      <c r="B14" s="5" t="s">
        <v>364</v>
      </c>
      <c r="C14" s="90"/>
      <c r="D14" s="76">
        <f>投入係数表!C14</f>
        <v>8.1790787774429618E-3</v>
      </c>
      <c r="E14" s="77">
        <f t="shared" si="9"/>
        <v>0.81790787774429619</v>
      </c>
      <c r="F14" s="76">
        <f>分析係数表!C17</f>
        <v>1.9255455712451908E-2</v>
      </c>
      <c r="G14" s="77">
        <f t="shared" si="0"/>
        <v>1.5749188916770823E-2</v>
      </c>
      <c r="H14" s="77">
        <v>1.8220048791040482E-2</v>
      </c>
      <c r="I14" s="77">
        <f t="shared" si="1"/>
        <v>1.8220048791040482E-2</v>
      </c>
      <c r="J14" s="76">
        <f>分析係数表!G17</f>
        <v>0.22549019607843138</v>
      </c>
      <c r="K14" s="78">
        <f t="shared" si="2"/>
        <v>4.1084423744503053E-3</v>
      </c>
      <c r="L14" s="79"/>
      <c r="M14" s="80"/>
      <c r="N14" s="81">
        <f>分析係数表!H17</f>
        <v>2.8343867804200562E-3</v>
      </c>
      <c r="O14" s="82">
        <f t="shared" si="3"/>
        <v>2.5696017394875571E-2</v>
      </c>
      <c r="P14" s="76">
        <f>分析係数表!C17</f>
        <v>1.9255455712451908E-2</v>
      </c>
      <c r="Q14" s="82">
        <f t="shared" si="4"/>
        <v>4.9478852493342043E-4</v>
      </c>
      <c r="R14" s="83">
        <v>8.0263150040850873E-4</v>
      </c>
      <c r="S14" s="84">
        <f t="shared" si="5"/>
        <v>1.902268029144899E-2</v>
      </c>
      <c r="T14" s="85">
        <f>分析係数表!F17</f>
        <v>0.34313725490196079</v>
      </c>
      <c r="U14" s="86">
        <f t="shared" si="6"/>
        <v>6.5273902960854375E-3</v>
      </c>
      <c r="V14" s="87">
        <f>分析係数表!D17</f>
        <v>1.9607843137254902E-2</v>
      </c>
      <c r="W14" s="167">
        <f t="shared" si="7"/>
        <v>0</v>
      </c>
      <c r="X14" s="76">
        <f>分析係数表!E17</f>
        <v>9.8039215686274508E-3</v>
      </c>
      <c r="Y14" s="166">
        <f t="shared" si="8"/>
        <v>0</v>
      </c>
    </row>
    <row r="15" spans="1:25" x14ac:dyDescent="0.2">
      <c r="A15" s="6" t="s">
        <v>3</v>
      </c>
      <c r="B15" s="5" t="s">
        <v>31</v>
      </c>
      <c r="C15" s="90"/>
      <c r="D15" s="76">
        <f>投入係数表!C15</f>
        <v>2.582866982350409E-3</v>
      </c>
      <c r="E15" s="77">
        <f t="shared" si="9"/>
        <v>0.25828669823504091</v>
      </c>
      <c r="F15" s="76">
        <f>分析係数表!C18</f>
        <v>0.17326732673267331</v>
      </c>
      <c r="G15" s="77">
        <f t="shared" si="0"/>
        <v>4.4752645733794227E-2</v>
      </c>
      <c r="H15" s="77">
        <v>5.2277402735675625E-2</v>
      </c>
      <c r="I15" s="77">
        <f t="shared" si="1"/>
        <v>5.2277402735675625E-2</v>
      </c>
      <c r="J15" s="76">
        <f>分析係数表!G18</f>
        <v>0.2148626817447496</v>
      </c>
      <c r="K15" s="78">
        <f t="shared" si="2"/>
        <v>1.1232462946437574E-2</v>
      </c>
      <c r="L15" s="79"/>
      <c r="M15" s="80"/>
      <c r="N15" s="81">
        <f>分析係数表!H18</f>
        <v>4.8184575267140952E-4</v>
      </c>
      <c r="O15" s="82">
        <f t="shared" si="3"/>
        <v>4.3683229571288467E-3</v>
      </c>
      <c r="P15" s="76">
        <f>分析係数表!C18</f>
        <v>0.17326732673267331</v>
      </c>
      <c r="Q15" s="82">
        <f t="shared" si="4"/>
        <v>7.568876410866815E-4</v>
      </c>
      <c r="R15" s="83">
        <v>1.4030013679549491E-3</v>
      </c>
      <c r="S15" s="84">
        <f t="shared" si="5"/>
        <v>5.3680404103630577E-2</v>
      </c>
      <c r="T15" s="85">
        <f>分析係数表!F18</f>
        <v>0.4604200323101777</v>
      </c>
      <c r="U15" s="86">
        <f t="shared" si="6"/>
        <v>2.4715533391816986E-2</v>
      </c>
      <c r="V15" s="87">
        <f>分析係数表!D18</f>
        <v>6.3004846526655903E-2</v>
      </c>
      <c r="W15" s="167">
        <f t="shared" si="7"/>
        <v>0</v>
      </c>
      <c r="X15" s="76">
        <f>分析係数表!E18</f>
        <v>5.492730210016155E-2</v>
      </c>
      <c r="Y15" s="166">
        <f t="shared" si="8"/>
        <v>0</v>
      </c>
    </row>
    <row r="16" spans="1:25" x14ac:dyDescent="0.2">
      <c r="A16" s="6" t="s">
        <v>4</v>
      </c>
      <c r="B16" s="5" t="s">
        <v>32</v>
      </c>
      <c r="C16" s="90"/>
      <c r="D16" s="76">
        <f>投入係数表!C16</f>
        <v>0</v>
      </c>
      <c r="E16" s="77">
        <f t="shared" si="9"/>
        <v>0</v>
      </c>
      <c r="F16" s="76">
        <f>分析係数表!C19</f>
        <v>6.6666666666667096E-3</v>
      </c>
      <c r="G16" s="77">
        <f t="shared" si="0"/>
        <v>0</v>
      </c>
      <c r="H16" s="77">
        <v>6.8206263867264048E-5</v>
      </c>
      <c r="I16" s="77">
        <f t="shared" si="1"/>
        <v>6.8206263867264048E-5</v>
      </c>
      <c r="J16" s="76">
        <f>分析係数表!G19</f>
        <v>7.1428571428571425E-2</v>
      </c>
      <c r="K16" s="78">
        <f t="shared" si="2"/>
        <v>4.8718759905188604E-6</v>
      </c>
      <c r="L16" s="79"/>
      <c r="M16" s="80"/>
      <c r="N16" s="81">
        <f>分析係数表!H19</f>
        <v>-1.1337547121680225E-4</v>
      </c>
      <c r="O16" s="82">
        <f t="shared" si="3"/>
        <v>-1.0278406957950229E-3</v>
      </c>
      <c r="P16" s="76">
        <f>分析係数表!C19</f>
        <v>6.6666666666667096E-3</v>
      </c>
      <c r="Q16" s="82">
        <f t="shared" si="4"/>
        <v>-6.8522713053001961E-6</v>
      </c>
      <c r="R16" s="83">
        <v>8.4315079398700957E-6</v>
      </c>
      <c r="S16" s="84">
        <f t="shared" si="5"/>
        <v>7.6637771807134145E-5</v>
      </c>
      <c r="T16" s="85">
        <f>分析係数表!F19</f>
        <v>0.2857142857142857</v>
      </c>
      <c r="U16" s="86">
        <f t="shared" si="6"/>
        <v>2.1896506230609754E-5</v>
      </c>
      <c r="V16" s="87">
        <f>分析係数表!D19</f>
        <v>0</v>
      </c>
      <c r="W16" s="167">
        <f t="shared" si="7"/>
        <v>0</v>
      </c>
      <c r="X16" s="76">
        <f>分析係数表!E19</f>
        <v>0</v>
      </c>
      <c r="Y16" s="166">
        <f t="shared" si="8"/>
        <v>0</v>
      </c>
    </row>
    <row r="17" spans="1:25" x14ac:dyDescent="0.2">
      <c r="A17" s="6" t="s">
        <v>5</v>
      </c>
      <c r="B17" s="5" t="s">
        <v>33</v>
      </c>
      <c r="C17" s="90"/>
      <c r="D17" s="76">
        <f>投入係数表!C17</f>
        <v>0</v>
      </c>
      <c r="E17" s="77">
        <f t="shared" si="9"/>
        <v>0</v>
      </c>
      <c r="F17" s="76">
        <f>分析係数表!C20</f>
        <v>0</v>
      </c>
      <c r="G17" s="77">
        <f t="shared" si="0"/>
        <v>0</v>
      </c>
      <c r="H17" s="77">
        <v>0</v>
      </c>
      <c r="I17" s="77">
        <f t="shared" si="1"/>
        <v>0</v>
      </c>
      <c r="J17" s="76">
        <f>分析係数表!G20</f>
        <v>0.16666666666666666</v>
      </c>
      <c r="K17" s="78">
        <f t="shared" si="2"/>
        <v>0</v>
      </c>
      <c r="L17" s="79"/>
      <c r="M17" s="80"/>
      <c r="N17" s="81">
        <f>分析係数表!H20</f>
        <v>5.9522122388821173E-4</v>
      </c>
      <c r="O17" s="82">
        <f t="shared" si="3"/>
        <v>5.3961636529238693E-3</v>
      </c>
      <c r="P17" s="76">
        <f>分析係数表!C20</f>
        <v>0</v>
      </c>
      <c r="Q17" s="82">
        <f t="shared" si="4"/>
        <v>0</v>
      </c>
      <c r="R17" s="83">
        <v>0</v>
      </c>
      <c r="S17" s="84">
        <f t="shared" si="5"/>
        <v>0</v>
      </c>
      <c r="T17" s="85">
        <f>分析係数表!F20</f>
        <v>0.33333333333333331</v>
      </c>
      <c r="U17" s="86">
        <f t="shared" si="6"/>
        <v>0</v>
      </c>
      <c r="V17" s="87">
        <f>分析係数表!D20</f>
        <v>1.5</v>
      </c>
      <c r="W17" s="167">
        <f t="shared" si="7"/>
        <v>0</v>
      </c>
      <c r="X17" s="76">
        <f>分析係数表!E20</f>
        <v>1.1666666666666667</v>
      </c>
      <c r="Y17" s="166">
        <f t="shared" si="8"/>
        <v>0</v>
      </c>
    </row>
    <row r="18" spans="1:25" x14ac:dyDescent="0.2">
      <c r="A18" s="6" t="s">
        <v>6</v>
      </c>
      <c r="B18" s="5" t="s">
        <v>34</v>
      </c>
      <c r="C18" s="90"/>
      <c r="D18" s="76">
        <f>投入係数表!C18</f>
        <v>1.2914334911752045E-3</v>
      </c>
      <c r="E18" s="77">
        <f t="shared" si="9"/>
        <v>0.12914334911752046</v>
      </c>
      <c r="F18" s="76">
        <f>分析係数表!C21</f>
        <v>2.5662959794696349E-2</v>
      </c>
      <c r="G18" s="77">
        <f t="shared" si="0"/>
        <v>3.3142005761553619E-3</v>
      </c>
      <c r="H18" s="77">
        <v>5.3168695964832041E-3</v>
      </c>
      <c r="I18" s="77">
        <f t="shared" si="1"/>
        <v>5.3168695964832041E-3</v>
      </c>
      <c r="J18" s="76">
        <f>分析係数表!G21</f>
        <v>0.2857142857142857</v>
      </c>
      <c r="K18" s="78">
        <f t="shared" si="2"/>
        <v>1.5191055989952011E-3</v>
      </c>
      <c r="L18" s="79"/>
      <c r="M18" s="80"/>
      <c r="N18" s="81">
        <f>分析係数表!H21</f>
        <v>9.6369150534281905E-4</v>
      </c>
      <c r="O18" s="82">
        <f t="shared" si="3"/>
        <v>8.7366459142576933E-3</v>
      </c>
      <c r="P18" s="76">
        <f>分析係数表!C21</f>
        <v>2.5662959794696349E-2</v>
      </c>
      <c r="Q18" s="82">
        <f t="shared" si="4"/>
        <v>2.242081928380933E-4</v>
      </c>
      <c r="R18" s="83">
        <v>4.1781530066698972E-4</v>
      </c>
      <c r="S18" s="84">
        <f t="shared" si="5"/>
        <v>5.7346848971501939E-3</v>
      </c>
      <c r="T18" s="85">
        <f>分析係数表!F21</f>
        <v>0.42857142857142855</v>
      </c>
      <c r="U18" s="86">
        <f t="shared" si="6"/>
        <v>2.4577220987786544E-3</v>
      </c>
      <c r="V18" s="87">
        <f>分析係数表!D21</f>
        <v>0.12903225806451613</v>
      </c>
      <c r="W18" s="167">
        <f t="shared" si="7"/>
        <v>0</v>
      </c>
      <c r="X18" s="76">
        <f>分析係数表!E21</f>
        <v>9.2165898617511524E-2</v>
      </c>
      <c r="Y18" s="166">
        <f t="shared" si="8"/>
        <v>0</v>
      </c>
    </row>
    <row r="19" spans="1:25" x14ac:dyDescent="0.2">
      <c r="A19" s="6" t="s">
        <v>7</v>
      </c>
      <c r="B19" s="5" t="s">
        <v>268</v>
      </c>
      <c r="C19" s="90"/>
      <c r="D19" s="76">
        <f>投入係数表!C19</f>
        <v>0</v>
      </c>
      <c r="E19" s="77">
        <f t="shared" si="9"/>
        <v>0</v>
      </c>
      <c r="F19" s="76">
        <f>分析係数表!C22</f>
        <v>5.6016597510373467E-2</v>
      </c>
      <c r="G19" s="77">
        <f t="shared" si="0"/>
        <v>0</v>
      </c>
      <c r="H19" s="77">
        <v>3.9425351049343058E-4</v>
      </c>
      <c r="I19" s="77">
        <f t="shared" si="1"/>
        <v>3.9425351049343058E-4</v>
      </c>
      <c r="J19" s="76">
        <f>分析係数表!G22</f>
        <v>0.19573901464713714</v>
      </c>
      <c r="K19" s="78">
        <f t="shared" si="2"/>
        <v>7.7170793665158843E-5</v>
      </c>
      <c r="L19" s="79"/>
      <c r="M19" s="80"/>
      <c r="N19" s="81">
        <f>分析係数表!H22</f>
        <v>5.6687735608401125E-5</v>
      </c>
      <c r="O19" s="82">
        <f t="shared" si="3"/>
        <v>5.1392034789751143E-4</v>
      </c>
      <c r="P19" s="76">
        <f>分析係数表!C22</f>
        <v>5.6016597510373467E-2</v>
      </c>
      <c r="Q19" s="82">
        <f t="shared" si="4"/>
        <v>2.8788069280566004E-5</v>
      </c>
      <c r="R19" s="83">
        <v>1.5490521039392932E-4</v>
      </c>
      <c r="S19" s="84">
        <f t="shared" si="5"/>
        <v>5.491587208873599E-4</v>
      </c>
      <c r="T19" s="85">
        <f>分析係数表!F22</f>
        <v>0.41411451398135818</v>
      </c>
      <c r="U19" s="86">
        <f t="shared" si="6"/>
        <v>2.2741459679889337E-4</v>
      </c>
      <c r="V19" s="87">
        <f>分析係数表!D22</f>
        <v>3.1957390146471372E-2</v>
      </c>
      <c r="W19" s="167">
        <f t="shared" si="7"/>
        <v>0</v>
      </c>
      <c r="X19" s="76">
        <f>分析係数表!E22</f>
        <v>2.529960053262317E-2</v>
      </c>
      <c r="Y19" s="166">
        <f t="shared" si="8"/>
        <v>0</v>
      </c>
    </row>
    <row r="20" spans="1:25" x14ac:dyDescent="0.2">
      <c r="A20" s="6" t="s">
        <v>8</v>
      </c>
      <c r="B20" s="5" t="s">
        <v>269</v>
      </c>
      <c r="C20" s="90"/>
      <c r="D20" s="76">
        <f>投入係数表!C20</f>
        <v>0</v>
      </c>
      <c r="E20" s="77">
        <f t="shared" si="9"/>
        <v>0</v>
      </c>
      <c r="F20" s="76">
        <f>分析係数表!C23</f>
        <v>0</v>
      </c>
      <c r="G20" s="77">
        <f t="shared" si="0"/>
        <v>0</v>
      </c>
      <c r="H20" s="77">
        <v>0</v>
      </c>
      <c r="I20" s="77">
        <f t="shared" si="1"/>
        <v>0</v>
      </c>
      <c r="J20" s="76">
        <f>分析係数表!G23</f>
        <v>0.21686746987951808</v>
      </c>
      <c r="K20" s="78">
        <f t="shared" si="2"/>
        <v>0</v>
      </c>
      <c r="L20" s="79"/>
      <c r="M20" s="80"/>
      <c r="N20" s="81">
        <f>分析係数表!H23</f>
        <v>2.8343867804200562E-5</v>
      </c>
      <c r="O20" s="82">
        <f t="shared" si="3"/>
        <v>2.5696017394875572E-4</v>
      </c>
      <c r="P20" s="76">
        <f>分析係数表!C23</f>
        <v>0</v>
      </c>
      <c r="Q20" s="82">
        <f t="shared" si="4"/>
        <v>0</v>
      </c>
      <c r="R20" s="83">
        <v>0</v>
      </c>
      <c r="S20" s="84">
        <f t="shared" si="5"/>
        <v>0</v>
      </c>
      <c r="T20" s="85">
        <f>分析係数表!F23</f>
        <v>0.43373493975903615</v>
      </c>
      <c r="U20" s="86">
        <f t="shared" si="6"/>
        <v>0</v>
      </c>
      <c r="V20" s="87">
        <f>分析係数表!D23</f>
        <v>0.26506024096385544</v>
      </c>
      <c r="W20" s="167">
        <f t="shared" si="7"/>
        <v>0</v>
      </c>
      <c r="X20" s="76">
        <f>分析係数表!E23</f>
        <v>0.25301204819277107</v>
      </c>
      <c r="Y20" s="166">
        <f t="shared" si="8"/>
        <v>0</v>
      </c>
    </row>
    <row r="21" spans="1:25" x14ac:dyDescent="0.2">
      <c r="A21" s="6" t="s">
        <v>9</v>
      </c>
      <c r="B21" s="5" t="s">
        <v>270</v>
      </c>
      <c r="C21" s="90"/>
      <c r="D21" s="76">
        <f>投入係数表!C21</f>
        <v>4.3047783039173483E-4</v>
      </c>
      <c r="E21" s="77">
        <f t="shared" si="9"/>
        <v>4.3047783039173483E-2</v>
      </c>
      <c r="F21" s="76">
        <f>分析係数表!C24</f>
        <v>0.19917864476386038</v>
      </c>
      <c r="G21" s="77">
        <f t="shared" si="0"/>
        <v>8.5741990858312685E-3</v>
      </c>
      <c r="H21" s="77">
        <v>9.8588738889082966E-3</v>
      </c>
      <c r="I21" s="77">
        <f t="shared" si="1"/>
        <v>9.8588738889082966E-3</v>
      </c>
      <c r="J21" s="76">
        <f>分析係数表!G24</f>
        <v>0.20754716981132076</v>
      </c>
      <c r="K21" s="78">
        <f t="shared" si="2"/>
        <v>2.0461813731696464E-3</v>
      </c>
      <c r="L21" s="79"/>
      <c r="M21" s="80"/>
      <c r="N21" s="81">
        <f>分析係数表!H24</f>
        <v>3.9681414925880784E-4</v>
      </c>
      <c r="O21" s="82">
        <f t="shared" si="3"/>
        <v>3.5974424352825797E-3</v>
      </c>
      <c r="P21" s="76">
        <f>分析係数表!C24</f>
        <v>0.19917864476386038</v>
      </c>
      <c r="Q21" s="82">
        <f t="shared" si="4"/>
        <v>7.1653370887558572E-4</v>
      </c>
      <c r="R21" s="83">
        <v>1.377124866605093E-3</v>
      </c>
      <c r="S21" s="84">
        <f t="shared" si="5"/>
        <v>1.123599875551339E-2</v>
      </c>
      <c r="T21" s="85">
        <f>分析係数表!F24</f>
        <v>0.39622641509433965</v>
      </c>
      <c r="U21" s="86">
        <f t="shared" si="6"/>
        <v>4.4519995069015319E-3</v>
      </c>
      <c r="V21" s="87">
        <f>分析係数表!D24</f>
        <v>0.16981132075471697</v>
      </c>
      <c r="W21" s="167">
        <f t="shared" si="7"/>
        <v>0</v>
      </c>
      <c r="X21" s="76">
        <f>分析係数表!E24</f>
        <v>0.16981132075471697</v>
      </c>
      <c r="Y21" s="166">
        <f t="shared" si="8"/>
        <v>0</v>
      </c>
    </row>
    <row r="22" spans="1:25" x14ac:dyDescent="0.2">
      <c r="A22" s="6" t="s">
        <v>10</v>
      </c>
      <c r="B22" s="5" t="s">
        <v>271</v>
      </c>
      <c r="C22" s="90"/>
      <c r="D22" s="76">
        <f>投入係数表!C22</f>
        <v>0</v>
      </c>
      <c r="E22" s="77">
        <f t="shared" si="9"/>
        <v>0</v>
      </c>
      <c r="F22" s="76">
        <f>分析係数表!C25</f>
        <v>0</v>
      </c>
      <c r="G22" s="77">
        <f t="shared" si="0"/>
        <v>0</v>
      </c>
      <c r="H22" s="77">
        <v>0</v>
      </c>
      <c r="I22" s="77">
        <f t="shared" si="1"/>
        <v>0</v>
      </c>
      <c r="J22" s="76">
        <f>分析係数表!G25</f>
        <v>0.20512820512820512</v>
      </c>
      <c r="K22" s="78">
        <f t="shared" si="2"/>
        <v>0</v>
      </c>
      <c r="L22" s="79"/>
      <c r="M22" s="80"/>
      <c r="N22" s="81">
        <f>分析係数表!H25</f>
        <v>5.3853348827981068E-4</v>
      </c>
      <c r="O22" s="82">
        <f t="shared" si="3"/>
        <v>4.8822433050263589E-3</v>
      </c>
      <c r="P22" s="76">
        <f>分析係数表!C25</f>
        <v>0</v>
      </c>
      <c r="Q22" s="82">
        <f t="shared" si="4"/>
        <v>0</v>
      </c>
      <c r="R22" s="83">
        <v>0</v>
      </c>
      <c r="S22" s="84">
        <f t="shared" si="5"/>
        <v>0</v>
      </c>
      <c r="T22" s="85">
        <f>分析係数表!F25</f>
        <v>0.35897435897435898</v>
      </c>
      <c r="U22" s="86">
        <f t="shared" si="6"/>
        <v>0</v>
      </c>
      <c r="V22" s="87">
        <f>分析係数表!D25</f>
        <v>2.641025641025641</v>
      </c>
      <c r="W22" s="167">
        <f t="shared" si="7"/>
        <v>0</v>
      </c>
      <c r="X22" s="76">
        <f>分析係数表!E25</f>
        <v>2.4615384615384617</v>
      </c>
      <c r="Y22" s="166">
        <f t="shared" si="8"/>
        <v>0</v>
      </c>
    </row>
    <row r="23" spans="1:25" x14ac:dyDescent="0.2">
      <c r="A23" s="6" t="s">
        <v>11</v>
      </c>
      <c r="B23" s="5" t="s">
        <v>35</v>
      </c>
      <c r="C23" s="90"/>
      <c r="D23" s="76">
        <f>投入係数表!C23</f>
        <v>0</v>
      </c>
      <c r="E23" s="77">
        <f t="shared" si="9"/>
        <v>0</v>
      </c>
      <c r="F23" s="76">
        <f>分析係数表!C26</f>
        <v>0.11021233569261879</v>
      </c>
      <c r="G23" s="77">
        <f t="shared" si="0"/>
        <v>0</v>
      </c>
      <c r="H23" s="77">
        <v>6.6312555547629493E-4</v>
      </c>
      <c r="I23" s="77">
        <f t="shared" si="1"/>
        <v>6.6312555547629493E-4</v>
      </c>
      <c r="J23" s="76">
        <f>分析係数表!G26</f>
        <v>0.1984126984126984</v>
      </c>
      <c r="K23" s="78">
        <f t="shared" si="2"/>
        <v>1.3157253084847121E-4</v>
      </c>
      <c r="L23" s="79"/>
      <c r="M23" s="80"/>
      <c r="N23" s="81">
        <f>分析係数表!H26</f>
        <v>1.2046143816785239E-2</v>
      </c>
      <c r="O23" s="82">
        <f t="shared" si="3"/>
        <v>0.10920807392822118</v>
      </c>
      <c r="P23" s="76">
        <f>分析係数表!C26</f>
        <v>0.11021233569261879</v>
      </c>
      <c r="Q23" s="82">
        <f t="shared" si="4"/>
        <v>1.2036076904121442E-2</v>
      </c>
      <c r="R23" s="83">
        <v>1.2378133357777536E-2</v>
      </c>
      <c r="S23" s="84">
        <f t="shared" si="5"/>
        <v>1.3041258913253832E-2</v>
      </c>
      <c r="T23" s="85">
        <f>分析係数表!F26</f>
        <v>0.33809523809523812</v>
      </c>
      <c r="U23" s="86">
        <f t="shared" si="6"/>
        <v>4.409187537338201E-3</v>
      </c>
      <c r="V23" s="87">
        <f>分析係数表!D26</f>
        <v>0</v>
      </c>
      <c r="W23" s="167">
        <f t="shared" si="7"/>
        <v>0</v>
      </c>
      <c r="X23" s="76">
        <f>分析係数表!E26</f>
        <v>0</v>
      </c>
      <c r="Y23" s="166">
        <f t="shared" si="8"/>
        <v>0</v>
      </c>
    </row>
    <row r="24" spans="1:25" x14ac:dyDescent="0.2">
      <c r="A24" s="6" t="s">
        <v>12</v>
      </c>
      <c r="B24" s="5" t="s">
        <v>366</v>
      </c>
      <c r="C24" s="90"/>
      <c r="D24" s="76">
        <f>投入係数表!C24</f>
        <v>0</v>
      </c>
      <c r="E24" s="77">
        <f t="shared" si="9"/>
        <v>0</v>
      </c>
      <c r="F24" s="76">
        <f>分析係数表!C27</f>
        <v>1.1933174224343368E-3</v>
      </c>
      <c r="G24" s="77">
        <f t="shared" si="0"/>
        <v>0</v>
      </c>
      <c r="H24" s="77">
        <v>1.8234423071068469E-6</v>
      </c>
      <c r="I24" s="77">
        <f t="shared" si="1"/>
        <v>1.8234423071068469E-6</v>
      </c>
      <c r="J24" s="76">
        <f>分析係数表!G27</f>
        <v>0.2857142857142857</v>
      </c>
      <c r="K24" s="78">
        <f t="shared" si="2"/>
        <v>5.2098351631624197E-7</v>
      </c>
      <c r="L24" s="79"/>
      <c r="M24" s="80"/>
      <c r="N24" s="81">
        <f>分析係数表!H27</f>
        <v>1.1365890989484425E-2</v>
      </c>
      <c r="O24" s="82">
        <f t="shared" si="3"/>
        <v>0.10304102975345103</v>
      </c>
      <c r="P24" s="76">
        <f>分析係数表!C27</f>
        <v>1.1933174224343368E-3</v>
      </c>
      <c r="Q24" s="82">
        <f t="shared" si="4"/>
        <v>1.22960656030368E-4</v>
      </c>
      <c r="R24" s="83">
        <v>1.2345680384567883E-4</v>
      </c>
      <c r="S24" s="84">
        <f t="shared" si="5"/>
        <v>1.2528024615278567E-4</v>
      </c>
      <c r="T24" s="85">
        <f>分析係数表!F27</f>
        <v>0.5714285714285714</v>
      </c>
      <c r="U24" s="86">
        <f t="shared" si="6"/>
        <v>7.1588712087306092E-5</v>
      </c>
      <c r="V24" s="87">
        <f>分析係数表!D27</f>
        <v>1.4285714285714286</v>
      </c>
      <c r="W24" s="167">
        <f t="shared" si="7"/>
        <v>0</v>
      </c>
      <c r="X24" s="76">
        <f>分析係数表!E27</f>
        <v>1.2857142857142858</v>
      </c>
      <c r="Y24" s="166">
        <f t="shared" si="8"/>
        <v>0</v>
      </c>
    </row>
    <row r="25" spans="1:25" x14ac:dyDescent="0.2">
      <c r="A25" s="6" t="s">
        <v>13</v>
      </c>
      <c r="B25" s="5" t="s">
        <v>191</v>
      </c>
      <c r="C25" s="90"/>
      <c r="D25" s="76">
        <f>投入係数表!C25</f>
        <v>0</v>
      </c>
      <c r="E25" s="77">
        <f t="shared" si="9"/>
        <v>0</v>
      </c>
      <c r="F25" s="76">
        <f>分析係数表!C28</f>
        <v>9.1300191204588876E-2</v>
      </c>
      <c r="G25" s="77">
        <f t="shared" si="0"/>
        <v>0</v>
      </c>
      <c r="H25" s="77">
        <v>4.1711513520251604E-3</v>
      </c>
      <c r="I25" s="77">
        <f t="shared" si="1"/>
        <v>4.1711513520251604E-3</v>
      </c>
      <c r="J25" s="76">
        <f>分析係数表!G28</f>
        <v>0.1256583897667419</v>
      </c>
      <c r="K25" s="78">
        <f t="shared" si="2"/>
        <v>5.2414016236885012E-4</v>
      </c>
      <c r="L25" s="79"/>
      <c r="M25" s="80"/>
      <c r="N25" s="81">
        <f>分析係数表!H28</f>
        <v>2.1286244720954622E-2</v>
      </c>
      <c r="O25" s="82">
        <f t="shared" si="3"/>
        <v>0.19297709063551555</v>
      </c>
      <c r="P25" s="76">
        <f>分析係数表!C28</f>
        <v>9.1300191204588876E-2</v>
      </c>
      <c r="Q25" s="82">
        <f t="shared" si="4"/>
        <v>1.7618845273127848E-2</v>
      </c>
      <c r="R25" s="83">
        <v>1.9178468703002886E-2</v>
      </c>
      <c r="S25" s="84">
        <f t="shared" si="5"/>
        <v>2.3349620055028046E-2</v>
      </c>
      <c r="T25" s="85">
        <f>分析係数表!F28</f>
        <v>0.21519939804364183</v>
      </c>
      <c r="U25" s="86">
        <f t="shared" si="6"/>
        <v>5.0248241803897828E-3</v>
      </c>
      <c r="V25" s="87">
        <f>分析係数表!D28</f>
        <v>9.9322799097065456E-2</v>
      </c>
      <c r="W25" s="167">
        <f t="shared" si="7"/>
        <v>0</v>
      </c>
      <c r="X25" s="76">
        <f>分析係数表!E28</f>
        <v>9.7817908201655382E-2</v>
      </c>
      <c r="Y25" s="166">
        <f t="shared" si="8"/>
        <v>0</v>
      </c>
    </row>
    <row r="26" spans="1:25" x14ac:dyDescent="0.2">
      <c r="A26" s="6" t="s">
        <v>14</v>
      </c>
      <c r="B26" s="5" t="s">
        <v>50</v>
      </c>
      <c r="C26" s="90"/>
      <c r="D26" s="76">
        <f>投入係数表!C26</f>
        <v>1.2914334911752045E-3</v>
      </c>
      <c r="E26" s="77">
        <f t="shared" si="9"/>
        <v>0.12914334911752046</v>
      </c>
      <c r="F26" s="76">
        <f>分析係数表!C29</f>
        <v>1.8433179723502335E-2</v>
      </c>
      <c r="G26" s="77">
        <f t="shared" si="0"/>
        <v>2.3805225643782611E-3</v>
      </c>
      <c r="H26" s="77">
        <v>3.4964390463814864E-3</v>
      </c>
      <c r="I26" s="77">
        <f t="shared" si="1"/>
        <v>3.4964390463814864E-3</v>
      </c>
      <c r="J26" s="76">
        <f>分析係数表!G29</f>
        <v>0.30107526881720431</v>
      </c>
      <c r="K26" s="78">
        <f t="shared" si="2"/>
        <v>1.0526913257922754E-3</v>
      </c>
      <c r="L26" s="79"/>
      <c r="M26" s="80"/>
      <c r="N26" s="81">
        <f>分析係数表!H29</f>
        <v>1.0062073070491199E-2</v>
      </c>
      <c r="O26" s="82">
        <f t="shared" si="3"/>
        <v>9.1220861751808269E-2</v>
      </c>
      <c r="P26" s="76">
        <f>分析係数表!C29</f>
        <v>1.8433179723502335E-2</v>
      </c>
      <c r="Q26" s="82">
        <f t="shared" si="4"/>
        <v>1.6814905392038418E-3</v>
      </c>
      <c r="R26" s="83">
        <v>2.0024977112781529E-3</v>
      </c>
      <c r="S26" s="84">
        <f t="shared" si="5"/>
        <v>5.4989367576596393E-3</v>
      </c>
      <c r="T26" s="85">
        <f>分析係数表!F29</f>
        <v>0.4838709677419355</v>
      </c>
      <c r="U26" s="86">
        <f t="shared" si="6"/>
        <v>2.6607758504804705E-3</v>
      </c>
      <c r="V26" s="87">
        <f>分析係数表!D29</f>
        <v>0.46236559139784944</v>
      </c>
      <c r="W26" s="167">
        <f t="shared" si="7"/>
        <v>0</v>
      </c>
      <c r="X26" s="76">
        <f>分析係数表!E29</f>
        <v>0.18279569892473119</v>
      </c>
      <c r="Y26" s="166">
        <f t="shared" si="8"/>
        <v>0</v>
      </c>
    </row>
    <row r="27" spans="1:25" x14ac:dyDescent="0.2">
      <c r="A27" s="6" t="s">
        <v>15</v>
      </c>
      <c r="B27" s="5" t="s">
        <v>36</v>
      </c>
      <c r="C27" s="90"/>
      <c r="D27" s="76">
        <f>投入係数表!C27</f>
        <v>2.582866982350409E-3</v>
      </c>
      <c r="E27" s="77">
        <f t="shared" si="9"/>
        <v>0.25828669823504091</v>
      </c>
      <c r="F27" s="76">
        <f>分析係数表!C30</f>
        <v>1</v>
      </c>
      <c r="G27" s="77">
        <f t="shared" si="0"/>
        <v>0.25828669823504091</v>
      </c>
      <c r="H27" s="77">
        <v>0.30141687438446574</v>
      </c>
      <c r="I27" s="77">
        <f t="shared" si="1"/>
        <v>0.30141687438446574</v>
      </c>
      <c r="J27" s="76">
        <f>分析係数表!G30</f>
        <v>0.34457349818908456</v>
      </c>
      <c r="K27" s="78">
        <f t="shared" si="2"/>
        <v>0.10386026681987523</v>
      </c>
      <c r="L27" s="79"/>
      <c r="M27" s="80"/>
      <c r="N27" s="81">
        <f>分析係数表!H30</f>
        <v>0</v>
      </c>
      <c r="O27" s="82">
        <f t="shared" si="3"/>
        <v>0</v>
      </c>
      <c r="P27" s="76">
        <f>分析係数表!C30</f>
        <v>1</v>
      </c>
      <c r="Q27" s="82">
        <f t="shared" si="4"/>
        <v>0</v>
      </c>
      <c r="R27" s="83">
        <v>1.9160448008003653E-2</v>
      </c>
      <c r="S27" s="84">
        <f t="shared" si="5"/>
        <v>0.32057732239246939</v>
      </c>
      <c r="T27" s="85">
        <f>分析係数表!F30</f>
        <v>0.44136380666916447</v>
      </c>
      <c r="U27" s="86">
        <f t="shared" si="6"/>
        <v>0.14149122734294828</v>
      </c>
      <c r="V27" s="87">
        <f>分析係数表!D30</f>
        <v>0.11764705882352941</v>
      </c>
      <c r="W27" s="167">
        <f t="shared" si="7"/>
        <v>0</v>
      </c>
      <c r="X27" s="76">
        <f>分析係数表!E30</f>
        <v>7.730735606344448E-2</v>
      </c>
      <c r="Y27" s="166">
        <f t="shared" si="8"/>
        <v>0</v>
      </c>
    </row>
    <row r="28" spans="1:25" x14ac:dyDescent="0.2">
      <c r="A28" s="6" t="s">
        <v>16</v>
      </c>
      <c r="B28" s="5" t="s">
        <v>192</v>
      </c>
      <c r="C28" s="90"/>
      <c r="D28" s="76">
        <f>投入係数表!C28</f>
        <v>9.9009900990099011E-3</v>
      </c>
      <c r="E28" s="77">
        <f t="shared" si="9"/>
        <v>0.99009900990099009</v>
      </c>
      <c r="F28" s="76">
        <f>分析係数表!C31</f>
        <v>0.63276836158192085</v>
      </c>
      <c r="G28" s="77">
        <f t="shared" si="0"/>
        <v>0.62650332829893152</v>
      </c>
      <c r="H28" s="77">
        <v>0.78311625309799271</v>
      </c>
      <c r="I28" s="77">
        <f t="shared" si="1"/>
        <v>0.78311625309799271</v>
      </c>
      <c r="J28" s="76">
        <f>分析係数表!G31</f>
        <v>7.0953436807095344E-2</v>
      </c>
      <c r="K28" s="78">
        <f t="shared" si="2"/>
        <v>5.556478957679771E-2</v>
      </c>
      <c r="L28" s="79"/>
      <c r="M28" s="80"/>
      <c r="N28" s="81">
        <f>分析係数表!H31</f>
        <v>2.4772540460871292E-2</v>
      </c>
      <c r="O28" s="82">
        <f t="shared" si="3"/>
        <v>0.22458319203121249</v>
      </c>
      <c r="P28" s="76">
        <f>分析係数表!C31</f>
        <v>0.63276836158192085</v>
      </c>
      <c r="Q28" s="82">
        <f t="shared" si="4"/>
        <v>0.14210913846042822</v>
      </c>
      <c r="R28" s="83">
        <v>0.18451356118565959</v>
      </c>
      <c r="S28" s="84">
        <f t="shared" si="5"/>
        <v>0.96762981428365236</v>
      </c>
      <c r="T28" s="85">
        <f>分析係数表!F31</f>
        <v>0.34515890613451589</v>
      </c>
      <c r="U28" s="86">
        <f t="shared" si="6"/>
        <v>0.33398604824129019</v>
      </c>
      <c r="V28" s="87">
        <f>分析係数表!D31</f>
        <v>8.130081300813009E-3</v>
      </c>
      <c r="W28" s="167">
        <f t="shared" si="7"/>
        <v>0</v>
      </c>
      <c r="X28" s="76">
        <f>分析係数表!E31</f>
        <v>7.3909830007390983E-3</v>
      </c>
      <c r="Y28" s="166">
        <f t="shared" si="8"/>
        <v>0</v>
      </c>
    </row>
    <row r="29" spans="1:25" x14ac:dyDescent="0.2">
      <c r="A29" s="6" t="s">
        <v>17</v>
      </c>
      <c r="B29" s="5" t="s">
        <v>272</v>
      </c>
      <c r="C29" s="90"/>
      <c r="D29" s="76">
        <f>投入係数表!C29</f>
        <v>4.3047783039173483E-4</v>
      </c>
      <c r="E29" s="77">
        <f t="shared" si="9"/>
        <v>4.3047783039173483E-2</v>
      </c>
      <c r="F29" s="76">
        <f>分析係数表!C32</f>
        <v>0.97868217054263562</v>
      </c>
      <c r="G29" s="77">
        <f t="shared" si="0"/>
        <v>4.2130097741826758E-2</v>
      </c>
      <c r="H29" s="77">
        <v>6.4121972106339312E-2</v>
      </c>
      <c r="I29" s="77">
        <f t="shared" si="1"/>
        <v>6.4121972106339312E-2</v>
      </c>
      <c r="J29" s="76">
        <f>分析係数表!G32</f>
        <v>0.14173228346456693</v>
      </c>
      <c r="K29" s="78">
        <f t="shared" si="2"/>
        <v>9.0881535268827369E-3</v>
      </c>
      <c r="L29" s="79"/>
      <c r="M29" s="80"/>
      <c r="N29" s="81">
        <f>分析係数表!H32</f>
        <v>7.0859669510501405E-3</v>
      </c>
      <c r="O29" s="82">
        <f t="shared" si="3"/>
        <v>6.4240043487188925E-2</v>
      </c>
      <c r="P29" s="76">
        <f>分析係数表!C32</f>
        <v>0.97868217054263562</v>
      </c>
      <c r="Q29" s="82">
        <f t="shared" si="4"/>
        <v>6.2870585195795359E-2</v>
      </c>
      <c r="R29" s="83">
        <v>7.9365182677879453E-2</v>
      </c>
      <c r="S29" s="84">
        <f t="shared" si="5"/>
        <v>0.14348715478421875</v>
      </c>
      <c r="T29" s="85">
        <f>分析係数表!F32</f>
        <v>0.48622047244094491</v>
      </c>
      <c r="U29" s="86">
        <f t="shared" si="6"/>
        <v>6.9766392188389828E-2</v>
      </c>
      <c r="V29" s="87">
        <f>分析係数表!D32</f>
        <v>1.3779527559055118E-2</v>
      </c>
      <c r="W29" s="167">
        <f t="shared" si="7"/>
        <v>0</v>
      </c>
      <c r="X29" s="76">
        <f>分析係数表!E32</f>
        <v>2.1653543307086614E-2</v>
      </c>
      <c r="Y29" s="166">
        <f t="shared" si="8"/>
        <v>0</v>
      </c>
    </row>
    <row r="30" spans="1:25" x14ac:dyDescent="0.2">
      <c r="A30" s="6" t="s">
        <v>18</v>
      </c>
      <c r="B30" s="5" t="s">
        <v>273</v>
      </c>
      <c r="C30" s="90"/>
      <c r="D30" s="76">
        <f>投入係数表!C30</f>
        <v>4.3047783039173483E-4</v>
      </c>
      <c r="E30" s="77">
        <f t="shared" si="9"/>
        <v>4.3047783039173483E-2</v>
      </c>
      <c r="F30" s="76">
        <f>分析係数表!C33</f>
        <v>0.55506607929515417</v>
      </c>
      <c r="G30" s="77">
        <f t="shared" si="0"/>
        <v>2.3894364153902461E-2</v>
      </c>
      <c r="H30" s="77">
        <v>4.0475216256746292E-2</v>
      </c>
      <c r="I30" s="77">
        <f t="shared" si="1"/>
        <v>4.0475216256746292E-2</v>
      </c>
      <c r="J30" s="76">
        <f>分析係数表!G33</f>
        <v>0.50923482849604218</v>
      </c>
      <c r="K30" s="78">
        <f t="shared" si="2"/>
        <v>2.0611389808844416E-2</v>
      </c>
      <c r="L30" s="79"/>
      <c r="M30" s="80"/>
      <c r="N30" s="81">
        <f>分析係数表!H33</f>
        <v>1.0203792409512202E-3</v>
      </c>
      <c r="O30" s="82">
        <f t="shared" si="3"/>
        <v>9.2505662621552055E-3</v>
      </c>
      <c r="P30" s="76">
        <f>分析係数表!C33</f>
        <v>0.55506607929515417</v>
      </c>
      <c r="Q30" s="82">
        <f t="shared" si="4"/>
        <v>5.134675546394519E-3</v>
      </c>
      <c r="R30" s="83">
        <v>1.725279888041762E-2</v>
      </c>
      <c r="S30" s="84">
        <f t="shared" si="5"/>
        <v>5.7728015137163913E-2</v>
      </c>
      <c r="T30" s="85">
        <f>分析係数表!F33</f>
        <v>0.65171503957783639</v>
      </c>
      <c r="U30" s="86">
        <f t="shared" si="6"/>
        <v>3.7622215669866718E-2</v>
      </c>
      <c r="V30" s="87">
        <f>分析係数表!D33</f>
        <v>0.10817941952506596</v>
      </c>
      <c r="W30" s="167">
        <f t="shared" si="7"/>
        <v>0</v>
      </c>
      <c r="X30" s="76">
        <f>分析係数表!E33</f>
        <v>0.10026385224274406</v>
      </c>
      <c r="Y30" s="166">
        <f t="shared" si="8"/>
        <v>0</v>
      </c>
    </row>
    <row r="31" spans="1:25" x14ac:dyDescent="0.2">
      <c r="A31" s="6" t="s">
        <v>19</v>
      </c>
      <c r="B31" s="5" t="s">
        <v>274</v>
      </c>
      <c r="C31" s="90"/>
      <c r="D31" s="76">
        <f>投入係数表!C31</f>
        <v>7.2750753336203192E-2</v>
      </c>
      <c r="E31" s="77">
        <f t="shared" si="9"/>
        <v>7.2750753336203191</v>
      </c>
      <c r="F31" s="76">
        <f>分析係数表!C34</f>
        <v>0.15400223191640461</v>
      </c>
      <c r="G31" s="77">
        <f t="shared" si="0"/>
        <v>1.120377838737511</v>
      </c>
      <c r="H31" s="77">
        <v>1.2268014045858948</v>
      </c>
      <c r="I31" s="77">
        <f t="shared" si="1"/>
        <v>1.2268014045858948</v>
      </c>
      <c r="J31" s="76">
        <f>分析係数表!G34</f>
        <v>0.42548076923076922</v>
      </c>
      <c r="K31" s="78">
        <f t="shared" si="2"/>
        <v>0.52198040531659462</v>
      </c>
      <c r="L31" s="79"/>
      <c r="M31" s="80"/>
      <c r="N31" s="81">
        <f>分析係数表!H34</f>
        <v>0.17369122190414105</v>
      </c>
      <c r="O31" s="82">
        <f t="shared" si="3"/>
        <v>1.5746519459579751</v>
      </c>
      <c r="P31" s="76">
        <f>分析係数表!C34</f>
        <v>0.15400223191640461</v>
      </c>
      <c r="Q31" s="82">
        <f t="shared" si="4"/>
        <v>0.24249991416903791</v>
      </c>
      <c r="R31" s="83">
        <v>0.25534254630071196</v>
      </c>
      <c r="S31" s="84">
        <f t="shared" si="5"/>
        <v>1.4821439508866068</v>
      </c>
      <c r="T31" s="85">
        <f>分析係数表!F34</f>
        <v>0.70232371794871795</v>
      </c>
      <c r="U31" s="86">
        <f t="shared" si="6"/>
        <v>1.0409448501218836</v>
      </c>
      <c r="V31" s="87">
        <f>分析係数表!D34</f>
        <v>0.47435897435897434</v>
      </c>
      <c r="W31" s="167">
        <f t="shared" si="7"/>
        <v>1</v>
      </c>
      <c r="X31" s="76">
        <f>分析係数表!E34</f>
        <v>0.27003205128205127</v>
      </c>
      <c r="Y31" s="166">
        <f t="shared" si="8"/>
        <v>0</v>
      </c>
    </row>
    <row r="32" spans="1:25" x14ac:dyDescent="0.2">
      <c r="A32" s="6" t="s">
        <v>20</v>
      </c>
      <c r="B32" s="5" t="s">
        <v>37</v>
      </c>
      <c r="C32" s="90"/>
      <c r="D32" s="76">
        <f>投入係数表!C32</f>
        <v>4.7352561343090831E-3</v>
      </c>
      <c r="E32" s="77">
        <f t="shared" si="9"/>
        <v>0.47352561343090832</v>
      </c>
      <c r="F32" s="76">
        <f>分析係数表!C35</f>
        <v>0.30568862275449105</v>
      </c>
      <c r="G32" s="77">
        <f t="shared" si="0"/>
        <v>0.1447513926086699</v>
      </c>
      <c r="H32" s="77">
        <v>0.18788668898395322</v>
      </c>
      <c r="I32" s="77">
        <f t="shared" si="1"/>
        <v>0.18788668898395322</v>
      </c>
      <c r="J32" s="76">
        <f>分析係数表!G35</f>
        <v>0.31559633027522938</v>
      </c>
      <c r="K32" s="78">
        <f t="shared" si="2"/>
        <v>5.9296349550898998E-2</v>
      </c>
      <c r="L32" s="79"/>
      <c r="M32" s="80"/>
      <c r="N32" s="81">
        <f>分析係数表!H35</f>
        <v>6.5701085570136902E-2</v>
      </c>
      <c r="O32" s="82">
        <f t="shared" si="3"/>
        <v>0.59563368321321575</v>
      </c>
      <c r="P32" s="76">
        <f>分析係数表!C35</f>
        <v>0.30568862275449105</v>
      </c>
      <c r="Q32" s="82">
        <f t="shared" si="4"/>
        <v>0.18207844028763273</v>
      </c>
      <c r="R32" s="83">
        <v>0.21385282769649619</v>
      </c>
      <c r="S32" s="84">
        <f t="shared" si="5"/>
        <v>0.40173951668044938</v>
      </c>
      <c r="T32" s="85">
        <f>分析係数表!F35</f>
        <v>0.65045871559633028</v>
      </c>
      <c r="U32" s="86">
        <f t="shared" si="6"/>
        <v>0.26131497002425563</v>
      </c>
      <c r="V32" s="87">
        <f>分析係数表!D35</f>
        <v>0.10366972477064221</v>
      </c>
      <c r="W32" s="167">
        <f t="shared" si="7"/>
        <v>0</v>
      </c>
      <c r="X32" s="76">
        <f>分析係数表!E35</f>
        <v>8.990825688073395E-2</v>
      </c>
      <c r="Y32" s="166">
        <f t="shared" si="8"/>
        <v>0</v>
      </c>
    </row>
    <row r="33" spans="1:25" x14ac:dyDescent="0.2">
      <c r="A33" s="6" t="s">
        <v>21</v>
      </c>
      <c r="B33" s="5" t="s">
        <v>38</v>
      </c>
      <c r="C33" s="90"/>
      <c r="D33" s="76">
        <f>投入係数表!C33</f>
        <v>2.1523891519586742E-3</v>
      </c>
      <c r="E33" s="77">
        <f t="shared" si="9"/>
        <v>0.21523891519586741</v>
      </c>
      <c r="F33" s="76">
        <f>分析係数表!C36</f>
        <v>0.70817344589409048</v>
      </c>
      <c r="G33" s="77">
        <f t="shared" si="0"/>
        <v>0.15242648426476335</v>
      </c>
      <c r="H33" s="77">
        <v>0.20503529835605275</v>
      </c>
      <c r="I33" s="77">
        <f t="shared" si="1"/>
        <v>0.20503529835605275</v>
      </c>
      <c r="J33" s="76">
        <f>分析係数表!G36</f>
        <v>9.7428958051420846E-3</v>
      </c>
      <c r="K33" s="78">
        <f t="shared" si="2"/>
        <v>1.9976375482592423E-3</v>
      </c>
      <c r="L33" s="79"/>
      <c r="M33" s="80"/>
      <c r="N33" s="81">
        <f>分析係数表!H36</f>
        <v>0.13287605226609223</v>
      </c>
      <c r="O33" s="82">
        <f t="shared" si="3"/>
        <v>1.2046292954717668</v>
      </c>
      <c r="P33" s="76">
        <f>分析係数表!C36</f>
        <v>0.70817344589409048</v>
      </c>
      <c r="Q33" s="82">
        <f t="shared" si="4"/>
        <v>0.85308647919921154</v>
      </c>
      <c r="R33" s="83">
        <v>0.87609399166407675</v>
      </c>
      <c r="S33" s="84">
        <f t="shared" si="5"/>
        <v>1.0811292900201295</v>
      </c>
      <c r="T33" s="85">
        <f>分析係数表!F36</f>
        <v>0.89418132611637346</v>
      </c>
      <c r="U33" s="86">
        <f t="shared" si="6"/>
        <v>0.96672562225345271</v>
      </c>
      <c r="V33" s="87">
        <f>分析係数表!D36</f>
        <v>4.0595399188092015E-3</v>
      </c>
      <c r="W33" s="167">
        <f t="shared" si="7"/>
        <v>0</v>
      </c>
      <c r="X33" s="76">
        <f>分析係数表!E36</f>
        <v>8.1190798376184028E-4</v>
      </c>
      <c r="Y33" s="166">
        <f t="shared" si="8"/>
        <v>0</v>
      </c>
    </row>
    <row r="34" spans="1:25" x14ac:dyDescent="0.2">
      <c r="A34" s="6" t="s">
        <v>22</v>
      </c>
      <c r="B34" s="5" t="s">
        <v>377</v>
      </c>
      <c r="C34" s="90"/>
      <c r="D34" s="76">
        <f>投入係数表!C34</f>
        <v>2.9702970297029702E-2</v>
      </c>
      <c r="E34" s="77">
        <f t="shared" si="9"/>
        <v>2.9702970297029703</v>
      </c>
      <c r="F34" s="76">
        <f>分析係数表!C37</f>
        <v>0.27648363838047696</v>
      </c>
      <c r="G34" s="77">
        <f t="shared" si="0"/>
        <v>0.82123852984300083</v>
      </c>
      <c r="H34" s="77">
        <v>0.92774327718824134</v>
      </c>
      <c r="I34" s="77">
        <f t="shared" si="1"/>
        <v>0.92774327718824134</v>
      </c>
      <c r="J34" s="76">
        <f>分析係数表!G37</f>
        <v>0.33205374280230326</v>
      </c>
      <c r="K34" s="78">
        <f t="shared" si="2"/>
        <v>0.30806062755003022</v>
      </c>
      <c r="L34" s="79"/>
      <c r="M34" s="80"/>
      <c r="N34" s="81">
        <f>分析係数表!H37</f>
        <v>5.1330744593407217E-2</v>
      </c>
      <c r="O34" s="82">
        <f t="shared" si="3"/>
        <v>0.4653548750211966</v>
      </c>
      <c r="P34" s="76">
        <f>分析係数表!C37</f>
        <v>0.27648363838047696</v>
      </c>
      <c r="Q34" s="82">
        <f t="shared" si="4"/>
        <v>0.12866300898395258</v>
      </c>
      <c r="R34" s="83">
        <v>0.14771138235711553</v>
      </c>
      <c r="S34" s="84">
        <f t="shared" si="5"/>
        <v>1.0754546595453569</v>
      </c>
      <c r="T34" s="85">
        <f>分析係数表!F37</f>
        <v>0.66922584772872684</v>
      </c>
      <c r="U34" s="86">
        <f t="shared" si="6"/>
        <v>0.71972205622805074</v>
      </c>
      <c r="V34" s="87">
        <f>分析係数表!D37</f>
        <v>9.9168266154830459E-2</v>
      </c>
      <c r="W34" s="167">
        <f t="shared" si="7"/>
        <v>0</v>
      </c>
      <c r="X34" s="76">
        <f>分析係数表!E37</f>
        <v>6.9737683941138842E-2</v>
      </c>
      <c r="Y34" s="166">
        <f t="shared" si="8"/>
        <v>0</v>
      </c>
    </row>
    <row r="35" spans="1:25" x14ac:dyDescent="0.2">
      <c r="A35" s="6" t="s">
        <v>23</v>
      </c>
      <c r="B35" s="5" t="s">
        <v>193</v>
      </c>
      <c r="C35" s="90"/>
      <c r="D35" s="76">
        <f>投入係数表!C35</f>
        <v>3.0133448127421438E-3</v>
      </c>
      <c r="E35" s="77">
        <f t="shared" si="9"/>
        <v>0.30133448127421436</v>
      </c>
      <c r="F35" s="76">
        <f>分析係数表!C38</f>
        <v>2.0725388601036232E-2</v>
      </c>
      <c r="G35" s="77">
        <f t="shared" si="0"/>
        <v>6.2452742232997679E-3</v>
      </c>
      <c r="H35" s="77">
        <v>8.8959109915329616E-3</v>
      </c>
      <c r="I35" s="77">
        <f t="shared" si="1"/>
        <v>8.8959109915329616E-3</v>
      </c>
      <c r="J35" s="76">
        <f>分析係数表!G38</f>
        <v>0.23376623376623376</v>
      </c>
      <c r="K35" s="78">
        <f t="shared" si="2"/>
        <v>2.0795636084103026E-3</v>
      </c>
      <c r="L35" s="79"/>
      <c r="M35" s="80"/>
      <c r="N35" s="81">
        <f>分析係数表!H38</f>
        <v>4.4613247923811682E-2</v>
      </c>
      <c r="O35" s="82">
        <f t="shared" si="3"/>
        <v>0.40445531379534144</v>
      </c>
      <c r="P35" s="76">
        <f>分析係数表!C38</f>
        <v>2.0725388601036232E-2</v>
      </c>
      <c r="Q35" s="82">
        <f t="shared" si="4"/>
        <v>8.3824935501625019E-3</v>
      </c>
      <c r="R35" s="83">
        <v>9.4832601165220839E-3</v>
      </c>
      <c r="S35" s="84">
        <f t="shared" si="5"/>
        <v>1.8379171108055044E-2</v>
      </c>
      <c r="T35" s="85">
        <f>分析係数表!F38</f>
        <v>0.61038961038961037</v>
      </c>
      <c r="U35" s="86">
        <f t="shared" si="6"/>
        <v>1.1218455091929702E-2</v>
      </c>
      <c r="V35" s="87">
        <f>分析係数表!D38</f>
        <v>0.19480519480519481</v>
      </c>
      <c r="W35" s="167">
        <f t="shared" si="7"/>
        <v>0</v>
      </c>
      <c r="X35" s="76">
        <f>分析係数表!E38</f>
        <v>0.15584415584415584</v>
      </c>
      <c r="Y35" s="166">
        <f t="shared" si="8"/>
        <v>0</v>
      </c>
    </row>
    <row r="36" spans="1:25" x14ac:dyDescent="0.2">
      <c r="A36" s="6" t="s">
        <v>24</v>
      </c>
      <c r="B36" s="5" t="s">
        <v>39</v>
      </c>
      <c r="C36" s="90"/>
      <c r="D36" s="76">
        <f>投入係数表!C36</f>
        <v>0</v>
      </c>
      <c r="E36" s="77">
        <f t="shared" si="9"/>
        <v>0</v>
      </c>
      <c r="F36" s="76">
        <f>分析係数表!C39</f>
        <v>1</v>
      </c>
      <c r="G36" s="77">
        <f t="shared" si="0"/>
        <v>0</v>
      </c>
      <c r="H36" s="77">
        <v>2.772833657189435E-3</v>
      </c>
      <c r="I36" s="77">
        <f t="shared" si="1"/>
        <v>2.772833657189435E-3</v>
      </c>
      <c r="J36" s="76">
        <f>分析係数表!G39</f>
        <v>0.35511171293161814</v>
      </c>
      <c r="K36" s="78">
        <f t="shared" si="2"/>
        <v>9.8466570967898357E-4</v>
      </c>
      <c r="L36" s="79"/>
      <c r="M36" s="80"/>
      <c r="N36" s="81">
        <f>分析係数表!H39</f>
        <v>4.0815169638048808E-3</v>
      </c>
      <c r="O36" s="82">
        <f t="shared" si="3"/>
        <v>3.7002265048620822E-2</v>
      </c>
      <c r="P36" s="76">
        <f>分析係数表!C39</f>
        <v>1</v>
      </c>
      <c r="Q36" s="82">
        <f t="shared" si="4"/>
        <v>3.7002265048620822E-2</v>
      </c>
      <c r="R36" s="83">
        <v>3.8392190692280427E-2</v>
      </c>
      <c r="S36" s="84">
        <f t="shared" si="5"/>
        <v>4.1165024349469864E-2</v>
      </c>
      <c r="T36" s="85">
        <f>分析係数表!F39</f>
        <v>0.70565335138794849</v>
      </c>
      <c r="U36" s="86">
        <f t="shared" si="6"/>
        <v>2.9048237392169912E-2</v>
      </c>
      <c r="V36" s="87">
        <f>分析係数表!D39</f>
        <v>5.8226134055517943E-2</v>
      </c>
      <c r="W36" s="167">
        <f t="shared" si="7"/>
        <v>0</v>
      </c>
      <c r="X36" s="76">
        <f>分析係数表!E39</f>
        <v>7.3798239675016933E-2</v>
      </c>
      <c r="Y36" s="166">
        <f t="shared" si="8"/>
        <v>0</v>
      </c>
    </row>
    <row r="37" spans="1:25" x14ac:dyDescent="0.2">
      <c r="A37" s="6" t="s">
        <v>25</v>
      </c>
      <c r="B37" s="5" t="s">
        <v>40</v>
      </c>
      <c r="C37" s="90"/>
      <c r="D37" s="76">
        <f>投入係数表!C37</f>
        <v>0</v>
      </c>
      <c r="E37" s="77">
        <f t="shared" si="9"/>
        <v>0</v>
      </c>
      <c r="F37" s="76">
        <f>分析係数表!C40</f>
        <v>0.8197979041916168</v>
      </c>
      <c r="G37" s="77">
        <f t="shared" si="0"/>
        <v>0</v>
      </c>
      <c r="H37" s="77">
        <v>3.1437229861520149E-3</v>
      </c>
      <c r="I37" s="77">
        <f t="shared" si="1"/>
        <v>3.1437229861520149E-3</v>
      </c>
      <c r="J37" s="76">
        <f>分析係数表!G40</f>
        <v>0.57597173144876324</v>
      </c>
      <c r="K37" s="78">
        <f t="shared" si="2"/>
        <v>1.8106955715292523E-3</v>
      </c>
      <c r="L37" s="79"/>
      <c r="M37" s="80"/>
      <c r="N37" s="81">
        <f>分析係数表!H40</f>
        <v>2.8769025821263571E-2</v>
      </c>
      <c r="O37" s="82">
        <f t="shared" si="3"/>
        <v>0.26081457655798707</v>
      </c>
      <c r="P37" s="76">
        <f>分析係数表!C40</f>
        <v>0.8197979041916168</v>
      </c>
      <c r="Q37" s="82">
        <f t="shared" si="4"/>
        <v>0.21381524324486179</v>
      </c>
      <c r="R37" s="83">
        <v>0.2143445811007989</v>
      </c>
      <c r="S37" s="84">
        <f t="shared" si="5"/>
        <v>0.21748830408695091</v>
      </c>
      <c r="T37" s="85">
        <f>分析係数表!F40</f>
        <v>0.7751534312813837</v>
      </c>
      <c r="U37" s="86">
        <f t="shared" si="6"/>
        <v>0.16858680517656899</v>
      </c>
      <c r="V37" s="87">
        <f>分析係数表!D40</f>
        <v>0.11623581923005394</v>
      </c>
      <c r="W37" s="167">
        <f t="shared" si="7"/>
        <v>0</v>
      </c>
      <c r="X37" s="76">
        <f>分析係数表!E40</f>
        <v>7.1229310024177053E-2</v>
      </c>
      <c r="Y37" s="166">
        <f t="shared" si="8"/>
        <v>0</v>
      </c>
    </row>
    <row r="38" spans="1:25" x14ac:dyDescent="0.2">
      <c r="A38" s="6" t="s">
        <v>26</v>
      </c>
      <c r="B38" s="5" t="s">
        <v>276</v>
      </c>
      <c r="C38" s="90"/>
      <c r="D38" s="76">
        <f>投入係数表!C38</f>
        <v>4.3047783039173483E-4</v>
      </c>
      <c r="E38" s="77">
        <f t="shared" si="9"/>
        <v>4.3047783039173483E-2</v>
      </c>
      <c r="F38" s="76">
        <f>分析係数表!C41</f>
        <v>0.39171744294123723</v>
      </c>
      <c r="G38" s="77">
        <f t="shared" si="0"/>
        <v>1.6862567496394198E-2</v>
      </c>
      <c r="H38" s="77">
        <v>1.8130569437545149E-2</v>
      </c>
      <c r="I38" s="77">
        <f t="shared" si="1"/>
        <v>1.8130569437545149E-2</v>
      </c>
      <c r="J38" s="76">
        <f>分析係数表!G41</f>
        <v>0.45918367346938777</v>
      </c>
      <c r="K38" s="78">
        <f t="shared" si="2"/>
        <v>8.3252614764237932E-3</v>
      </c>
      <c r="L38" s="79"/>
      <c r="M38" s="80"/>
      <c r="N38" s="81">
        <f>分析係数表!H41</f>
        <v>5.0452084691477002E-2</v>
      </c>
      <c r="O38" s="82">
        <f t="shared" si="3"/>
        <v>0.45738910962878515</v>
      </c>
      <c r="P38" s="76">
        <f>分析係数表!C41</f>
        <v>0.39171744294123723</v>
      </c>
      <c r="Q38" s="82">
        <f t="shared" si="4"/>
        <v>0.17916729245295696</v>
      </c>
      <c r="R38" s="83">
        <v>0.18063993482844337</v>
      </c>
      <c r="S38" s="84">
        <f t="shared" si="5"/>
        <v>0.19877050426598852</v>
      </c>
      <c r="T38" s="85">
        <f>分析係数表!F41</f>
        <v>0.56279434850863419</v>
      </c>
      <c r="U38" s="86">
        <f t="shared" si="6"/>
        <v>0.1118669164511097</v>
      </c>
      <c r="V38" s="87">
        <f>分析係数表!D41</f>
        <v>0.20068027210884354</v>
      </c>
      <c r="W38" s="167">
        <f t="shared" si="7"/>
        <v>0</v>
      </c>
      <c r="X38" s="76">
        <f>分析係数表!E41</f>
        <v>0.1815803244374673</v>
      </c>
      <c r="Y38" s="166">
        <f t="shared" si="8"/>
        <v>0</v>
      </c>
    </row>
    <row r="39" spans="1:25" x14ac:dyDescent="0.2">
      <c r="A39" s="6" t="s">
        <v>51</v>
      </c>
      <c r="B39" s="5" t="s">
        <v>367</v>
      </c>
      <c r="C39" s="90"/>
      <c r="D39" s="76">
        <f>投入係数表!C39</f>
        <v>0</v>
      </c>
      <c r="E39" s="77">
        <f>$C$5*D39</f>
        <v>0</v>
      </c>
      <c r="F39" s="76">
        <f>分析係数表!C42</f>
        <v>0.20259319286871957</v>
      </c>
      <c r="G39" s="77">
        <f>E39*F39</f>
        <v>0</v>
      </c>
      <c r="H39" s="77">
        <v>1.3599685291103244E-3</v>
      </c>
      <c r="I39" s="77">
        <f>C39+H39</f>
        <v>1.3599685291103244E-3</v>
      </c>
      <c r="J39" s="76">
        <f>分析係数表!G42</f>
        <v>0.5</v>
      </c>
      <c r="K39" s="78">
        <f>I39*J39</f>
        <v>6.7998426455516219E-4</v>
      </c>
      <c r="L39" s="79"/>
      <c r="M39" s="80"/>
      <c r="N39" s="81">
        <f>分析係数表!H42</f>
        <v>1.5560783424506107E-2</v>
      </c>
      <c r="O39" s="82">
        <f t="shared" si="3"/>
        <v>0.14107113549786687</v>
      </c>
      <c r="P39" s="76">
        <f>分析係数表!C42</f>
        <v>0.20259319286871957</v>
      </c>
      <c r="Q39" s="82">
        <f>O39*P39</f>
        <v>2.8580051762128616E-2</v>
      </c>
      <c r="R39" s="83">
        <v>2.9191107613035255E-2</v>
      </c>
      <c r="S39" s="84">
        <f>I39+R39</f>
        <v>3.055107614214558E-2</v>
      </c>
      <c r="T39" s="85">
        <f>分析係数表!F42</f>
        <v>0.5714285714285714</v>
      </c>
      <c r="U39" s="86">
        <f t="shared" si="6"/>
        <v>1.7457757795511758E-2</v>
      </c>
      <c r="V39" s="87">
        <f>分析係数表!D42</f>
        <v>1.2619047619047619</v>
      </c>
      <c r="W39" s="167">
        <f t="shared" si="7"/>
        <v>0</v>
      </c>
      <c r="X39" s="76">
        <f>分析係数表!E42</f>
        <v>1.2380952380952381</v>
      </c>
      <c r="Y39" s="166">
        <f t="shared" si="8"/>
        <v>0</v>
      </c>
    </row>
    <row r="40" spans="1:25" x14ac:dyDescent="0.2">
      <c r="A40" s="6" t="s">
        <v>194</v>
      </c>
      <c r="B40" s="5" t="s">
        <v>41</v>
      </c>
      <c r="C40" s="90"/>
      <c r="D40" s="76">
        <f>投入係数表!C40</f>
        <v>1.9801980198019802E-2</v>
      </c>
      <c r="E40" s="77">
        <f>$C$5*D40</f>
        <v>1.9801980198019802</v>
      </c>
      <c r="F40" s="76">
        <f>分析係数表!C43</f>
        <v>0.25330396475770922</v>
      </c>
      <c r="G40" s="77">
        <f>E40*F40</f>
        <v>0.50159200942120641</v>
      </c>
      <c r="H40" s="77">
        <v>0.64259708206312427</v>
      </c>
      <c r="I40" s="77">
        <f>C40+H40</f>
        <v>0.64259708206312427</v>
      </c>
      <c r="J40" s="76">
        <f>分析係数表!G43</f>
        <v>0.41014168530947054</v>
      </c>
      <c r="K40" s="78">
        <f>I40*J40</f>
        <v>0.26355585021231792</v>
      </c>
      <c r="L40" s="79"/>
      <c r="M40" s="80"/>
      <c r="N40" s="81">
        <f>分析係数表!H43</f>
        <v>4.1382046994132816E-2</v>
      </c>
      <c r="O40" s="82">
        <f t="shared" si="3"/>
        <v>0.37516185396518331</v>
      </c>
      <c r="P40" s="76">
        <f>分析係数表!C43</f>
        <v>0.25330396475770922</v>
      </c>
      <c r="Q40" s="82">
        <f>O40*P40</f>
        <v>9.5029985035233647E-2</v>
      </c>
      <c r="R40" s="83">
        <v>0.13320692856956759</v>
      </c>
      <c r="S40" s="84">
        <f>I40+R40</f>
        <v>0.77580401063269189</v>
      </c>
      <c r="T40" s="85">
        <f>分析係数表!F43</f>
        <v>0.66890380313199105</v>
      </c>
      <c r="U40" s="86">
        <f t="shared" si="6"/>
        <v>0.51893825319725917</v>
      </c>
      <c r="V40" s="87">
        <f>分析係数表!D43</f>
        <v>0.29082774049217003</v>
      </c>
      <c r="W40" s="167">
        <f t="shared" si="7"/>
        <v>0</v>
      </c>
      <c r="X40" s="76">
        <f>分析係数表!E43</f>
        <v>0.17375093214019388</v>
      </c>
      <c r="Y40" s="166">
        <f t="shared" si="8"/>
        <v>0</v>
      </c>
    </row>
    <row r="41" spans="1:25" x14ac:dyDescent="0.2">
      <c r="A41" s="6" t="s">
        <v>340</v>
      </c>
      <c r="B41" s="5" t="s">
        <v>345</v>
      </c>
      <c r="C41" s="90"/>
      <c r="D41" s="76">
        <f>投入係数表!C41</f>
        <v>0</v>
      </c>
      <c r="E41" s="77">
        <f>$C$5*D41</f>
        <v>0</v>
      </c>
      <c r="F41" s="76">
        <f>分析係数表!C44</f>
        <v>0.34899060563661799</v>
      </c>
      <c r="G41" s="77">
        <f>E41*F41</f>
        <v>0</v>
      </c>
      <c r="H41" s="77">
        <v>1.2620264465483522E-3</v>
      </c>
      <c r="I41" s="77">
        <f>C41+H41</f>
        <v>1.2620264465483522E-3</v>
      </c>
      <c r="J41" s="76">
        <f>分析係数表!G44</f>
        <v>0.26066485946640033</v>
      </c>
      <c r="K41" s="78">
        <f>I41*J41</f>
        <v>3.2896594633240682E-4</v>
      </c>
      <c r="L41" s="79"/>
      <c r="M41" s="80"/>
      <c r="N41" s="81">
        <f>分析係数表!H44</f>
        <v>0.11725858110597773</v>
      </c>
      <c r="O41" s="82">
        <f t="shared" si="3"/>
        <v>1.0630442396260025</v>
      </c>
      <c r="P41" s="76">
        <f>分析係数表!C44</f>
        <v>0.34899060563661799</v>
      </c>
      <c r="Q41" s="82">
        <f>O41*P41</f>
        <v>0.37099245300559669</v>
      </c>
      <c r="R41" s="83">
        <v>0.37542444560822469</v>
      </c>
      <c r="S41" s="84">
        <f>I41+R41</f>
        <v>0.37668647205477301</v>
      </c>
      <c r="T41" s="85">
        <f>分析係数表!F44</f>
        <v>0.46411756313311459</v>
      </c>
      <c r="U41" s="86">
        <f t="shared" si="6"/>
        <v>0.17482680747527132</v>
      </c>
      <c r="V41" s="87">
        <f>分析係数表!D44</f>
        <v>0.17006705664146099</v>
      </c>
      <c r="W41" s="167">
        <f t="shared" si="7"/>
        <v>0</v>
      </c>
      <c r="X41" s="76">
        <f>分析係数表!E44</f>
        <v>7.8327864174632611E-2</v>
      </c>
      <c r="Y41" s="166">
        <f t="shared" si="8"/>
        <v>0</v>
      </c>
    </row>
    <row r="42" spans="1:25" x14ac:dyDescent="0.2">
      <c r="A42" s="6" t="s">
        <v>341</v>
      </c>
      <c r="B42" s="5" t="s">
        <v>278</v>
      </c>
      <c r="C42" s="90"/>
      <c r="D42" s="76">
        <f>投入係数表!C42</f>
        <v>0</v>
      </c>
      <c r="E42" s="77">
        <f>$C$5*D42</f>
        <v>0</v>
      </c>
      <c r="F42" s="76">
        <f>分析係数表!C45</f>
        <v>1</v>
      </c>
      <c r="G42" s="77">
        <f>E42*F42</f>
        <v>0</v>
      </c>
      <c r="H42" s="77">
        <v>1.4916584666478513E-3</v>
      </c>
      <c r="I42" s="77">
        <f>C42+H42</f>
        <v>1.4916584666478513E-3</v>
      </c>
      <c r="J42" s="76">
        <f>分析係数表!G45</f>
        <v>0</v>
      </c>
      <c r="K42" s="78">
        <f>I42*J42</f>
        <v>0</v>
      </c>
      <c r="L42" s="79"/>
      <c r="M42" s="80"/>
      <c r="N42" s="81">
        <f>分析係数表!H45</f>
        <v>0</v>
      </c>
      <c r="O42" s="82">
        <f t="shared" si="3"/>
        <v>0</v>
      </c>
      <c r="P42" s="76">
        <f>分析係数表!C45</f>
        <v>1</v>
      </c>
      <c r="Q42" s="82">
        <f>O42*P42</f>
        <v>0</v>
      </c>
      <c r="R42" s="83">
        <v>8.9311333796078941E-4</v>
      </c>
      <c r="S42" s="84">
        <f>I42+R42</f>
        <v>2.3847718046086409E-3</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76">
        <f>投入係数表!C43</f>
        <v>3.8743004735256135E-3</v>
      </c>
      <c r="E43" s="77">
        <f>$C$5*D43</f>
        <v>0.38743004735256137</v>
      </c>
      <c r="F43" s="76">
        <f>分析係数表!C46</f>
        <v>3.0665669409124852E-2</v>
      </c>
      <c r="G43" s="77">
        <f>E43*F43</f>
        <v>1.1880801751275235E-2</v>
      </c>
      <c r="H43" s="77">
        <v>1.4210772493095852E-2</v>
      </c>
      <c r="I43" s="77">
        <f>C43+H43</f>
        <v>1.4210772493095852E-2</v>
      </c>
      <c r="J43" s="76">
        <f>分析係数表!G46</f>
        <v>2.4390243902439025E-2</v>
      </c>
      <c r="K43" s="78">
        <f>I43*J43</f>
        <v>3.4660420714867932E-4</v>
      </c>
      <c r="L43" s="79"/>
      <c r="M43" s="80"/>
      <c r="N43" s="81">
        <f>分析係数表!H46</f>
        <v>2.3808848955528473E-2</v>
      </c>
      <c r="O43" s="82">
        <f t="shared" si="3"/>
        <v>0.21584654611695481</v>
      </c>
      <c r="P43" s="76">
        <f>分析係数表!C46</f>
        <v>3.0665669409124852E-2</v>
      </c>
      <c r="Q43" s="82">
        <f>O43*P43</f>
        <v>6.6190788263239576E-3</v>
      </c>
      <c r="R43" s="83">
        <v>7.123368923755544E-3</v>
      </c>
      <c r="S43" s="84">
        <f>I43+R43</f>
        <v>2.1334141416851395E-2</v>
      </c>
      <c r="T43" s="85">
        <f>分析係数表!F46</f>
        <v>0.34146341463414637</v>
      </c>
      <c r="U43" s="86">
        <f t="shared" si="6"/>
        <v>7.2848287764858428E-3</v>
      </c>
      <c r="V43" s="87">
        <f>分析係数表!D46</f>
        <v>4.878048780487805E-2</v>
      </c>
      <c r="W43" s="167">
        <f t="shared" si="7"/>
        <v>0</v>
      </c>
      <c r="X43" s="76">
        <f>分析係数表!E46</f>
        <v>0.17073170731707318</v>
      </c>
      <c r="Y43" s="166">
        <f t="shared" si="8"/>
        <v>0</v>
      </c>
    </row>
    <row r="44" spans="1:25" x14ac:dyDescent="0.2">
      <c r="A44" s="192">
        <v>40</v>
      </c>
      <c r="B44" s="14" t="s">
        <v>150</v>
      </c>
      <c r="C44" s="197">
        <f>SUM(C5:C43)</f>
        <v>100</v>
      </c>
      <c r="D44" s="92">
        <f>投入係数表!C44</f>
        <v>0.54283254412397763</v>
      </c>
      <c r="E44" s="91">
        <f>SUM(E5:E43)</f>
        <v>54.283254412397753</v>
      </c>
      <c r="F44" s="92">
        <f>分析係数表!C47</f>
        <v>0.40646171512083096</v>
      </c>
      <c r="G44" s="91">
        <f>SUM(G5:G43)</f>
        <v>11.317994924801075</v>
      </c>
      <c r="H44" s="91">
        <f>SUM(H5:H43)</f>
        <v>12.874507999091596</v>
      </c>
      <c r="I44" s="91">
        <f>SUM(I5:I43)</f>
        <v>112.87450799909158</v>
      </c>
      <c r="J44" s="92">
        <f>分析係数表!G47</f>
        <v>0.2746501442153616</v>
      </c>
      <c r="K44" s="93">
        <f>SUM(K5:K43)</f>
        <v>14.459030138893223</v>
      </c>
      <c r="L44" s="94">
        <f>最終需要_まとめ!$L$33</f>
        <v>0.627</v>
      </c>
      <c r="M44" s="91">
        <f>K44*L44</f>
        <v>9.06581189708605</v>
      </c>
      <c r="N44" s="95">
        <f>分析係数表!H47</f>
        <v>1</v>
      </c>
      <c r="O44" s="96">
        <f>SUM(O5:O43)</f>
        <v>9.06581189708605</v>
      </c>
      <c r="P44" s="92">
        <f>分析係数表!C47</f>
        <v>0.40646171512083096</v>
      </c>
      <c r="Q44" s="96">
        <f>SUM(Q5:Q43)</f>
        <v>2.8297255265384478</v>
      </c>
      <c r="R44" s="91">
        <f>SUM(R5:R43)</f>
        <v>3.1169495839740358</v>
      </c>
      <c r="S44" s="97">
        <f>SUM(S5:S43)</f>
        <v>115.99145758306567</v>
      </c>
      <c r="T44" s="98">
        <f>分析係数表!F47</f>
        <v>0.52975109496848627</v>
      </c>
      <c r="U44" s="99">
        <f>SUM(U5:U43)</f>
        <v>53.602742239394459</v>
      </c>
      <c r="V44" s="100">
        <f>分析係数表!D47</f>
        <v>0.13437209089383004</v>
      </c>
      <c r="W44" s="164">
        <f>SUM(W5:W43)</f>
        <v>43</v>
      </c>
      <c r="X44" s="92">
        <f>分析係数表!E47</f>
        <v>9.7288140766401632E-2</v>
      </c>
      <c r="Y44" s="165">
        <f>SUM(Y5:Y43)</f>
        <v>29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265</v>
      </c>
      <c r="S2" s="3" t="s">
        <v>152</v>
      </c>
      <c r="U2" s="64" t="s">
        <v>209</v>
      </c>
      <c r="W2" s="3" t="s">
        <v>130</v>
      </c>
      <c r="Y2" s="3" t="s">
        <v>153</v>
      </c>
    </row>
    <row r="3" spans="1:25" ht="44" x14ac:dyDescent="0.2">
      <c r="B3" s="65"/>
      <c r="C3" s="66" t="s">
        <v>227</v>
      </c>
      <c r="D3" s="66" t="s">
        <v>307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投入係数表!D5</f>
        <v>6.024096385542169E-3</v>
      </c>
      <c r="E5" s="77">
        <f t="shared" ref="E5:E38" si="0">$C$6*D5</f>
        <v>0.60240963855421692</v>
      </c>
      <c r="F5" s="76">
        <f>分析係数表!C8</f>
        <v>0.34359605911330049</v>
      </c>
      <c r="G5" s="77">
        <f t="shared" ref="G5:G38" si="1">E5*F5</f>
        <v>0.20698557777909671</v>
      </c>
      <c r="H5" s="77">
        <f t="array" ref="H5:H43">MMULT(逆行列係数!C5:AO43,'2'!G5:G43)</f>
        <v>0.29577285463753261</v>
      </c>
      <c r="I5" s="77">
        <f t="shared" ref="I5:I38" si="2">C5+H5</f>
        <v>0.29577285463753261</v>
      </c>
      <c r="J5" s="76">
        <f>分析係数表!G8</f>
        <v>0.12010331467929401</v>
      </c>
      <c r="K5" s="78">
        <f t="shared" ref="K5:K38" si="3">I5*J5</f>
        <v>3.5523300234124665E-2</v>
      </c>
      <c r="L5" s="79" t="s">
        <v>181</v>
      </c>
      <c r="M5" s="80" t="s">
        <v>181</v>
      </c>
      <c r="N5" s="81">
        <f>分析係数表!H8</f>
        <v>1.3293274000170063E-2</v>
      </c>
      <c r="O5" s="82">
        <f t="shared" ref="O5:O43" si="4">$M$44*N5</f>
        <v>0.25082006934265866</v>
      </c>
      <c r="P5" s="76">
        <f>分析係数表!C8</f>
        <v>0.34359605911330049</v>
      </c>
      <c r="Q5" s="82">
        <f t="shared" ref="Q5:Q38" si="5">O5*P5</f>
        <v>8.6180787372662271E-2</v>
      </c>
      <c r="R5" s="83">
        <f t="array" ref="R5:R43">MMULT(逆行列係数!C5:AO43,'2'!Q5:Q43)</f>
        <v>0.12415347561058575</v>
      </c>
      <c r="S5" s="84">
        <f t="shared" ref="S5:S38" si="6">I5+R5</f>
        <v>0.41992633024811837</v>
      </c>
      <c r="T5" s="85">
        <f>分析係数表!F8</f>
        <v>0.4537236332328885</v>
      </c>
      <c r="U5" s="86">
        <f t="shared" ref="U5:U43" si="7">S5*T5</f>
        <v>0.19053050025033008</v>
      </c>
      <c r="V5" s="87">
        <f>分析係数表!D8</f>
        <v>0.40163581575548857</v>
      </c>
      <c r="W5" s="167">
        <f t="shared" ref="W5:W43" si="8">ROUND(S5*V5,0)</f>
        <v>0</v>
      </c>
      <c r="X5" s="76">
        <f>分析係数表!E8</f>
        <v>0.27335342229875159</v>
      </c>
      <c r="Y5" s="166">
        <f t="shared" ref="Y5:Y43" si="9">ROUND(S5*X5,0)</f>
        <v>0</v>
      </c>
    </row>
    <row r="6" spans="1:25" x14ac:dyDescent="0.2">
      <c r="A6" s="6" t="s">
        <v>219</v>
      </c>
      <c r="B6" s="5" t="s">
        <v>265</v>
      </c>
      <c r="C6" s="75">
        <f>最終需要_まとめ!$C$7</f>
        <v>100</v>
      </c>
      <c r="D6" s="76">
        <f>投入係数表!D6</f>
        <v>0.13554216867469879</v>
      </c>
      <c r="E6" s="77">
        <f t="shared" si="0"/>
        <v>13.554216867469879</v>
      </c>
      <c r="F6" s="76">
        <f>分析係数表!C9</f>
        <v>1</v>
      </c>
      <c r="G6" s="77">
        <f t="shared" si="1"/>
        <v>13.554216867469879</v>
      </c>
      <c r="H6" s="77">
        <v>15.68051488800471</v>
      </c>
      <c r="I6" s="77">
        <f t="shared" si="2"/>
        <v>115.68051488800471</v>
      </c>
      <c r="J6" s="76">
        <f>分析係数表!G9</f>
        <v>0.25</v>
      </c>
      <c r="K6" s="78">
        <f t="shared" si="3"/>
        <v>28.920128722001177</v>
      </c>
      <c r="L6" s="79"/>
      <c r="M6" s="80"/>
      <c r="N6" s="81">
        <f>分析係数表!H9</f>
        <v>6.8025282730081347E-4</v>
      </c>
      <c r="O6" s="82">
        <f t="shared" si="4"/>
        <v>1.283514214120215E-2</v>
      </c>
      <c r="P6" s="76">
        <f>分析係数表!C9</f>
        <v>1</v>
      </c>
      <c r="Q6" s="82">
        <f t="shared" si="5"/>
        <v>1.283514214120215E-2</v>
      </c>
      <c r="R6" s="83">
        <v>1.6251095822525468E-2</v>
      </c>
      <c r="S6" s="84">
        <f t="shared" si="6"/>
        <v>115.69676598382723</v>
      </c>
      <c r="T6" s="85">
        <f>分析係数表!F9</f>
        <v>0.67771084337349397</v>
      </c>
      <c r="U6" s="86">
        <f t="shared" si="7"/>
        <v>78.408952850485321</v>
      </c>
      <c r="V6" s="87">
        <f>分析係数表!D9</f>
        <v>0.24397590361445784</v>
      </c>
      <c r="W6" s="167">
        <f t="shared" si="8"/>
        <v>28</v>
      </c>
      <c r="X6" s="76">
        <f>分析係数表!E9</f>
        <v>0.13855421686746988</v>
      </c>
      <c r="Y6" s="166">
        <f t="shared" si="9"/>
        <v>16</v>
      </c>
    </row>
    <row r="7" spans="1:25" x14ac:dyDescent="0.2">
      <c r="A7" s="6" t="s">
        <v>220</v>
      </c>
      <c r="B7" s="5" t="s">
        <v>266</v>
      </c>
      <c r="C7" s="90"/>
      <c r="D7" s="76">
        <f>投入係数表!D7</f>
        <v>0</v>
      </c>
      <c r="E7" s="77">
        <f t="shared" si="0"/>
        <v>0</v>
      </c>
      <c r="F7" s="76">
        <f>分析係数表!C10</f>
        <v>1</v>
      </c>
      <c r="G7" s="77">
        <f t="shared" si="1"/>
        <v>0</v>
      </c>
      <c r="H7" s="77">
        <v>2.2263497168552665E-2</v>
      </c>
      <c r="I7" s="77">
        <f t="shared" si="2"/>
        <v>2.2263497168552665E-2</v>
      </c>
      <c r="J7" s="76">
        <f>分析係数表!G10</f>
        <v>0.17902051621442752</v>
      </c>
      <c r="K7" s="78">
        <f t="shared" si="3"/>
        <v>3.9856227558527435E-3</v>
      </c>
      <c r="L7" s="79"/>
      <c r="M7" s="80"/>
      <c r="N7" s="81">
        <f>分析係数表!H10</f>
        <v>1.3605056546016269E-3</v>
      </c>
      <c r="O7" s="82">
        <f t="shared" si="4"/>
        <v>2.5670284282404299E-2</v>
      </c>
      <c r="P7" s="76">
        <f>分析係数表!C10</f>
        <v>1</v>
      </c>
      <c r="Q7" s="82">
        <f t="shared" si="5"/>
        <v>2.5670284282404299E-2</v>
      </c>
      <c r="R7" s="83">
        <v>4.4767153219716235E-2</v>
      </c>
      <c r="S7" s="84">
        <f t="shared" si="6"/>
        <v>6.70306503882689E-2</v>
      </c>
      <c r="T7" s="85">
        <f>分析係数表!F10</f>
        <v>0.51919258769027132</v>
      </c>
      <c r="U7" s="86">
        <f t="shared" si="7"/>
        <v>3.4801816829647218E-2</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投入係数表!D8</f>
        <v>0</v>
      </c>
      <c r="E8" s="77">
        <f t="shared" si="0"/>
        <v>0</v>
      </c>
      <c r="F8" s="76">
        <f>分析係数表!C11</f>
        <v>0.13492063492063489</v>
      </c>
      <c r="G8" s="77">
        <f t="shared" si="1"/>
        <v>0</v>
      </c>
      <c r="H8" s="77">
        <v>3.0723241032316623E-2</v>
      </c>
      <c r="I8" s="77">
        <f t="shared" si="2"/>
        <v>3.0723241032316623E-2</v>
      </c>
      <c r="J8" s="76">
        <f>分析係数表!G11</f>
        <v>0.36893203883495146</v>
      </c>
      <c r="K8" s="78">
        <f t="shared" si="3"/>
        <v>1.1334787953670211E-2</v>
      </c>
      <c r="L8" s="79"/>
      <c r="M8" s="80"/>
      <c r="N8" s="81">
        <f>分析係数表!H11</f>
        <v>-2.8343867804200562E-5</v>
      </c>
      <c r="O8" s="82">
        <f t="shared" si="4"/>
        <v>-5.3479758921675627E-4</v>
      </c>
      <c r="P8" s="76">
        <f>分析係数表!C11</f>
        <v>0.13492063492063489</v>
      </c>
      <c r="Q8" s="82">
        <f t="shared" si="5"/>
        <v>-7.2155230291149637E-5</v>
      </c>
      <c r="R8" s="83">
        <v>1.5635452818983531E-2</v>
      </c>
      <c r="S8" s="84">
        <f t="shared" si="6"/>
        <v>4.6358693851300155E-2</v>
      </c>
      <c r="T8" s="85">
        <f>分析係数表!F11</f>
        <v>0.61165048543689315</v>
      </c>
      <c r="U8" s="86">
        <f t="shared" si="7"/>
        <v>2.8355317598368054E-2</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投入係数表!D9</f>
        <v>2.710843373493976E-2</v>
      </c>
      <c r="E9" s="77">
        <f t="shared" si="0"/>
        <v>2.7108433734939759</v>
      </c>
      <c r="F9" s="76">
        <f>分析係数表!C12</f>
        <v>0.20036934441366572</v>
      </c>
      <c r="G9" s="77">
        <f t="shared" si="1"/>
        <v>0.5431699095551179</v>
      </c>
      <c r="H9" s="77">
        <v>0.66285949378469522</v>
      </c>
      <c r="I9" s="77">
        <f t="shared" si="2"/>
        <v>0.66285949378469522</v>
      </c>
      <c r="J9" s="76">
        <f>分析係数表!G12</f>
        <v>0.13740087392782002</v>
      </c>
      <c r="K9" s="78">
        <f t="shared" si="3"/>
        <v>9.1077473737369505E-2</v>
      </c>
      <c r="L9" s="79"/>
      <c r="M9" s="80"/>
      <c r="N9" s="81">
        <f>分析係数表!H12</f>
        <v>9.9061817975680963E-2</v>
      </c>
      <c r="O9" s="82">
        <f t="shared" si="4"/>
        <v>1.869117574312563</v>
      </c>
      <c r="P9" s="76">
        <f>分析係数表!C12</f>
        <v>0.20036934441366572</v>
      </c>
      <c r="Q9" s="82">
        <f t="shared" si="5"/>
        <v>0.37451386299706935</v>
      </c>
      <c r="R9" s="83">
        <v>0.41687957798853026</v>
      </c>
      <c r="S9" s="84">
        <f t="shared" si="6"/>
        <v>1.0797390717732256</v>
      </c>
      <c r="T9" s="85">
        <f>分析係数表!F12</f>
        <v>0.33460106813400226</v>
      </c>
      <c r="U9" s="86">
        <f t="shared" si="7"/>
        <v>0.3612818467213374</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投入係数表!D10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0.27702515121427973</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投入係数表!D11</f>
        <v>1.2048192771084338E-2</v>
      </c>
      <c r="E11" s="77">
        <f t="shared" si="0"/>
        <v>1.2048192771084338</v>
      </c>
      <c r="F11" s="76">
        <f>分析係数表!C14</f>
        <v>6.3559322033898136E-3</v>
      </c>
      <c r="G11" s="77">
        <f t="shared" si="1"/>
        <v>7.6577496426383299E-3</v>
      </c>
      <c r="H11" s="77">
        <v>9.1051784048304819E-3</v>
      </c>
      <c r="I11" s="77">
        <f t="shared" si="2"/>
        <v>9.1051784048304819E-3</v>
      </c>
      <c r="J11" s="76">
        <f>分析係数表!G14</f>
        <v>0.23809523809523808</v>
      </c>
      <c r="K11" s="78">
        <f t="shared" si="3"/>
        <v>2.1678996201977335E-3</v>
      </c>
      <c r="L11" s="79"/>
      <c r="M11" s="80"/>
      <c r="N11" s="81">
        <f>分析係数表!H14</f>
        <v>1.218786315580624E-3</v>
      </c>
      <c r="O11" s="82">
        <f t="shared" si="4"/>
        <v>2.2996296336320516E-2</v>
      </c>
      <c r="P11" s="76">
        <f>分析係数表!C14</f>
        <v>6.3559322033898136E-3</v>
      </c>
      <c r="Q11" s="82">
        <f t="shared" si="5"/>
        <v>1.4616290044271475E-4</v>
      </c>
      <c r="R11" s="83">
        <v>3.7042716549836674E-4</v>
      </c>
      <c r="S11" s="84">
        <f t="shared" si="6"/>
        <v>9.4756055703288482E-3</v>
      </c>
      <c r="T11" s="85">
        <f>分析係数表!F14</f>
        <v>0.42857142857142855</v>
      </c>
      <c r="U11" s="86">
        <f t="shared" si="7"/>
        <v>4.06097381585522E-3</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投入係数表!D12</f>
        <v>0</v>
      </c>
      <c r="E12" s="77">
        <f t="shared" si="0"/>
        <v>0</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0.17380921649544576</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投入係数表!D13</f>
        <v>9.0361445783132526E-3</v>
      </c>
      <c r="E13" s="77">
        <f t="shared" si="0"/>
        <v>0.90361445783132521</v>
      </c>
      <c r="F13" s="76">
        <f>分析係数表!C16</f>
        <v>8.0906148867310179E-4</v>
      </c>
      <c r="G13" s="77">
        <f t="shared" si="1"/>
        <v>7.3107965843954978E-4</v>
      </c>
      <c r="H13" s="77">
        <v>9.0843498800441684E-4</v>
      </c>
      <c r="I13" s="77">
        <f t="shared" si="2"/>
        <v>9.0843498800441684E-4</v>
      </c>
      <c r="J13" s="76">
        <f>分析係数表!G16</f>
        <v>0</v>
      </c>
      <c r="K13" s="78">
        <f t="shared" si="3"/>
        <v>0</v>
      </c>
      <c r="L13" s="79"/>
      <c r="M13" s="80"/>
      <c r="N13" s="81">
        <f>分析係数表!H16</f>
        <v>1.7573198038604347E-2</v>
      </c>
      <c r="O13" s="82">
        <f t="shared" si="4"/>
        <v>0.33157450531438881</v>
      </c>
      <c r="P13" s="76">
        <f>分析係数表!C16</f>
        <v>8.0906148867310179E-4</v>
      </c>
      <c r="Q13" s="82">
        <f t="shared" si="5"/>
        <v>2.6826416287570673E-4</v>
      </c>
      <c r="R13" s="83">
        <v>3.0512512730394907E-4</v>
      </c>
      <c r="S13" s="84">
        <f t="shared" si="6"/>
        <v>1.213560115308366E-3</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投入係数表!D14</f>
        <v>1.5060240963855422E-2</v>
      </c>
      <c r="E14" s="77">
        <f t="shared" si="0"/>
        <v>1.5060240963855422</v>
      </c>
      <c r="F14" s="76">
        <f>分析係数表!C17</f>
        <v>1.9255455712451908E-2</v>
      </c>
      <c r="G14" s="77">
        <f t="shared" si="1"/>
        <v>2.8999180289837213E-2</v>
      </c>
      <c r="H14" s="77">
        <v>3.4264609709235221E-2</v>
      </c>
      <c r="I14" s="77">
        <f t="shared" si="2"/>
        <v>3.4264609709235221E-2</v>
      </c>
      <c r="J14" s="76">
        <f>分析係数表!G17</f>
        <v>0.22549019607843138</v>
      </c>
      <c r="K14" s="78">
        <f t="shared" si="3"/>
        <v>7.7263335618863735E-3</v>
      </c>
      <c r="L14" s="79"/>
      <c r="M14" s="80"/>
      <c r="N14" s="81">
        <f>分析係数表!H17</f>
        <v>2.8343867804200562E-3</v>
      </c>
      <c r="O14" s="82">
        <f t="shared" si="4"/>
        <v>5.347975892167562E-2</v>
      </c>
      <c r="P14" s="76">
        <f>分析係数表!C17</f>
        <v>1.9255455712451908E-2</v>
      </c>
      <c r="Q14" s="82">
        <f t="shared" si="5"/>
        <v>1.0297771294289298E-3</v>
      </c>
      <c r="R14" s="83">
        <v>1.6704743962910795E-3</v>
      </c>
      <c r="S14" s="84">
        <f t="shared" si="6"/>
        <v>3.5935084105526302E-2</v>
      </c>
      <c r="T14" s="85">
        <f>分析係数表!F17</f>
        <v>0.34313725490196079</v>
      </c>
      <c r="U14" s="86">
        <f t="shared" si="7"/>
        <v>1.2330666114641379E-2</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投入係数表!D15</f>
        <v>0</v>
      </c>
      <c r="E15" s="77">
        <f t="shared" si="0"/>
        <v>0</v>
      </c>
      <c r="F15" s="76">
        <f>分析係数表!C18</f>
        <v>0.17326732673267331</v>
      </c>
      <c r="G15" s="77">
        <f t="shared" si="1"/>
        <v>0</v>
      </c>
      <c r="H15" s="77">
        <v>7.1892514072472943E-4</v>
      </c>
      <c r="I15" s="77">
        <f t="shared" si="2"/>
        <v>7.1892514072472943E-4</v>
      </c>
      <c r="J15" s="76">
        <f>分析係数表!G18</f>
        <v>0.2148626817447496</v>
      </c>
      <c r="K15" s="78">
        <f t="shared" si="3"/>
        <v>1.5447018370983684E-4</v>
      </c>
      <c r="L15" s="79"/>
      <c r="M15" s="80"/>
      <c r="N15" s="81">
        <f>分析係数表!H18</f>
        <v>4.8184575267140952E-4</v>
      </c>
      <c r="O15" s="82">
        <f t="shared" si="4"/>
        <v>9.0915590166848557E-3</v>
      </c>
      <c r="P15" s="76">
        <f>分析係数表!C18</f>
        <v>0.17326732673267331</v>
      </c>
      <c r="Q15" s="82">
        <f t="shared" si="5"/>
        <v>1.5752701266533169E-3</v>
      </c>
      <c r="R15" s="83">
        <v>2.9199923774948524E-3</v>
      </c>
      <c r="S15" s="84">
        <f t="shared" si="6"/>
        <v>3.638917518219582E-3</v>
      </c>
      <c r="T15" s="85">
        <f>分析係数表!F18</f>
        <v>0.4604200323101777</v>
      </c>
      <c r="U15" s="86">
        <f t="shared" si="7"/>
        <v>1.6754305213127316E-3</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投入係数表!D16</f>
        <v>0</v>
      </c>
      <c r="E16" s="77">
        <f t="shared" si="0"/>
        <v>0</v>
      </c>
      <c r="F16" s="76">
        <f>分析係数表!C19</f>
        <v>6.6666666666667096E-3</v>
      </c>
      <c r="G16" s="77">
        <f t="shared" si="1"/>
        <v>0</v>
      </c>
      <c r="H16" s="77">
        <v>8.1121181036262453E-6</v>
      </c>
      <c r="I16" s="77">
        <f t="shared" si="2"/>
        <v>8.1121181036262453E-6</v>
      </c>
      <c r="J16" s="76">
        <f>分析係数表!G19</f>
        <v>7.1428571428571425E-2</v>
      </c>
      <c r="K16" s="78">
        <f t="shared" si="3"/>
        <v>5.7943700740187468E-7</v>
      </c>
      <c r="L16" s="79"/>
      <c r="M16" s="80"/>
      <c r="N16" s="81">
        <f>分析係数表!H19</f>
        <v>-1.1337547121680225E-4</v>
      </c>
      <c r="O16" s="82">
        <f t="shared" si="4"/>
        <v>-2.1391903568670251E-3</v>
      </c>
      <c r="P16" s="76">
        <f>分析係数表!C19</f>
        <v>6.6666666666667096E-3</v>
      </c>
      <c r="Q16" s="82">
        <f t="shared" si="5"/>
        <v>-1.4261269045780259E-5</v>
      </c>
      <c r="R16" s="83">
        <v>1.7548050541885542E-5</v>
      </c>
      <c r="S16" s="84">
        <f t="shared" si="6"/>
        <v>2.5660168645511789E-5</v>
      </c>
      <c r="T16" s="85">
        <f>分析係数表!F19</f>
        <v>0.2857142857142857</v>
      </c>
      <c r="U16" s="86">
        <f t="shared" si="7"/>
        <v>7.3314767558605106E-6</v>
      </c>
      <c r="V16" s="87">
        <f>分析係数表!D19</f>
        <v>0</v>
      </c>
      <c r="W16" s="167">
        <f t="shared" si="8"/>
        <v>0</v>
      </c>
      <c r="X16" s="76">
        <f>分析係数表!E19</f>
        <v>0</v>
      </c>
      <c r="Y16" s="166">
        <f t="shared" si="9"/>
        <v>0</v>
      </c>
    </row>
    <row r="17" spans="1:25" x14ac:dyDescent="0.2">
      <c r="A17" s="6" t="s">
        <v>5</v>
      </c>
      <c r="B17" s="5" t="s">
        <v>33</v>
      </c>
      <c r="C17" s="90"/>
      <c r="D17" s="76">
        <f>投入係数表!D17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1.1230749373551879E-2</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投入係数表!D18</f>
        <v>0</v>
      </c>
      <c r="E18" s="77">
        <f t="shared" si="0"/>
        <v>0</v>
      </c>
      <c r="F18" s="76">
        <f>分析係数表!C21</f>
        <v>2.5662959794696349E-2</v>
      </c>
      <c r="G18" s="77">
        <f t="shared" si="1"/>
        <v>0</v>
      </c>
      <c r="H18" s="77">
        <v>3.9013787872578743E-4</v>
      </c>
      <c r="I18" s="77">
        <f t="shared" si="2"/>
        <v>3.9013787872578743E-4</v>
      </c>
      <c r="J18" s="76">
        <f>分析係数表!G21</f>
        <v>0.2857142857142857</v>
      </c>
      <c r="K18" s="78">
        <f t="shared" si="3"/>
        <v>1.1146796535022498E-4</v>
      </c>
      <c r="L18" s="79"/>
      <c r="M18" s="80"/>
      <c r="N18" s="81">
        <f>分析係数表!H21</f>
        <v>9.6369150534281905E-4</v>
      </c>
      <c r="O18" s="82">
        <f t="shared" si="4"/>
        <v>1.8183118033369711E-2</v>
      </c>
      <c r="P18" s="76">
        <f>分析係数表!C21</f>
        <v>2.5662959794696349E-2</v>
      </c>
      <c r="Q18" s="82">
        <f t="shared" si="5"/>
        <v>4.6663262703258506E-4</v>
      </c>
      <c r="R18" s="83">
        <v>8.6957683792330046E-4</v>
      </c>
      <c r="S18" s="84">
        <f t="shared" si="6"/>
        <v>1.2597147166490878E-3</v>
      </c>
      <c r="T18" s="85">
        <f>分析係数表!F21</f>
        <v>0.42857142857142855</v>
      </c>
      <c r="U18" s="86">
        <f t="shared" si="7"/>
        <v>5.3987773570675194E-4</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投入係数表!D19</f>
        <v>0</v>
      </c>
      <c r="E19" s="77">
        <f t="shared" si="0"/>
        <v>0</v>
      </c>
      <c r="F19" s="76">
        <f>分析係数表!C22</f>
        <v>5.6016597510373467E-2</v>
      </c>
      <c r="G19" s="77">
        <f t="shared" si="1"/>
        <v>0</v>
      </c>
      <c r="H19" s="77">
        <v>2.2365352968357639E-4</v>
      </c>
      <c r="I19" s="77">
        <f t="shared" si="2"/>
        <v>2.2365352968357639E-4</v>
      </c>
      <c r="J19" s="76">
        <f>分析係数表!G22</f>
        <v>0.19573901464713714</v>
      </c>
      <c r="K19" s="78">
        <f t="shared" si="3"/>
        <v>4.3777721522617482E-5</v>
      </c>
      <c r="L19" s="79"/>
      <c r="M19" s="80"/>
      <c r="N19" s="81">
        <f>分析係数表!H22</f>
        <v>5.6687735608401125E-5</v>
      </c>
      <c r="O19" s="82">
        <f t="shared" si="4"/>
        <v>1.0695951784335125E-3</v>
      </c>
      <c r="P19" s="76">
        <f>分析係数表!C22</f>
        <v>5.6016597510373467E-2</v>
      </c>
      <c r="Q19" s="82">
        <f t="shared" si="5"/>
        <v>5.991508260934616E-5</v>
      </c>
      <c r="R19" s="83">
        <v>3.2239600325110589E-4</v>
      </c>
      <c r="S19" s="84">
        <f t="shared" si="6"/>
        <v>5.4604953293468234E-4</v>
      </c>
      <c r="T19" s="85">
        <f>分析係数表!F22</f>
        <v>0.41411451398135818</v>
      </c>
      <c r="U19" s="86">
        <f t="shared" si="7"/>
        <v>2.2612703694099362E-4</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投入係数表!D20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5.3479758921675627E-4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投入係数表!D21</f>
        <v>0</v>
      </c>
      <c r="E21" s="77">
        <f t="shared" si="0"/>
        <v>0</v>
      </c>
      <c r="F21" s="76">
        <f>分析係数表!C24</f>
        <v>0.19917864476386038</v>
      </c>
      <c r="G21" s="77">
        <f t="shared" si="1"/>
        <v>0</v>
      </c>
      <c r="H21" s="77">
        <v>4.363911265853461E-4</v>
      </c>
      <c r="I21" s="77">
        <f t="shared" si="2"/>
        <v>4.363911265853461E-4</v>
      </c>
      <c r="J21" s="76">
        <f>分析係数表!G24</f>
        <v>0.20754716981132076</v>
      </c>
      <c r="K21" s="78">
        <f t="shared" si="3"/>
        <v>9.0571743253562399E-5</v>
      </c>
      <c r="L21" s="79"/>
      <c r="M21" s="80"/>
      <c r="N21" s="81">
        <f>分析係数表!H24</f>
        <v>3.9681414925880784E-4</v>
      </c>
      <c r="O21" s="82">
        <f t="shared" si="4"/>
        <v>7.4871662490345863E-3</v>
      </c>
      <c r="P21" s="76">
        <f>分析係数表!C24</f>
        <v>0.19917864476386038</v>
      </c>
      <c r="Q21" s="82">
        <f t="shared" si="5"/>
        <v>1.491283626604425E-3</v>
      </c>
      <c r="R21" s="83">
        <v>2.8661369868846842E-3</v>
      </c>
      <c r="S21" s="84">
        <f t="shared" si="6"/>
        <v>3.3025281134700301E-3</v>
      </c>
      <c r="T21" s="85">
        <f>分析係数表!F24</f>
        <v>0.39622641509433965</v>
      </c>
      <c r="U21" s="86">
        <f t="shared" si="7"/>
        <v>1.3085488751485026E-3</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投入係数表!D22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1.0161154195118368E-2</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投入係数表!D23</f>
        <v>0</v>
      </c>
      <c r="E23" s="77">
        <f t="shared" si="0"/>
        <v>0</v>
      </c>
      <c r="F23" s="76">
        <f>分析係数表!C26</f>
        <v>0.11021233569261879</v>
      </c>
      <c r="G23" s="77">
        <f t="shared" si="1"/>
        <v>0</v>
      </c>
      <c r="H23" s="77">
        <v>3.4980421243530784E-4</v>
      </c>
      <c r="I23" s="77">
        <f t="shared" si="2"/>
        <v>3.4980421243530784E-4</v>
      </c>
      <c r="J23" s="76">
        <f>分析係数表!G26</f>
        <v>0.1984126984126984</v>
      </c>
      <c r="K23" s="78">
        <f t="shared" si="3"/>
        <v>6.9405597705418217E-5</v>
      </c>
      <c r="L23" s="79"/>
      <c r="M23" s="80"/>
      <c r="N23" s="81">
        <f>分析係数表!H26</f>
        <v>1.2046143816785239E-2</v>
      </c>
      <c r="O23" s="82">
        <f t="shared" si="4"/>
        <v>0.2272889754171214</v>
      </c>
      <c r="P23" s="76">
        <f>分析係数表!C26</f>
        <v>0.11021233569261879</v>
      </c>
      <c r="Q23" s="82">
        <f t="shared" si="5"/>
        <v>2.5050048857903164E-2</v>
      </c>
      <c r="R23" s="83">
        <v>2.5761952823331644E-2</v>
      </c>
      <c r="S23" s="84">
        <f t="shared" si="6"/>
        <v>2.6111757035766951E-2</v>
      </c>
      <c r="T23" s="85">
        <f>分析係数表!F26</f>
        <v>0.33809523809523812</v>
      </c>
      <c r="U23" s="86">
        <f t="shared" si="7"/>
        <v>8.8282607120926358E-3</v>
      </c>
      <c r="V23" s="87">
        <f>分析係数表!D26</f>
        <v>0</v>
      </c>
      <c r="W23" s="167">
        <f t="shared" si="8"/>
        <v>0</v>
      </c>
      <c r="X23" s="76">
        <f>分析係数表!E26</f>
        <v>0</v>
      </c>
      <c r="Y23" s="166">
        <f t="shared" si="9"/>
        <v>0</v>
      </c>
    </row>
    <row r="24" spans="1:25" x14ac:dyDescent="0.2">
      <c r="A24" s="6" t="s">
        <v>12</v>
      </c>
      <c r="B24" s="5" t="s">
        <v>365</v>
      </c>
      <c r="C24" s="90"/>
      <c r="D24" s="76">
        <f>投入係数表!D24</f>
        <v>0</v>
      </c>
      <c r="E24" s="77">
        <f t="shared" si="0"/>
        <v>0</v>
      </c>
      <c r="F24" s="76">
        <f>分析係数表!C27</f>
        <v>1.1933174224343368E-3</v>
      </c>
      <c r="G24" s="77">
        <f t="shared" si="1"/>
        <v>0</v>
      </c>
      <c r="H24" s="77">
        <v>8.7207263932177367E-7</v>
      </c>
      <c r="I24" s="77">
        <f t="shared" si="2"/>
        <v>8.7207263932177367E-7</v>
      </c>
      <c r="J24" s="76">
        <f>分析係数表!G27</f>
        <v>0.2857142857142857</v>
      </c>
      <c r="K24" s="78">
        <f t="shared" si="3"/>
        <v>2.4916361123479246E-7</v>
      </c>
      <c r="L24" s="79"/>
      <c r="M24" s="80"/>
      <c r="N24" s="81">
        <f>分析係数表!H27</f>
        <v>1.1365890989484425E-2</v>
      </c>
      <c r="O24" s="82">
        <f t="shared" si="4"/>
        <v>0.21445383327591924</v>
      </c>
      <c r="P24" s="76">
        <f>分析係数表!C27</f>
        <v>1.1933174224343368E-3</v>
      </c>
      <c r="Q24" s="82">
        <f t="shared" si="5"/>
        <v>2.5591149555598296E-4</v>
      </c>
      <c r="R24" s="83">
        <v>2.5694410170442174E-4</v>
      </c>
      <c r="S24" s="84">
        <f t="shared" si="6"/>
        <v>2.578161743437435E-4</v>
      </c>
      <c r="T24" s="85">
        <f>分析係数表!F27</f>
        <v>0.5714285714285714</v>
      </c>
      <c r="U24" s="86">
        <f t="shared" si="7"/>
        <v>1.4732352819642484E-4</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投入係数表!D25</f>
        <v>0</v>
      </c>
      <c r="E25" s="77">
        <f t="shared" si="0"/>
        <v>0</v>
      </c>
      <c r="F25" s="76">
        <f>分析係数表!C28</f>
        <v>9.1300191204588876E-2</v>
      </c>
      <c r="G25" s="77">
        <f t="shared" si="1"/>
        <v>0</v>
      </c>
      <c r="H25" s="77">
        <v>4.2216328254763274E-3</v>
      </c>
      <c r="I25" s="77">
        <f t="shared" si="2"/>
        <v>4.2216328254763274E-3</v>
      </c>
      <c r="J25" s="76">
        <f>分析係数表!G28</f>
        <v>0.1256583897667419</v>
      </c>
      <c r="K25" s="78">
        <f t="shared" si="3"/>
        <v>5.3048358303577623E-4</v>
      </c>
      <c r="L25" s="79"/>
      <c r="M25" s="80"/>
      <c r="N25" s="81">
        <f>分析係数表!H28</f>
        <v>2.1286244720954622E-2</v>
      </c>
      <c r="O25" s="82">
        <f t="shared" si="4"/>
        <v>0.40163298950178389</v>
      </c>
      <c r="P25" s="76">
        <f>分析係数表!C28</f>
        <v>9.1300191204588876E-2</v>
      </c>
      <c r="Q25" s="82">
        <f t="shared" si="5"/>
        <v>3.6669168735583506E-2</v>
      </c>
      <c r="R25" s="83">
        <v>3.9915130308404795E-2</v>
      </c>
      <c r="S25" s="84">
        <f t="shared" si="6"/>
        <v>4.4136763133881124E-2</v>
      </c>
      <c r="T25" s="85">
        <f>分析係数表!F28</f>
        <v>0.21519939804364183</v>
      </c>
      <c r="U25" s="86">
        <f t="shared" si="7"/>
        <v>9.4982048580060201E-3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投入係数表!D26</f>
        <v>6.024096385542169E-3</v>
      </c>
      <c r="E26" s="77">
        <f t="shared" si="0"/>
        <v>0.60240963855421692</v>
      </c>
      <c r="F26" s="76">
        <f>分析係数表!C29</f>
        <v>1.8433179723502335E-2</v>
      </c>
      <c r="G26" s="77">
        <f t="shared" si="1"/>
        <v>1.1104325134639962E-2</v>
      </c>
      <c r="H26" s="77">
        <v>1.3392680159651791E-2</v>
      </c>
      <c r="I26" s="77">
        <f t="shared" si="2"/>
        <v>1.3392680159651791E-2</v>
      </c>
      <c r="J26" s="76">
        <f>分析係数表!G29</f>
        <v>0.30107526881720431</v>
      </c>
      <c r="K26" s="78">
        <f t="shared" si="3"/>
        <v>4.0322047792500015E-3</v>
      </c>
      <c r="L26" s="79"/>
      <c r="M26" s="80"/>
      <c r="N26" s="81">
        <f>分析係数表!H29</f>
        <v>1.0062073070491199E-2</v>
      </c>
      <c r="O26" s="82">
        <f t="shared" si="4"/>
        <v>0.18985314417194846</v>
      </c>
      <c r="P26" s="76">
        <f>分析係数表!C29</f>
        <v>1.8433179723502335E-2</v>
      </c>
      <c r="Q26" s="82">
        <f t="shared" si="5"/>
        <v>3.4995971275935257E-3</v>
      </c>
      <c r="R26" s="83">
        <v>4.16769233903616E-3</v>
      </c>
      <c r="S26" s="84">
        <f t="shared" si="6"/>
        <v>1.756037249868795E-2</v>
      </c>
      <c r="T26" s="85">
        <f>分析係数表!F29</f>
        <v>0.4838709677419355</v>
      </c>
      <c r="U26" s="86">
        <f t="shared" si="7"/>
        <v>8.4969544348490085E-3</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投入係数表!D27</f>
        <v>0</v>
      </c>
      <c r="E27" s="77">
        <f t="shared" si="0"/>
        <v>0</v>
      </c>
      <c r="F27" s="76">
        <f>分析係数表!C30</f>
        <v>1</v>
      </c>
      <c r="G27" s="77">
        <f t="shared" si="1"/>
        <v>0</v>
      </c>
      <c r="H27" s="77">
        <v>2.4217216737885603E-2</v>
      </c>
      <c r="I27" s="77">
        <f t="shared" si="2"/>
        <v>2.4217216737885603E-2</v>
      </c>
      <c r="J27" s="76">
        <f>分析係数表!G30</f>
        <v>0.34457349818908456</v>
      </c>
      <c r="K27" s="78">
        <f t="shared" si="3"/>
        <v>8.3446110877764927E-3</v>
      </c>
      <c r="L27" s="79"/>
      <c r="M27" s="80"/>
      <c r="N27" s="81">
        <f>分析係数表!H30</f>
        <v>0</v>
      </c>
      <c r="O27" s="82">
        <f t="shared" si="4"/>
        <v>0</v>
      </c>
      <c r="P27" s="76">
        <f>分析係数表!C30</f>
        <v>1</v>
      </c>
      <c r="Q27" s="82">
        <f t="shared" si="5"/>
        <v>0</v>
      </c>
      <c r="R27" s="83">
        <v>3.9877624791135359E-2</v>
      </c>
      <c r="S27" s="84">
        <f t="shared" si="6"/>
        <v>6.4094841529020966E-2</v>
      </c>
      <c r="T27" s="85">
        <f>分析係数表!F30</f>
        <v>0.44136380666916447</v>
      </c>
      <c r="U27" s="86">
        <f t="shared" si="7"/>
        <v>2.8289143245105543E-2</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投入係数表!D28</f>
        <v>9.0361445783132526E-3</v>
      </c>
      <c r="E28" s="77">
        <f t="shared" si="0"/>
        <v>0.90361445783132521</v>
      </c>
      <c r="F28" s="76">
        <f>分析係数表!C31</f>
        <v>0.63276836158192085</v>
      </c>
      <c r="G28" s="77">
        <f t="shared" si="1"/>
        <v>0.57177863998366341</v>
      </c>
      <c r="H28" s="77">
        <v>0.75256315977048394</v>
      </c>
      <c r="I28" s="77">
        <f t="shared" si="2"/>
        <v>0.75256315977048394</v>
      </c>
      <c r="J28" s="76">
        <f>分析係数表!G31</f>
        <v>7.0953436807095344E-2</v>
      </c>
      <c r="K28" s="78">
        <f t="shared" si="3"/>
        <v>5.339694260012303E-2</v>
      </c>
      <c r="L28" s="79"/>
      <c r="M28" s="80"/>
      <c r="N28" s="81">
        <f>分析係数表!H31</f>
        <v>2.4772540460871292E-2</v>
      </c>
      <c r="O28" s="82">
        <f t="shared" si="4"/>
        <v>0.46741309297544492</v>
      </c>
      <c r="P28" s="76">
        <f>分析係数表!C31</f>
        <v>0.63276836158192085</v>
      </c>
      <c r="Q28" s="82">
        <f t="shared" si="5"/>
        <v>0.29576421702401035</v>
      </c>
      <c r="R28" s="83">
        <v>0.38401829428854578</v>
      </c>
      <c r="S28" s="84">
        <f t="shared" si="6"/>
        <v>1.1365814540590298</v>
      </c>
      <c r="T28" s="85">
        <f>分析係数表!F31</f>
        <v>0.34515890613451589</v>
      </c>
      <c r="U28" s="86">
        <f t="shared" si="7"/>
        <v>0.39230121141579222</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投入係数表!D29</f>
        <v>0</v>
      </c>
      <c r="E29" s="77">
        <f t="shared" si="0"/>
        <v>0</v>
      </c>
      <c r="F29" s="76">
        <f>分析係数表!C32</f>
        <v>0.97868217054263562</v>
      </c>
      <c r="G29" s="77">
        <f t="shared" si="1"/>
        <v>0</v>
      </c>
      <c r="H29" s="77">
        <v>9.0746029057026771E-3</v>
      </c>
      <c r="I29" s="77">
        <f t="shared" si="2"/>
        <v>9.0746029057026771E-3</v>
      </c>
      <c r="J29" s="76">
        <f>分析係数表!G32</f>
        <v>0.14173228346456693</v>
      </c>
      <c r="K29" s="78">
        <f t="shared" si="3"/>
        <v>1.2861641913594346E-3</v>
      </c>
      <c r="L29" s="79"/>
      <c r="M29" s="80"/>
      <c r="N29" s="81">
        <f>分析係数表!H32</f>
        <v>7.0859669510501405E-3</v>
      </c>
      <c r="O29" s="82">
        <f t="shared" si="4"/>
        <v>0.13369939730418906</v>
      </c>
      <c r="P29" s="76">
        <f>分析係数表!C32</f>
        <v>0.97868217054263562</v>
      </c>
      <c r="Q29" s="82">
        <f t="shared" si="5"/>
        <v>0.13084921635390595</v>
      </c>
      <c r="R29" s="83">
        <v>0.16517854775558269</v>
      </c>
      <c r="S29" s="84">
        <f t="shared" si="6"/>
        <v>0.17425315066128536</v>
      </c>
      <c r="T29" s="85">
        <f>分析係数表!F32</f>
        <v>0.48622047244094491</v>
      </c>
      <c r="U29" s="86">
        <f t="shared" si="7"/>
        <v>8.472544923885332E-2</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投入係数表!D30</f>
        <v>0</v>
      </c>
      <c r="E30" s="77">
        <f t="shared" si="0"/>
        <v>0</v>
      </c>
      <c r="F30" s="76">
        <f>分析係数表!C33</f>
        <v>0.55506607929515417</v>
      </c>
      <c r="G30" s="77">
        <f t="shared" si="1"/>
        <v>0</v>
      </c>
      <c r="H30" s="77">
        <v>1.494461713647431E-2</v>
      </c>
      <c r="I30" s="77">
        <f t="shared" si="2"/>
        <v>1.494461713647431E-2</v>
      </c>
      <c r="J30" s="76">
        <f>分析係数表!G33</f>
        <v>0.50923482849604218</v>
      </c>
      <c r="K30" s="78">
        <f t="shared" si="3"/>
        <v>7.6103195444315076E-3</v>
      </c>
      <c r="L30" s="79"/>
      <c r="M30" s="80"/>
      <c r="N30" s="81">
        <f>分析係数表!H33</f>
        <v>1.0203792409512202E-3</v>
      </c>
      <c r="O30" s="82">
        <f t="shared" si="4"/>
        <v>1.9252713211803222E-2</v>
      </c>
      <c r="P30" s="76">
        <f>分析係数表!C33</f>
        <v>0.55506607929515417</v>
      </c>
      <c r="Q30" s="82">
        <f t="shared" si="5"/>
        <v>1.0686528038269629E-2</v>
      </c>
      <c r="R30" s="83">
        <v>3.5907335781648939E-2</v>
      </c>
      <c r="S30" s="84">
        <f t="shared" si="6"/>
        <v>5.085195291812325E-2</v>
      </c>
      <c r="T30" s="85">
        <f>分析係数表!F33</f>
        <v>0.65171503957783639</v>
      </c>
      <c r="U30" s="86">
        <f t="shared" si="7"/>
        <v>3.3140982508644966E-2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投入係数表!D31</f>
        <v>2.710843373493976E-2</v>
      </c>
      <c r="E31" s="77">
        <f t="shared" si="0"/>
        <v>2.7108433734939759</v>
      </c>
      <c r="F31" s="76">
        <f>分析係数表!C34</f>
        <v>0.15400223191640461</v>
      </c>
      <c r="G31" s="77">
        <f t="shared" si="1"/>
        <v>0.41747592989386789</v>
      </c>
      <c r="H31" s="77">
        <v>0.50173741501687275</v>
      </c>
      <c r="I31" s="77">
        <f t="shared" si="2"/>
        <v>0.50173741501687275</v>
      </c>
      <c r="J31" s="76">
        <f>分析係数表!G34</f>
        <v>0.42548076923076922</v>
      </c>
      <c r="K31" s="78">
        <f t="shared" si="3"/>
        <v>0.21347962129323672</v>
      </c>
      <c r="L31" s="79"/>
      <c r="M31" s="80"/>
      <c r="N31" s="81">
        <f>分析係数表!H34</f>
        <v>0.17369122190414105</v>
      </c>
      <c r="O31" s="82">
        <f t="shared" si="4"/>
        <v>3.2772396267202821</v>
      </c>
      <c r="P31" s="76">
        <f>分析係数表!C34</f>
        <v>0.15400223191640461</v>
      </c>
      <c r="Q31" s="82">
        <f t="shared" si="5"/>
        <v>0.50470221703980811</v>
      </c>
      <c r="R31" s="83">
        <v>0.53143090653932024</v>
      </c>
      <c r="S31" s="84">
        <f t="shared" si="6"/>
        <v>1.0331683215561931</v>
      </c>
      <c r="T31" s="85">
        <f>分析係数表!F34</f>
        <v>0.70232371794871795</v>
      </c>
      <c r="U31" s="86">
        <f t="shared" si="7"/>
        <v>0.7256186168621821</v>
      </c>
      <c r="V31" s="87">
        <f>分析係数表!D34</f>
        <v>0.47435897435897434</v>
      </c>
      <c r="W31" s="167">
        <f t="shared" si="8"/>
        <v>0</v>
      </c>
      <c r="X31" s="76">
        <f>分析係数表!E34</f>
        <v>0.27003205128205127</v>
      </c>
      <c r="Y31" s="166">
        <f t="shared" si="9"/>
        <v>0</v>
      </c>
    </row>
    <row r="32" spans="1:25" x14ac:dyDescent="0.2">
      <c r="A32" s="6" t="s">
        <v>20</v>
      </c>
      <c r="B32" s="5" t="s">
        <v>37</v>
      </c>
      <c r="C32" s="90"/>
      <c r="D32" s="76">
        <f>投入係数表!D32</f>
        <v>9.0361445783132526E-3</v>
      </c>
      <c r="E32" s="77">
        <f t="shared" si="0"/>
        <v>0.90361445783132521</v>
      </c>
      <c r="F32" s="76">
        <f>分析係数表!C35</f>
        <v>0.30568862275449105</v>
      </c>
      <c r="G32" s="77">
        <f t="shared" si="1"/>
        <v>0.27622465911550392</v>
      </c>
      <c r="H32" s="77">
        <v>0.34535978245170446</v>
      </c>
      <c r="I32" s="77">
        <f t="shared" si="2"/>
        <v>0.34535978245170446</v>
      </c>
      <c r="J32" s="76">
        <f>分析係数表!G35</f>
        <v>0.31559633027522938</v>
      </c>
      <c r="K32" s="78">
        <f t="shared" si="3"/>
        <v>0.10899427996640948</v>
      </c>
      <c r="L32" s="79"/>
      <c r="M32" s="80"/>
      <c r="N32" s="81">
        <f>分析係数表!H35</f>
        <v>6.5701085570136902E-2</v>
      </c>
      <c r="O32" s="82">
        <f t="shared" si="4"/>
        <v>1.239660811804441</v>
      </c>
      <c r="P32" s="76">
        <f>分析係数表!C35</f>
        <v>0.30568862275449105</v>
      </c>
      <c r="Q32" s="82">
        <f t="shared" si="5"/>
        <v>0.37895020624321391</v>
      </c>
      <c r="R32" s="83">
        <v>0.44508055447565331</v>
      </c>
      <c r="S32" s="84">
        <f t="shared" si="6"/>
        <v>0.79044033692735782</v>
      </c>
      <c r="T32" s="85">
        <f>分析係数表!F35</f>
        <v>0.65045871559633028</v>
      </c>
      <c r="U32" s="86">
        <f t="shared" si="7"/>
        <v>0.51414880631329973</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投入係数表!D33</f>
        <v>0</v>
      </c>
      <c r="E33" s="77">
        <f t="shared" si="0"/>
        <v>0</v>
      </c>
      <c r="F33" s="76">
        <f>分析係数表!C36</f>
        <v>0.70817344589409048</v>
      </c>
      <c r="G33" s="77">
        <f t="shared" si="1"/>
        <v>0</v>
      </c>
      <c r="H33" s="77">
        <v>2.9431334863322382E-2</v>
      </c>
      <c r="I33" s="77">
        <f t="shared" si="2"/>
        <v>2.9431334863322382E-2</v>
      </c>
      <c r="J33" s="76">
        <f>分析係数表!G36</f>
        <v>9.7428958051420846E-3</v>
      </c>
      <c r="K33" s="78">
        <f t="shared" si="3"/>
        <v>2.867464289795956E-4</v>
      </c>
      <c r="L33" s="79"/>
      <c r="M33" s="80"/>
      <c r="N33" s="81">
        <f>分析係数表!H36</f>
        <v>0.13287605226609223</v>
      </c>
      <c r="O33" s="82">
        <f t="shared" si="4"/>
        <v>2.5071310982481529</v>
      </c>
      <c r="P33" s="76">
        <f>分析係数表!C36</f>
        <v>0.70817344589409048</v>
      </c>
      <c r="Q33" s="82">
        <f t="shared" si="5"/>
        <v>1.7754836691546301</v>
      </c>
      <c r="R33" s="83">
        <v>1.8233679852764668</v>
      </c>
      <c r="S33" s="84">
        <f t="shared" si="6"/>
        <v>1.8527993201397892</v>
      </c>
      <c r="T33" s="85">
        <f>分析係数表!F36</f>
        <v>0.89418132611637346</v>
      </c>
      <c r="U33" s="86">
        <f t="shared" si="7"/>
        <v>1.656738553110112</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投入係数表!D34</f>
        <v>3.313253012048193E-2</v>
      </c>
      <c r="E34" s="77">
        <f t="shared" si="0"/>
        <v>3.3132530120481931</v>
      </c>
      <c r="F34" s="76">
        <f>分析係数表!C37</f>
        <v>0.27648363838047696</v>
      </c>
      <c r="G34" s="77">
        <f t="shared" si="1"/>
        <v>0.91606024764615868</v>
      </c>
      <c r="H34" s="77">
        <v>1.1059991309831136</v>
      </c>
      <c r="I34" s="77">
        <f t="shared" si="2"/>
        <v>1.1059991309831136</v>
      </c>
      <c r="J34" s="76">
        <f>分析係数表!G37</f>
        <v>0.33205374280230326</v>
      </c>
      <c r="K34" s="78">
        <f t="shared" si="3"/>
        <v>0.36725115097903771</v>
      </c>
      <c r="L34" s="79"/>
      <c r="M34" s="80"/>
      <c r="N34" s="81">
        <f>分析係数表!H37</f>
        <v>5.1330744593407217E-2</v>
      </c>
      <c r="O34" s="82">
        <f t="shared" si="4"/>
        <v>0.96851843407154548</v>
      </c>
      <c r="P34" s="76">
        <f>分析係数表!C37</f>
        <v>0.27648363838047696</v>
      </c>
      <c r="Q34" s="82">
        <f t="shared" si="5"/>
        <v>0.26777950049066301</v>
      </c>
      <c r="R34" s="83">
        <v>0.30742387028510332</v>
      </c>
      <c r="S34" s="84">
        <f t="shared" si="6"/>
        <v>1.413423001268217</v>
      </c>
      <c r="T34" s="85">
        <f>分析係数表!F37</f>
        <v>0.66922584772872684</v>
      </c>
      <c r="U34" s="86">
        <f t="shared" si="7"/>
        <v>0.94589920622300383</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投入係数表!D35</f>
        <v>0</v>
      </c>
      <c r="E35" s="77">
        <f t="shared" si="0"/>
        <v>0</v>
      </c>
      <c r="F35" s="76">
        <f>分析係数表!C38</f>
        <v>2.0725388601036232E-2</v>
      </c>
      <c r="G35" s="77">
        <f t="shared" si="1"/>
        <v>0</v>
      </c>
      <c r="H35" s="77">
        <v>1.6284841530480882E-3</v>
      </c>
      <c r="I35" s="77">
        <f t="shared" si="2"/>
        <v>1.6284841530480882E-3</v>
      </c>
      <c r="J35" s="76">
        <f>分析係数表!G38</f>
        <v>0.23376623376623376</v>
      </c>
      <c r="K35" s="78">
        <f t="shared" si="3"/>
        <v>3.8068460720604657E-4</v>
      </c>
      <c r="L35" s="79"/>
      <c r="M35" s="80"/>
      <c r="N35" s="81">
        <f>分析係数表!H38</f>
        <v>4.4613247923811682E-2</v>
      </c>
      <c r="O35" s="82">
        <f t="shared" si="4"/>
        <v>0.84177140542717421</v>
      </c>
      <c r="P35" s="76">
        <f>分析係数表!C38</f>
        <v>2.0725388601036232E-2</v>
      </c>
      <c r="Q35" s="82">
        <f t="shared" si="5"/>
        <v>1.7446039490718605E-2</v>
      </c>
      <c r="R35" s="83">
        <v>1.9737006596371755E-2</v>
      </c>
      <c r="S35" s="84">
        <f t="shared" si="6"/>
        <v>2.1365490749419843E-2</v>
      </c>
      <c r="T35" s="85">
        <f>分析係数表!F38</f>
        <v>0.61038961038961037</v>
      </c>
      <c r="U35" s="86">
        <f t="shared" si="7"/>
        <v>1.3041273574321203E-2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投入係数表!D36</f>
        <v>0</v>
      </c>
      <c r="E36" s="77">
        <f t="shared" si="0"/>
        <v>0</v>
      </c>
      <c r="F36" s="76">
        <f>分析係数表!C39</f>
        <v>1</v>
      </c>
      <c r="G36" s="77">
        <f t="shared" si="1"/>
        <v>0</v>
      </c>
      <c r="H36" s="77">
        <v>4.3554665453643723E-3</v>
      </c>
      <c r="I36" s="77">
        <f t="shared" si="2"/>
        <v>4.3554665453643723E-3</v>
      </c>
      <c r="J36" s="76">
        <f>分析係数表!G39</f>
        <v>0.35511171293161814</v>
      </c>
      <c r="K36" s="78">
        <f t="shared" si="3"/>
        <v>1.5466771855406995E-3</v>
      </c>
      <c r="L36" s="79"/>
      <c r="M36" s="80"/>
      <c r="N36" s="81">
        <f>分析係数表!H39</f>
        <v>4.0815169638048808E-3</v>
      </c>
      <c r="O36" s="82">
        <f t="shared" si="4"/>
        <v>7.7010852847212888E-2</v>
      </c>
      <c r="P36" s="76">
        <f>分析係数表!C39</f>
        <v>1</v>
      </c>
      <c r="Q36" s="82">
        <f t="shared" si="5"/>
        <v>7.7010852847212888E-2</v>
      </c>
      <c r="R36" s="83">
        <v>7.9903631412843651E-2</v>
      </c>
      <c r="S36" s="84">
        <f t="shared" si="6"/>
        <v>8.4259097958208018E-2</v>
      </c>
      <c r="T36" s="85">
        <f>分析係数表!F39</f>
        <v>0.70565335138794849</v>
      </c>
      <c r="U36" s="86">
        <f t="shared" si="7"/>
        <v>5.9457714859134939E-2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投入係数表!D37</f>
        <v>0</v>
      </c>
      <c r="E37" s="77">
        <f t="shared" si="0"/>
        <v>0</v>
      </c>
      <c r="F37" s="76">
        <f>分析係数表!C40</f>
        <v>0.8197979041916168</v>
      </c>
      <c r="G37" s="77">
        <f t="shared" si="1"/>
        <v>0</v>
      </c>
      <c r="H37" s="77">
        <v>3.5277543327334178E-3</v>
      </c>
      <c r="I37" s="77">
        <f t="shared" si="2"/>
        <v>3.5277543327334178E-3</v>
      </c>
      <c r="J37" s="76">
        <f>分析係数表!G40</f>
        <v>0.57597173144876324</v>
      </c>
      <c r="K37" s="78">
        <f t="shared" si="3"/>
        <v>2.0318867711503429E-3</v>
      </c>
      <c r="L37" s="79"/>
      <c r="M37" s="80"/>
      <c r="N37" s="81">
        <f>分析係数表!H40</f>
        <v>2.8769025821263571E-2</v>
      </c>
      <c r="O37" s="82">
        <f t="shared" si="4"/>
        <v>0.54281955305500762</v>
      </c>
      <c r="P37" s="76">
        <f>分析係数表!C40</f>
        <v>0.8197979041916168</v>
      </c>
      <c r="Q37" s="82">
        <f t="shared" si="5"/>
        <v>0.4450023319487254</v>
      </c>
      <c r="R37" s="83">
        <v>0.44610401476939782</v>
      </c>
      <c r="S37" s="84">
        <f t="shared" si="6"/>
        <v>0.44963176910213121</v>
      </c>
      <c r="T37" s="85">
        <f>分析係数表!F40</f>
        <v>0.7751534312813837</v>
      </c>
      <c r="U37" s="86">
        <f t="shared" si="7"/>
        <v>0.34853360863263583</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投入係数表!D38</f>
        <v>0</v>
      </c>
      <c r="E38" s="77">
        <f t="shared" si="0"/>
        <v>0</v>
      </c>
      <c r="F38" s="76">
        <f>分析係数表!C41</f>
        <v>0.39171744294123723</v>
      </c>
      <c r="G38" s="77">
        <f t="shared" si="1"/>
        <v>0</v>
      </c>
      <c r="H38" s="77">
        <v>3.2966085405918043E-4</v>
      </c>
      <c r="I38" s="77">
        <f t="shared" si="2"/>
        <v>3.2966085405918043E-4</v>
      </c>
      <c r="J38" s="76">
        <f>分析係数表!G41</f>
        <v>0.45918367346938777</v>
      </c>
      <c r="K38" s="78">
        <f t="shared" si="3"/>
        <v>1.5137488196595021E-4</v>
      </c>
      <c r="L38" s="79"/>
      <c r="M38" s="80"/>
      <c r="N38" s="81">
        <f>分析係数表!H41</f>
        <v>5.0452084691477002E-2</v>
      </c>
      <c r="O38" s="82">
        <f t="shared" si="4"/>
        <v>0.95193970880582612</v>
      </c>
      <c r="P38" s="76">
        <f>分析係数表!C41</f>
        <v>0.39171744294123723</v>
      </c>
      <c r="Q38" s="82">
        <f t="shared" si="5"/>
        <v>0.3728913885676442</v>
      </c>
      <c r="R38" s="83">
        <v>0.37595632108261695</v>
      </c>
      <c r="S38" s="84">
        <f t="shared" si="6"/>
        <v>0.37628598193667612</v>
      </c>
      <c r="T38" s="85">
        <f>分析係数表!F41</f>
        <v>0.56279434850863419</v>
      </c>
      <c r="U38" s="86">
        <f t="shared" si="7"/>
        <v>0.21177162405698333</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投入係数表!D39</f>
        <v>0</v>
      </c>
      <c r="E39" s="77">
        <f>$C$6*D39</f>
        <v>0</v>
      </c>
      <c r="F39" s="76">
        <f>分析係数表!C42</f>
        <v>0.20259319286871957</v>
      </c>
      <c r="G39" s="77">
        <f>E39*F39</f>
        <v>0</v>
      </c>
      <c r="H39" s="77">
        <v>8.2487542052349372E-4</v>
      </c>
      <c r="I39" s="77">
        <f>C39+H39</f>
        <v>8.2487542052349372E-4</v>
      </c>
      <c r="J39" s="76">
        <f>分析係数表!G42</f>
        <v>0.5</v>
      </c>
      <c r="K39" s="78">
        <f>I39*J39</f>
        <v>4.1243771026174686E-4</v>
      </c>
      <c r="L39" s="79"/>
      <c r="M39" s="80"/>
      <c r="N39" s="81">
        <f>分析係数表!H42</f>
        <v>1.5560783424506107E-2</v>
      </c>
      <c r="O39" s="82">
        <f t="shared" si="4"/>
        <v>0.29360387647999914</v>
      </c>
      <c r="P39" s="76">
        <f>分析係数表!C42</f>
        <v>0.20259319286871957</v>
      </c>
      <c r="Q39" s="82">
        <f>O39*P39</f>
        <v>5.9482146774716187E-2</v>
      </c>
      <c r="R39" s="83">
        <v>6.0753904926650004E-2</v>
      </c>
      <c r="S39" s="84">
        <f>I39+R39</f>
        <v>6.1578780347173498E-2</v>
      </c>
      <c r="T39" s="85">
        <f>分析係数表!F42</f>
        <v>0.5714285714285714</v>
      </c>
      <c r="U39" s="86">
        <f t="shared" si="7"/>
        <v>3.5187874484099137E-2</v>
      </c>
      <c r="V39" s="87">
        <f>分析係数表!D42</f>
        <v>1.2619047619047619</v>
      </c>
      <c r="W39" s="167">
        <f t="shared" si="8"/>
        <v>0</v>
      </c>
      <c r="X39" s="76">
        <f>分析係数表!E42</f>
        <v>1.2380952380952381</v>
      </c>
      <c r="Y39" s="166">
        <f t="shared" si="9"/>
        <v>0</v>
      </c>
    </row>
    <row r="40" spans="1:25" x14ac:dyDescent="0.2">
      <c r="A40" s="6" t="s">
        <v>194</v>
      </c>
      <c r="B40" s="5" t="s">
        <v>41</v>
      </c>
      <c r="C40" s="90"/>
      <c r="D40" s="76">
        <f>投入係数表!D40</f>
        <v>1.8072289156626505E-2</v>
      </c>
      <c r="E40" s="77">
        <f>$C$6*D40</f>
        <v>1.8072289156626504</v>
      </c>
      <c r="F40" s="76">
        <f>分析係数表!C43</f>
        <v>0.25330396475770922</v>
      </c>
      <c r="G40" s="77">
        <f>E40*F40</f>
        <v>0.45777824956212504</v>
      </c>
      <c r="H40" s="77">
        <v>0.60928986016385711</v>
      </c>
      <c r="I40" s="77">
        <f>C40+H40</f>
        <v>0.60928986016385711</v>
      </c>
      <c r="J40" s="76">
        <f>分析係数表!G43</f>
        <v>0.41014168530947054</v>
      </c>
      <c r="K40" s="78">
        <f>I40*J40</f>
        <v>0.24989517008957599</v>
      </c>
      <c r="L40" s="79"/>
      <c r="M40" s="80"/>
      <c r="N40" s="81">
        <f>分析係数表!H43</f>
        <v>4.1382046994132816E-2</v>
      </c>
      <c r="O40" s="82">
        <f t="shared" si="4"/>
        <v>0.78080448025646398</v>
      </c>
      <c r="P40" s="76">
        <f>分析係数表!C43</f>
        <v>0.25330396475770922</v>
      </c>
      <c r="Q40" s="82">
        <f>O40*P40</f>
        <v>0.19778087054954482</v>
      </c>
      <c r="R40" s="83">
        <v>0.27723651946227351</v>
      </c>
      <c r="S40" s="84">
        <f>I40+R40</f>
        <v>0.88652637962613068</v>
      </c>
      <c r="T40" s="85">
        <f>分析係数表!F43</f>
        <v>0.66890380313199105</v>
      </c>
      <c r="U40" s="86">
        <f t="shared" si="7"/>
        <v>0.59300086690875409</v>
      </c>
      <c r="V40" s="87">
        <f>分析係数表!D43</f>
        <v>0.29082774049217003</v>
      </c>
      <c r="W40" s="167">
        <f t="shared" si="8"/>
        <v>0</v>
      </c>
      <c r="X40" s="76">
        <f>分析係数表!E43</f>
        <v>0.17375093214019388</v>
      </c>
      <c r="Y40" s="166">
        <f t="shared" si="9"/>
        <v>0</v>
      </c>
    </row>
    <row r="41" spans="1:25" x14ac:dyDescent="0.2">
      <c r="A41" s="6" t="s">
        <v>340</v>
      </c>
      <c r="B41" s="5" t="s">
        <v>42</v>
      </c>
      <c r="C41" s="90"/>
      <c r="D41" s="76">
        <f>投入係数表!D41</f>
        <v>0</v>
      </c>
      <c r="E41" s="77">
        <f>$C$6*D41</f>
        <v>0</v>
      </c>
      <c r="F41" s="76">
        <f>分析係数表!C44</f>
        <v>0.34899060563661799</v>
      </c>
      <c r="G41" s="77">
        <f>E41*F41</f>
        <v>0</v>
      </c>
      <c r="H41" s="77">
        <v>8.5604168712567882E-4</v>
      </c>
      <c r="I41" s="77">
        <f>C41+H41</f>
        <v>8.5604168712567882E-4</v>
      </c>
      <c r="J41" s="76">
        <f>分析係数表!G44</f>
        <v>0.26066485946640033</v>
      </c>
      <c r="K41" s="78">
        <f>I41*J41</f>
        <v>2.2313998607199532E-4</v>
      </c>
      <c r="L41" s="79"/>
      <c r="M41" s="80"/>
      <c r="N41" s="81">
        <f>分析係数表!H44</f>
        <v>0.11725858110597773</v>
      </c>
      <c r="O41" s="82">
        <f t="shared" si="4"/>
        <v>2.2124576265897207</v>
      </c>
      <c r="P41" s="76">
        <f>分析係数表!C44</f>
        <v>0.34899060563661799</v>
      </c>
      <c r="Q41" s="82">
        <f>O41*P41</f>
        <v>0.77212692704890107</v>
      </c>
      <c r="R41" s="83">
        <v>0.78135099832379284</v>
      </c>
      <c r="S41" s="84">
        <f>I41+R41</f>
        <v>0.78220704001091856</v>
      </c>
      <c r="T41" s="85">
        <f>分析係数表!F44</f>
        <v>0.46411756313311459</v>
      </c>
      <c r="U41" s="86">
        <f t="shared" si="7"/>
        <v>0.36303602527543416</v>
      </c>
      <c r="V41" s="87">
        <f>分析係数表!D44</f>
        <v>0.17006705664146099</v>
      </c>
      <c r="W41" s="167">
        <f t="shared" si="8"/>
        <v>0</v>
      </c>
      <c r="X41" s="76">
        <f>分析係数表!E44</f>
        <v>7.8327864174632611E-2</v>
      </c>
      <c r="Y41" s="166">
        <f t="shared" si="9"/>
        <v>0</v>
      </c>
    </row>
    <row r="42" spans="1:25" x14ac:dyDescent="0.2">
      <c r="A42" s="6" t="s">
        <v>341</v>
      </c>
      <c r="B42" s="5" t="s">
        <v>278</v>
      </c>
      <c r="C42" s="90"/>
      <c r="D42" s="76">
        <f>投入係数表!D42</f>
        <v>0</v>
      </c>
      <c r="E42" s="77">
        <f>$C$6*D42</f>
        <v>0</v>
      </c>
      <c r="F42" s="76">
        <f>分析係数表!C45</f>
        <v>1</v>
      </c>
      <c r="G42" s="77">
        <f>E42*F42</f>
        <v>0</v>
      </c>
      <c r="H42" s="77">
        <v>6.9908116263393469E-4</v>
      </c>
      <c r="I42" s="77">
        <f>C42+H42</f>
        <v>6.9908116263393469E-4</v>
      </c>
      <c r="J42" s="76">
        <f>分析係数表!G45</f>
        <v>0</v>
      </c>
      <c r="K42" s="78">
        <f>I42*J42</f>
        <v>0</v>
      </c>
      <c r="L42" s="79"/>
      <c r="M42" s="80"/>
      <c r="N42" s="81">
        <f>分析係数表!H45</f>
        <v>0</v>
      </c>
      <c r="O42" s="82">
        <f t="shared" si="4"/>
        <v>0</v>
      </c>
      <c r="P42" s="76">
        <f>分析係数表!C45</f>
        <v>1</v>
      </c>
      <c r="Q42" s="82">
        <f>O42*P42</f>
        <v>0</v>
      </c>
      <c r="R42" s="83">
        <v>1.8587894485703942E-3</v>
      </c>
      <c r="S42" s="84">
        <f>I42+R42</f>
        <v>2.5578706112043288E-3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投入係数表!D43</f>
        <v>6.024096385542169E-3</v>
      </c>
      <c r="E43" s="77">
        <f>$C$6*D43</f>
        <v>0.60240963855421692</v>
      </c>
      <c r="F43" s="76">
        <f>分析係数表!C46</f>
        <v>3.0665669409124852E-2</v>
      </c>
      <c r="G43" s="77">
        <f>E43*F43</f>
        <v>1.8473294824774007E-2</v>
      </c>
      <c r="H43" s="77">
        <v>2.2321766044992409E-2</v>
      </c>
      <c r="I43" s="77">
        <f>C43+H43</f>
        <v>2.2321766044992409E-2</v>
      </c>
      <c r="J43" s="76">
        <f>分析係数表!G46</f>
        <v>2.4390243902439025E-2</v>
      </c>
      <c r="K43" s="78">
        <f>I43*J43</f>
        <v>5.4443331817054653E-4</v>
      </c>
      <c r="L43" s="79"/>
      <c r="M43" s="80"/>
      <c r="N43" s="81">
        <f>分析係数表!H46</f>
        <v>2.3808848955528473E-2</v>
      </c>
      <c r="O43" s="82">
        <f t="shared" si="4"/>
        <v>0.44922997494207523</v>
      </c>
      <c r="P43" s="76">
        <f>分析係数表!C46</f>
        <v>3.0665669409124852E-2</v>
      </c>
      <c r="Q43" s="82">
        <f>O43*P43</f>
        <v>1.377593790024312E-2</v>
      </c>
      <c r="R43" s="83">
        <v>1.4825490148857642E-2</v>
      </c>
      <c r="S43" s="84">
        <f>I43+R43</f>
        <v>3.7147256193850051E-2</v>
      </c>
      <c r="T43" s="85">
        <f>分析係数表!F46</f>
        <v>0.34146341463414637</v>
      </c>
      <c r="U43" s="86">
        <f t="shared" si="7"/>
        <v>1.2684428944241481E-2</v>
      </c>
      <c r="V43" s="87">
        <f>分析係数表!D46</f>
        <v>4.878048780487805E-2</v>
      </c>
      <c r="W43" s="167">
        <f t="shared" si="8"/>
        <v>0</v>
      </c>
      <c r="X43" s="76">
        <f>分析係数表!E46</f>
        <v>0.17073170731707318</v>
      </c>
      <c r="Y43" s="166">
        <f t="shared" si="9"/>
        <v>0</v>
      </c>
    </row>
    <row r="44" spans="1:25" x14ac:dyDescent="0.2">
      <c r="A44" s="192">
        <v>40</v>
      </c>
      <c r="B44" s="14" t="s">
        <v>150</v>
      </c>
      <c r="C44" s="197">
        <f>SUM(C5:C43)</f>
        <v>100</v>
      </c>
      <c r="D44" s="92">
        <f>投入係数表!D44</f>
        <v>0.31325301204819278</v>
      </c>
      <c r="E44" s="91">
        <f>SUM(E5:E43)</f>
        <v>31.325301204819276</v>
      </c>
      <c r="F44" s="92">
        <f>分析係数表!C47</f>
        <v>0.40646171512083096</v>
      </c>
      <c r="G44" s="91">
        <f>SUM(G5:G43)</f>
        <v>17.010655710555742</v>
      </c>
      <c r="H44" s="91">
        <f>SUM(H5:H43)</f>
        <v>20.1833146570238</v>
      </c>
      <c r="I44" s="91">
        <f>SUM(I5:I43)</f>
        <v>120.18331465702383</v>
      </c>
      <c r="J44" s="92">
        <f>分析係数表!G47</f>
        <v>0.2746501442153616</v>
      </c>
      <c r="K44" s="93">
        <f>SUM(K5:K43)</f>
        <v>30.092812990680024</v>
      </c>
      <c r="L44" s="94">
        <f>最終需要_まとめ!$L$33</f>
        <v>0.627</v>
      </c>
      <c r="M44" s="91">
        <f>K44*L44</f>
        <v>18.868193745156375</v>
      </c>
      <c r="N44" s="95">
        <f>分析係数表!H47</f>
        <v>1</v>
      </c>
      <c r="O44" s="96">
        <f>SUM(O5:O43)</f>
        <v>18.868193745156375</v>
      </c>
      <c r="P44" s="92">
        <f>分析係数表!C47</f>
        <v>0.40646171512083096</v>
      </c>
      <c r="Q44" s="96">
        <f>SUM(Q5:Q43)</f>
        <v>5.8893577416384923</v>
      </c>
      <c r="R44" s="91">
        <f>SUM(R5:R43)</f>
        <v>6.4871419473428382</v>
      </c>
      <c r="S44" s="97">
        <f>SUM(S5:S43)</f>
        <v>126.67045660436662</v>
      </c>
      <c r="T44" s="98">
        <f>分析係数表!F47</f>
        <v>0.52975109496848627</v>
      </c>
      <c r="U44" s="99">
        <f>SUM(U5:U43)</f>
        <v>85.088617416647082</v>
      </c>
      <c r="V44" s="100">
        <f>分析係数表!D47</f>
        <v>0.13437209089383004</v>
      </c>
      <c r="W44" s="164">
        <f>SUM(W5:W43)</f>
        <v>28</v>
      </c>
      <c r="X44" s="92">
        <f>分析係数表!E47</f>
        <v>9.7288140766401632E-2</v>
      </c>
      <c r="Y44" s="165">
        <f>SUM(Y5:Y43)</f>
        <v>16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249</v>
      </c>
      <c r="S2" s="3" t="s">
        <v>152</v>
      </c>
      <c r="U2" s="64" t="s">
        <v>209</v>
      </c>
      <c r="W2" s="3" t="s">
        <v>130</v>
      </c>
      <c r="Y2" s="3" t="s">
        <v>153</v>
      </c>
    </row>
    <row r="3" spans="1:25" ht="44" x14ac:dyDescent="0.2">
      <c r="B3" s="65"/>
      <c r="C3" s="66" t="s">
        <v>227</v>
      </c>
      <c r="D3" s="66" t="s">
        <v>250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投入係数表!E5</f>
        <v>0</v>
      </c>
      <c r="E5" s="77">
        <f t="shared" ref="E5:E38" si="0">$C$7*D5</f>
        <v>0</v>
      </c>
      <c r="F5" s="76">
        <f>分析係数表!C8</f>
        <v>0.34359605911330049</v>
      </c>
      <c r="G5" s="77">
        <f t="shared" ref="G5:G38" si="1">E5*F5</f>
        <v>0</v>
      </c>
      <c r="H5" s="77">
        <f t="array" ref="H5:H43">MMULT(逆行列係数!C5:AO43,'3'!G5:G43)</f>
        <v>0.15353585874384484</v>
      </c>
      <c r="I5" s="77">
        <f t="shared" ref="I5:I38" si="2">C5+H5</f>
        <v>0.15353585874384484</v>
      </c>
      <c r="J5" s="76">
        <f>分析係数表!G8</f>
        <v>0.12010331467929401</v>
      </c>
      <c r="K5" s="78">
        <f t="shared" ref="K5:K38" si="3">I5*J5</f>
        <v>1.8440165557267633E-2</v>
      </c>
      <c r="L5" s="79" t="s">
        <v>181</v>
      </c>
      <c r="M5" s="80" t="s">
        <v>181</v>
      </c>
      <c r="N5" s="81">
        <f>分析係数表!H8</f>
        <v>1.3293274000170063E-2</v>
      </c>
      <c r="O5" s="82">
        <f t="shared" ref="O5:O44" si="4">$M$44*N5</f>
        <v>0.1689863034047937</v>
      </c>
      <c r="P5" s="76">
        <f>分析係数表!C8</f>
        <v>0.34359605911330049</v>
      </c>
      <c r="Q5" s="82">
        <f t="shared" ref="Q5:Q38" si="5">O5*P5</f>
        <v>5.8063027894011632E-2</v>
      </c>
      <c r="R5" s="83">
        <f t="array" ref="R5:R43">MMULT(逆行列係数!C5:AO43,'3'!Q5:Q43)</f>
        <v>8.3646563663244522E-2</v>
      </c>
      <c r="S5" s="84">
        <f t="shared" ref="S5:S38" si="6">I5+R5</f>
        <v>0.23718242240708937</v>
      </c>
      <c r="T5" s="85">
        <f>分析係数表!F8</f>
        <v>0.4537236332328885</v>
      </c>
      <c r="U5" s="86">
        <f t="shared" ref="U5:U38" si="7">S5*T5</f>
        <v>0.10761527043352224</v>
      </c>
      <c r="V5" s="87">
        <f>分析係数表!D8</f>
        <v>0.40163581575548857</v>
      </c>
      <c r="W5" s="167">
        <f t="shared" ref="W5:W43" si="8">ROUND(S5*V5,0)</f>
        <v>0</v>
      </c>
      <c r="X5" s="76">
        <f>分析係数表!E8</f>
        <v>0.27335342229875159</v>
      </c>
      <c r="Y5" s="166">
        <f t="shared" ref="Y5:Y43" si="9">ROUND(S5*X5,0)</f>
        <v>0</v>
      </c>
    </row>
    <row r="6" spans="1:25" x14ac:dyDescent="0.2">
      <c r="A6" s="6" t="s">
        <v>219</v>
      </c>
      <c r="B6" s="5" t="s">
        <v>265</v>
      </c>
      <c r="C6" s="90"/>
      <c r="D6" s="76">
        <f>投入係数表!E6</f>
        <v>3.3090668431502316E-4</v>
      </c>
      <c r="E6" s="77">
        <f t="shared" si="0"/>
        <v>3.3090668431502317E-2</v>
      </c>
      <c r="F6" s="76">
        <f>分析係数表!C9</f>
        <v>1</v>
      </c>
      <c r="G6" s="77">
        <f t="shared" si="1"/>
        <v>3.3090668431502317E-2</v>
      </c>
      <c r="H6" s="77">
        <v>4.1417012959731776E-2</v>
      </c>
      <c r="I6" s="77">
        <f t="shared" si="2"/>
        <v>4.1417012959731776E-2</v>
      </c>
      <c r="J6" s="76">
        <f>分析係数表!G9</f>
        <v>0.25</v>
      </c>
      <c r="K6" s="78">
        <f t="shared" si="3"/>
        <v>1.0354253239932944E-2</v>
      </c>
      <c r="L6" s="79"/>
      <c r="M6" s="80"/>
      <c r="N6" s="81">
        <f>分析係数表!H9</f>
        <v>6.8025282730081347E-4</v>
      </c>
      <c r="O6" s="82">
        <f t="shared" si="4"/>
        <v>8.6474867413966934E-3</v>
      </c>
      <c r="P6" s="76">
        <f>分析係数表!C9</f>
        <v>1</v>
      </c>
      <c r="Q6" s="82">
        <f t="shared" si="5"/>
        <v>8.6474867413966934E-3</v>
      </c>
      <c r="R6" s="83">
        <v>1.0948934893937525E-2</v>
      </c>
      <c r="S6" s="84">
        <f t="shared" si="6"/>
        <v>5.2365947853669298E-2</v>
      </c>
      <c r="T6" s="85">
        <f>分析係数表!F9</f>
        <v>0.67771084337349397</v>
      </c>
      <c r="U6" s="86">
        <f t="shared" si="7"/>
        <v>3.5488970683962624E-2</v>
      </c>
      <c r="V6" s="87">
        <f>分析係数表!D9</f>
        <v>0.24397590361445784</v>
      </c>
      <c r="W6" s="167">
        <f t="shared" si="8"/>
        <v>0</v>
      </c>
      <c r="X6" s="76">
        <f>分析係数表!E9</f>
        <v>0.13855421686746988</v>
      </c>
      <c r="Y6" s="166">
        <f t="shared" si="9"/>
        <v>0</v>
      </c>
    </row>
    <row r="7" spans="1:25" x14ac:dyDescent="0.2">
      <c r="A7" s="6" t="s">
        <v>220</v>
      </c>
      <c r="B7" s="5" t="s">
        <v>266</v>
      </c>
      <c r="C7" s="75">
        <f>最終需要_まとめ!$C$8</f>
        <v>100</v>
      </c>
      <c r="D7" s="76">
        <f>投入係数表!E7</f>
        <v>4.3348775645268033E-2</v>
      </c>
      <c r="E7" s="77">
        <f t="shared" si="0"/>
        <v>4.3348775645268036</v>
      </c>
      <c r="F7" s="76">
        <f>分析係数表!C10</f>
        <v>1</v>
      </c>
      <c r="G7" s="77">
        <f t="shared" si="1"/>
        <v>4.3348775645268036</v>
      </c>
      <c r="H7" s="77">
        <v>4.6087774008090943</v>
      </c>
      <c r="I7" s="77">
        <f t="shared" si="2"/>
        <v>104.60877740080909</v>
      </c>
      <c r="J7" s="76">
        <f>分析係数表!G10</f>
        <v>0.17902051621442752</v>
      </c>
      <c r="K7" s="78">
        <f t="shared" si="3"/>
        <v>18.727117330852984</v>
      </c>
      <c r="L7" s="79"/>
      <c r="M7" s="80"/>
      <c r="N7" s="81">
        <f>分析係数表!H10</f>
        <v>1.3605056546016269E-3</v>
      </c>
      <c r="O7" s="82">
        <f t="shared" si="4"/>
        <v>1.7294973482793387E-2</v>
      </c>
      <c r="P7" s="76">
        <f>分析係数表!C10</f>
        <v>1</v>
      </c>
      <c r="Q7" s="82">
        <f t="shared" si="5"/>
        <v>1.7294973482793387E-2</v>
      </c>
      <c r="R7" s="83">
        <v>3.0161205825283689E-2</v>
      </c>
      <c r="S7" s="84">
        <f t="shared" si="6"/>
        <v>104.63893860663437</v>
      </c>
      <c r="T7" s="85">
        <f>分析係数表!F10</f>
        <v>0.51919258769027132</v>
      </c>
      <c r="U7" s="86">
        <f t="shared" si="7"/>
        <v>54.327761308341934</v>
      </c>
      <c r="V7" s="87">
        <f>分析係数表!D10</f>
        <v>0.11647915287888816</v>
      </c>
      <c r="W7" s="167">
        <f t="shared" si="8"/>
        <v>12</v>
      </c>
      <c r="X7" s="76">
        <f>分析係数表!E10</f>
        <v>0.11482461945731304</v>
      </c>
      <c r="Y7" s="166">
        <f t="shared" si="9"/>
        <v>12</v>
      </c>
    </row>
    <row r="8" spans="1:25" x14ac:dyDescent="0.2">
      <c r="A8" s="6" t="s">
        <v>221</v>
      </c>
      <c r="B8" s="5" t="s">
        <v>27</v>
      </c>
      <c r="C8" s="90"/>
      <c r="D8" s="76">
        <f>投入係数表!E8</f>
        <v>0</v>
      </c>
      <c r="E8" s="77">
        <f t="shared" si="0"/>
        <v>0</v>
      </c>
      <c r="F8" s="76">
        <f>分析係数表!C11</f>
        <v>0.13492063492063489</v>
      </c>
      <c r="G8" s="77">
        <f t="shared" si="1"/>
        <v>0</v>
      </c>
      <c r="H8" s="77">
        <v>2.3462909935103141E-2</v>
      </c>
      <c r="I8" s="77">
        <f t="shared" si="2"/>
        <v>2.3462909935103141E-2</v>
      </c>
      <c r="J8" s="76">
        <f>分析係数表!G11</f>
        <v>0.36893203883495146</v>
      </c>
      <c r="K8" s="78">
        <f t="shared" si="3"/>
        <v>8.6562191993584409E-3</v>
      </c>
      <c r="L8" s="79"/>
      <c r="M8" s="80"/>
      <c r="N8" s="81">
        <f>分析係数表!H11</f>
        <v>-2.8343867804200562E-5</v>
      </c>
      <c r="O8" s="82">
        <f t="shared" si="4"/>
        <v>-3.6031194755819558E-4</v>
      </c>
      <c r="P8" s="76">
        <f>分析係数表!C11</f>
        <v>0.13492063492063489</v>
      </c>
      <c r="Q8" s="82">
        <f t="shared" si="5"/>
        <v>-4.861351673404225E-5</v>
      </c>
      <c r="R8" s="83">
        <v>1.0534154546981124E-2</v>
      </c>
      <c r="S8" s="84">
        <f t="shared" si="6"/>
        <v>3.3997064482084269E-2</v>
      </c>
      <c r="T8" s="85">
        <f>分析係数表!F11</f>
        <v>0.61165048543689315</v>
      </c>
      <c r="U8" s="86">
        <f t="shared" si="7"/>
        <v>2.0794320993896203E-2</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投入係数表!E9</f>
        <v>0.10522832561217736</v>
      </c>
      <c r="E9" s="77">
        <f t="shared" si="0"/>
        <v>10.522832561217736</v>
      </c>
      <c r="F9" s="76">
        <f>分析係数表!C12</f>
        <v>0.20036934441366572</v>
      </c>
      <c r="G9" s="77">
        <f t="shared" si="1"/>
        <v>2.1084530616659727</v>
      </c>
      <c r="H9" s="77">
        <v>2.3017671946669633</v>
      </c>
      <c r="I9" s="77">
        <f t="shared" si="2"/>
        <v>2.3017671946669633</v>
      </c>
      <c r="J9" s="76">
        <f>分析係数表!G12</f>
        <v>0.13740087392782002</v>
      </c>
      <c r="K9" s="78">
        <f t="shared" si="3"/>
        <v>0.3162648241256274</v>
      </c>
      <c r="L9" s="79"/>
      <c r="M9" s="80"/>
      <c r="N9" s="81">
        <f>分析係数表!H12</f>
        <v>9.9061817975680963E-2</v>
      </c>
      <c r="O9" s="82">
        <f t="shared" si="4"/>
        <v>1.2592902567158935</v>
      </c>
      <c r="P9" s="76">
        <f>分析係数表!C12</f>
        <v>0.20036934441366572</v>
      </c>
      <c r="Q9" s="82">
        <f t="shared" si="5"/>
        <v>0.2523231631646804</v>
      </c>
      <c r="R9" s="83">
        <v>0.2808664355841114</v>
      </c>
      <c r="S9" s="84">
        <f t="shared" si="6"/>
        <v>2.5826336302510748</v>
      </c>
      <c r="T9" s="85">
        <f>分析係数表!F12</f>
        <v>0.33460106813400226</v>
      </c>
      <c r="U9" s="86">
        <f t="shared" si="7"/>
        <v>0.86415197128080545</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投入係数表!E10</f>
        <v>2.183984116479153E-2</v>
      </c>
      <c r="E10" s="77">
        <f t="shared" si="0"/>
        <v>2.1839841164791531</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0.18664158883514528</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投入係数表!E11</f>
        <v>3.639973527465255E-3</v>
      </c>
      <c r="E11" s="77">
        <f t="shared" si="0"/>
        <v>0.3639973527465255</v>
      </c>
      <c r="F11" s="76">
        <f>分析係数表!C14</f>
        <v>6.3559322033898136E-3</v>
      </c>
      <c r="G11" s="77">
        <f t="shared" si="1"/>
        <v>2.3135424962702831E-3</v>
      </c>
      <c r="H11" s="77">
        <v>2.9149320327737259E-3</v>
      </c>
      <c r="I11" s="77">
        <f t="shared" si="2"/>
        <v>2.9149320327737259E-3</v>
      </c>
      <c r="J11" s="76">
        <f>分析係数表!G14</f>
        <v>0.23809523809523808</v>
      </c>
      <c r="K11" s="78">
        <f t="shared" si="3"/>
        <v>6.9403143637469659E-4</v>
      </c>
      <c r="L11" s="79"/>
      <c r="M11" s="80"/>
      <c r="N11" s="81">
        <f>分析係数表!H14</f>
        <v>1.218786315580624E-3</v>
      </c>
      <c r="O11" s="82">
        <f t="shared" si="4"/>
        <v>1.5493413745002408E-2</v>
      </c>
      <c r="P11" s="76">
        <f>分析係数表!C14</f>
        <v>6.3559322033898136E-3</v>
      </c>
      <c r="Q11" s="82">
        <f t="shared" si="5"/>
        <v>9.8475087362303177E-5</v>
      </c>
      <c r="R11" s="83">
        <v>2.495698113087095E-4</v>
      </c>
      <c r="S11" s="84">
        <f t="shared" si="6"/>
        <v>3.1645018440824351E-3</v>
      </c>
      <c r="T11" s="85">
        <f>分析係数表!F14</f>
        <v>0.42857142857142855</v>
      </c>
      <c r="U11" s="86">
        <f t="shared" si="7"/>
        <v>1.3562150760353293E-3</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投入係数表!E12</f>
        <v>1.158173395102581E-2</v>
      </c>
      <c r="E12" s="77">
        <f t="shared" si="0"/>
        <v>1.158173395102581</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0.11710138295641356</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投入係数表!E13</f>
        <v>5.4268696227663796E-2</v>
      </c>
      <c r="E13" s="77">
        <f t="shared" si="0"/>
        <v>5.4268696227663797</v>
      </c>
      <c r="F13" s="76">
        <f>分析係数表!C16</f>
        <v>8.0906148867310179E-4</v>
      </c>
      <c r="G13" s="77">
        <f t="shared" si="1"/>
        <v>4.3906712158302014E-3</v>
      </c>
      <c r="H13" s="77">
        <v>4.6469882812851032E-3</v>
      </c>
      <c r="I13" s="77">
        <f t="shared" si="2"/>
        <v>4.6469882812851032E-3</v>
      </c>
      <c r="J13" s="76">
        <f>分析係数表!G16</f>
        <v>0</v>
      </c>
      <c r="K13" s="78">
        <f t="shared" si="3"/>
        <v>0</v>
      </c>
      <c r="L13" s="79"/>
      <c r="M13" s="80"/>
      <c r="N13" s="81">
        <f>分析係数表!H16</f>
        <v>1.7573198038604347E-2</v>
      </c>
      <c r="O13" s="82">
        <f t="shared" si="4"/>
        <v>0.22339340748608125</v>
      </c>
      <c r="P13" s="76">
        <f>分析係数表!C16</f>
        <v>8.0906148867310179E-4</v>
      </c>
      <c r="Q13" s="82">
        <f t="shared" si="5"/>
        <v>1.8073900282044575E-4</v>
      </c>
      <c r="R13" s="83">
        <v>2.0557353115380073E-4</v>
      </c>
      <c r="S13" s="84">
        <f t="shared" si="6"/>
        <v>4.8525618124389035E-3</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投入係数表!E14</f>
        <v>1.7207147584381206E-2</v>
      </c>
      <c r="E14" s="77">
        <f t="shared" si="0"/>
        <v>1.7207147584381206</v>
      </c>
      <c r="F14" s="76">
        <f>分析係数表!C17</f>
        <v>1.9255455712451908E-2</v>
      </c>
      <c r="G14" s="77">
        <f t="shared" si="1"/>
        <v>3.3133146824867614E-2</v>
      </c>
      <c r="H14" s="77">
        <v>3.6416927322479385E-2</v>
      </c>
      <c r="I14" s="77">
        <f t="shared" si="2"/>
        <v>3.6416927322479385E-2</v>
      </c>
      <c r="J14" s="76">
        <f>分析係数表!G17</f>
        <v>0.22549019607843138</v>
      </c>
      <c r="K14" s="78">
        <f t="shared" si="3"/>
        <v>8.2116600825198616E-3</v>
      </c>
      <c r="L14" s="79"/>
      <c r="M14" s="80"/>
      <c r="N14" s="81">
        <f>分析係数表!H17</f>
        <v>2.8343867804200562E-3</v>
      </c>
      <c r="O14" s="82">
        <f t="shared" si="4"/>
        <v>3.6031194755819555E-2</v>
      </c>
      <c r="P14" s="76">
        <f>分析係数表!C17</f>
        <v>1.9255455712451908E-2</v>
      </c>
      <c r="Q14" s="82">
        <f t="shared" si="5"/>
        <v>6.9379707488741291E-4</v>
      </c>
      <c r="R14" s="83">
        <v>1.1254573603356128E-3</v>
      </c>
      <c r="S14" s="84">
        <f t="shared" si="6"/>
        <v>3.7542384682814997E-2</v>
      </c>
      <c r="T14" s="85">
        <f>分析係数表!F17</f>
        <v>0.34313725490196079</v>
      </c>
      <c r="U14" s="86">
        <f t="shared" si="7"/>
        <v>1.2882190822534558E-2</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投入係数表!E15</f>
        <v>0</v>
      </c>
      <c r="E15" s="77">
        <f t="shared" si="0"/>
        <v>0</v>
      </c>
      <c r="F15" s="76">
        <f>分析係数表!C18</f>
        <v>0.17326732673267331</v>
      </c>
      <c r="G15" s="77">
        <f t="shared" si="1"/>
        <v>0</v>
      </c>
      <c r="H15" s="77">
        <v>3.1734729013594529E-3</v>
      </c>
      <c r="I15" s="77">
        <f t="shared" si="2"/>
        <v>3.1734729013594529E-3</v>
      </c>
      <c r="J15" s="76">
        <f>分析係数表!G18</f>
        <v>0.2148626817447496</v>
      </c>
      <c r="K15" s="78">
        <f t="shared" si="3"/>
        <v>6.818608980303833E-4</v>
      </c>
      <c r="L15" s="79"/>
      <c r="M15" s="80"/>
      <c r="N15" s="81">
        <f>分析係数表!H18</f>
        <v>4.8184575267140952E-4</v>
      </c>
      <c r="O15" s="82">
        <f t="shared" si="4"/>
        <v>6.1253031084893246E-3</v>
      </c>
      <c r="P15" s="76">
        <f>分析係数表!C18</f>
        <v>0.17326732673267331</v>
      </c>
      <c r="Q15" s="82">
        <f t="shared" si="5"/>
        <v>1.0613148950352792E-3</v>
      </c>
      <c r="R15" s="83">
        <v>1.9673015765294165E-3</v>
      </c>
      <c r="S15" s="84">
        <f t="shared" si="6"/>
        <v>5.1407744778888698E-3</v>
      </c>
      <c r="T15" s="85">
        <f>分析係数表!F18</f>
        <v>0.4604200323101777</v>
      </c>
      <c r="U15" s="86">
        <f t="shared" si="7"/>
        <v>2.3669155512089303E-3</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投入係数表!E16</f>
        <v>3.3090668431502316E-4</v>
      </c>
      <c r="E16" s="77">
        <f t="shared" si="0"/>
        <v>3.3090668431502317E-2</v>
      </c>
      <c r="F16" s="76">
        <f>分析係数表!C19</f>
        <v>6.6666666666667096E-3</v>
      </c>
      <c r="G16" s="77">
        <f t="shared" si="1"/>
        <v>2.2060445621001687E-4</v>
      </c>
      <c r="H16" s="77">
        <v>4.5214041521954784E-4</v>
      </c>
      <c r="I16" s="77">
        <f t="shared" si="2"/>
        <v>4.5214041521954784E-4</v>
      </c>
      <c r="J16" s="76">
        <f>分析係数表!G19</f>
        <v>7.1428571428571425E-2</v>
      </c>
      <c r="K16" s="78">
        <f t="shared" si="3"/>
        <v>3.2295743944253418E-5</v>
      </c>
      <c r="L16" s="79"/>
      <c r="M16" s="80"/>
      <c r="N16" s="81">
        <f>分析係数表!H19</f>
        <v>-1.1337547121680225E-4</v>
      </c>
      <c r="O16" s="82">
        <f t="shared" si="4"/>
        <v>-1.4412477902327823E-3</v>
      </c>
      <c r="P16" s="76">
        <f>分析係数表!C19</f>
        <v>6.6666666666667096E-3</v>
      </c>
      <c r="Q16" s="82">
        <f t="shared" si="5"/>
        <v>-9.6083186015519436E-6</v>
      </c>
      <c r="R16" s="83">
        <v>1.1822738909232023E-5</v>
      </c>
      <c r="S16" s="84">
        <f t="shared" si="6"/>
        <v>4.6396315412877985E-4</v>
      </c>
      <c r="T16" s="85">
        <f>分析係数表!F19</f>
        <v>0.2857142857142857</v>
      </c>
      <c r="U16" s="86">
        <f t="shared" si="7"/>
        <v>1.3256090117965137E-4</v>
      </c>
      <c r="V16" s="87">
        <f>分析係数表!D19</f>
        <v>0</v>
      </c>
      <c r="W16" s="167">
        <f t="shared" si="8"/>
        <v>0</v>
      </c>
      <c r="X16" s="76">
        <f>分析係数表!E19</f>
        <v>0</v>
      </c>
      <c r="Y16" s="166">
        <f t="shared" si="9"/>
        <v>0</v>
      </c>
    </row>
    <row r="17" spans="1:25" x14ac:dyDescent="0.2">
      <c r="A17" s="6" t="s">
        <v>5</v>
      </c>
      <c r="B17" s="5" t="s">
        <v>33</v>
      </c>
      <c r="C17" s="90"/>
      <c r="D17" s="76">
        <f>投入係数表!E17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7.5665508987221063E-3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投入係数表!E18</f>
        <v>1.6545334215751159E-3</v>
      </c>
      <c r="E18" s="77">
        <f t="shared" si="0"/>
        <v>0.16545334215751159</v>
      </c>
      <c r="F18" s="76">
        <f>分析係数表!C21</f>
        <v>2.5662959794696349E-2</v>
      </c>
      <c r="G18" s="77">
        <f t="shared" si="1"/>
        <v>4.2460224676863587E-3</v>
      </c>
      <c r="H18" s="77">
        <v>5.7098967074081979E-3</v>
      </c>
      <c r="I18" s="77">
        <f t="shared" si="2"/>
        <v>5.7098967074081979E-3</v>
      </c>
      <c r="J18" s="76">
        <f>分析係数表!G21</f>
        <v>0.2857142857142857</v>
      </c>
      <c r="K18" s="78">
        <f t="shared" si="3"/>
        <v>1.6313990592594851E-3</v>
      </c>
      <c r="L18" s="79"/>
      <c r="M18" s="80"/>
      <c r="N18" s="81">
        <f>分析係数表!H21</f>
        <v>9.6369150534281905E-4</v>
      </c>
      <c r="O18" s="82">
        <f t="shared" si="4"/>
        <v>1.2250606216978649E-2</v>
      </c>
      <c r="P18" s="76">
        <f>分析係数表!C21</f>
        <v>2.5662959794696349E-2</v>
      </c>
      <c r="Q18" s="82">
        <f t="shared" si="5"/>
        <v>3.1438681480698024E-4</v>
      </c>
      <c r="R18" s="83">
        <v>5.8586450339560522E-4</v>
      </c>
      <c r="S18" s="84">
        <f t="shared" si="6"/>
        <v>6.2957612108038028E-3</v>
      </c>
      <c r="T18" s="85">
        <f>分析係数表!F21</f>
        <v>0.42857142857142855</v>
      </c>
      <c r="U18" s="86">
        <f t="shared" si="7"/>
        <v>2.6981833760587725E-3</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投入係数表!E19</f>
        <v>0</v>
      </c>
      <c r="E19" s="77">
        <f t="shared" si="0"/>
        <v>0</v>
      </c>
      <c r="F19" s="76">
        <f>分析係数表!C22</f>
        <v>5.6016597510373467E-2</v>
      </c>
      <c r="G19" s="77">
        <f t="shared" si="1"/>
        <v>0</v>
      </c>
      <c r="H19" s="77">
        <v>4.0429305506181292E-4</v>
      </c>
      <c r="I19" s="77">
        <f t="shared" si="2"/>
        <v>4.0429305506181292E-4</v>
      </c>
      <c r="J19" s="76">
        <f>分析係数表!G22</f>
        <v>0.19573901464713714</v>
      </c>
      <c r="K19" s="78">
        <f t="shared" si="3"/>
        <v>7.9135924226480023E-5</v>
      </c>
      <c r="L19" s="79"/>
      <c r="M19" s="80"/>
      <c r="N19" s="81">
        <f>分析係数表!H22</f>
        <v>5.6687735608401125E-5</v>
      </c>
      <c r="O19" s="82">
        <f t="shared" si="4"/>
        <v>7.2062389511639115E-4</v>
      </c>
      <c r="P19" s="76">
        <f>分析係数表!C22</f>
        <v>5.6016597510373467E-2</v>
      </c>
      <c r="Q19" s="82">
        <f t="shared" si="5"/>
        <v>4.0366898689092469E-5</v>
      </c>
      <c r="R19" s="83">
        <v>2.1720952778884502E-4</v>
      </c>
      <c r="S19" s="84">
        <f t="shared" si="6"/>
        <v>6.2150258285065794E-4</v>
      </c>
      <c r="T19" s="85">
        <f>分析係数表!F22</f>
        <v>0.41411451398135818</v>
      </c>
      <c r="U19" s="86">
        <f t="shared" si="7"/>
        <v>2.5737324003535902E-4</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投入係数表!E20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3.6031194755819558E-4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投入係数表!E21</f>
        <v>0</v>
      </c>
      <c r="E21" s="77">
        <f t="shared" si="0"/>
        <v>0</v>
      </c>
      <c r="F21" s="76">
        <f>分析係数表!C24</f>
        <v>0.19917864476386038</v>
      </c>
      <c r="G21" s="77">
        <f t="shared" si="1"/>
        <v>0</v>
      </c>
      <c r="H21" s="77">
        <v>8.4358490793221626E-4</v>
      </c>
      <c r="I21" s="77">
        <f t="shared" si="2"/>
        <v>8.4358490793221626E-4</v>
      </c>
      <c r="J21" s="76">
        <f>分析係数表!G24</f>
        <v>0.20754716981132076</v>
      </c>
      <c r="K21" s="78">
        <f t="shared" si="3"/>
        <v>1.7508366013687507E-4</v>
      </c>
      <c r="L21" s="79"/>
      <c r="M21" s="80"/>
      <c r="N21" s="81">
        <f>分析係数表!H24</f>
        <v>3.9681414925880784E-4</v>
      </c>
      <c r="O21" s="82">
        <f t="shared" si="4"/>
        <v>5.0443672658147375E-3</v>
      </c>
      <c r="P21" s="76">
        <f>分析係数表!C24</f>
        <v>0.19917864476386038</v>
      </c>
      <c r="Q21" s="82">
        <f t="shared" si="5"/>
        <v>1.0047302356961593E-3</v>
      </c>
      <c r="R21" s="83">
        <v>1.931017305492076E-3</v>
      </c>
      <c r="S21" s="84">
        <f t="shared" si="6"/>
        <v>2.7746022134242923E-3</v>
      </c>
      <c r="T21" s="85">
        <f>分析係数表!F24</f>
        <v>0.39622641509433965</v>
      </c>
      <c r="U21" s="86">
        <f t="shared" si="7"/>
        <v>1.0993706883379271E-3</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投入係数表!E22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6.8459270036057155E-3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投入係数表!E23</f>
        <v>1.6545334215751159E-3</v>
      </c>
      <c r="E23" s="77">
        <f t="shared" si="0"/>
        <v>0.16545334215751159</v>
      </c>
      <c r="F23" s="76">
        <f>分析係数表!C26</f>
        <v>0.11021233569261879</v>
      </c>
      <c r="G23" s="77">
        <f t="shared" si="1"/>
        <v>1.8234999287329384E-2</v>
      </c>
      <c r="H23" s="77">
        <v>2.144940525039124E-2</v>
      </c>
      <c r="I23" s="77">
        <f t="shared" si="2"/>
        <v>2.144940525039124E-2</v>
      </c>
      <c r="J23" s="76">
        <f>分析係数表!G26</f>
        <v>0.1984126984126984</v>
      </c>
      <c r="K23" s="78">
        <f t="shared" si="3"/>
        <v>4.2558343750776269E-3</v>
      </c>
      <c r="L23" s="79"/>
      <c r="M23" s="80"/>
      <c r="N23" s="81">
        <f>分析係数表!H26</f>
        <v>1.2046143816785239E-2</v>
      </c>
      <c r="O23" s="82">
        <f t="shared" si="4"/>
        <v>0.15313257771223313</v>
      </c>
      <c r="P23" s="76">
        <f>分析係数表!C26</f>
        <v>0.11021233569261879</v>
      </c>
      <c r="Q23" s="82">
        <f t="shared" si="5"/>
        <v>1.687709906029667E-2</v>
      </c>
      <c r="R23" s="83">
        <v>1.7356733803290961E-2</v>
      </c>
      <c r="S23" s="84">
        <f t="shared" si="6"/>
        <v>3.8806139053682201E-2</v>
      </c>
      <c r="T23" s="85">
        <f>分析係数表!F26</f>
        <v>0.33809523809523812</v>
      </c>
      <c r="U23" s="86">
        <f t="shared" si="7"/>
        <v>1.3120170822911602E-2</v>
      </c>
      <c r="V23" s="87">
        <f>分析係数表!D26</f>
        <v>0</v>
      </c>
      <c r="W23" s="167">
        <f t="shared" si="8"/>
        <v>0</v>
      </c>
      <c r="X23" s="76">
        <f>分析係数表!E26</f>
        <v>0</v>
      </c>
      <c r="Y23" s="166">
        <f t="shared" si="9"/>
        <v>0</v>
      </c>
    </row>
    <row r="24" spans="1:25" x14ac:dyDescent="0.2">
      <c r="A24" s="6" t="s">
        <v>12</v>
      </c>
      <c r="B24" s="5" t="s">
        <v>365</v>
      </c>
      <c r="C24" s="90"/>
      <c r="D24" s="76">
        <f>投入係数表!E24</f>
        <v>0</v>
      </c>
      <c r="E24" s="77">
        <f t="shared" si="0"/>
        <v>0</v>
      </c>
      <c r="F24" s="76">
        <f>分析係数表!C27</f>
        <v>1.1933174224343368E-3</v>
      </c>
      <c r="G24" s="77">
        <f t="shared" si="1"/>
        <v>0</v>
      </c>
      <c r="H24" s="77">
        <v>4.6268681529729251E-6</v>
      </c>
      <c r="I24" s="77">
        <f t="shared" si="2"/>
        <v>4.6268681529729251E-6</v>
      </c>
      <c r="J24" s="76">
        <f>分析係数表!G27</f>
        <v>0.2857142857142857</v>
      </c>
      <c r="K24" s="78">
        <f t="shared" si="3"/>
        <v>1.3219623294208357E-6</v>
      </c>
      <c r="L24" s="79"/>
      <c r="M24" s="80"/>
      <c r="N24" s="81">
        <f>分析係数表!H27</f>
        <v>1.1365890989484425E-2</v>
      </c>
      <c r="O24" s="82">
        <f t="shared" si="4"/>
        <v>0.14448509097083642</v>
      </c>
      <c r="P24" s="76">
        <f>分析係数表!C27</f>
        <v>1.1933174224343368E-3</v>
      </c>
      <c r="Q24" s="82">
        <f t="shared" si="5"/>
        <v>1.7241657633750918E-4</v>
      </c>
      <c r="R24" s="83">
        <v>1.7311227942201537E-4</v>
      </c>
      <c r="S24" s="84">
        <f t="shared" si="6"/>
        <v>1.7773914757498831E-4</v>
      </c>
      <c r="T24" s="85">
        <f>分析係数表!F27</f>
        <v>0.5714285714285714</v>
      </c>
      <c r="U24" s="86">
        <f t="shared" si="7"/>
        <v>1.015652271857076E-4</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投入係数表!E25</f>
        <v>4.8974189278623431E-2</v>
      </c>
      <c r="E25" s="77">
        <f t="shared" si="0"/>
        <v>4.8974189278623435</v>
      </c>
      <c r="F25" s="76">
        <f>分析係数表!C28</f>
        <v>9.1300191204588876E-2</v>
      </c>
      <c r="G25" s="77">
        <f t="shared" si="1"/>
        <v>0.4471352845228046</v>
      </c>
      <c r="H25" s="77">
        <v>0.49110945460673872</v>
      </c>
      <c r="I25" s="77">
        <f t="shared" si="2"/>
        <v>0.49110945460673872</v>
      </c>
      <c r="J25" s="76">
        <f>分析係数表!G28</f>
        <v>0.1256583897667419</v>
      </c>
      <c r="K25" s="78">
        <f t="shared" si="3"/>
        <v>6.1712023265105616E-2</v>
      </c>
      <c r="L25" s="79"/>
      <c r="M25" s="80"/>
      <c r="N25" s="81">
        <f>分析係数表!H28</f>
        <v>2.1286244720954622E-2</v>
      </c>
      <c r="O25" s="82">
        <f t="shared" si="4"/>
        <v>0.27059427261620489</v>
      </c>
      <c r="P25" s="76">
        <f>分析係数表!C28</f>
        <v>9.1300191204588876E-2</v>
      </c>
      <c r="Q25" s="82">
        <f t="shared" si="5"/>
        <v>2.4705308828726156E-2</v>
      </c>
      <c r="R25" s="83">
        <v>2.689222731823393E-2</v>
      </c>
      <c r="S25" s="84">
        <f t="shared" si="6"/>
        <v>0.51800168192497265</v>
      </c>
      <c r="T25" s="85">
        <f>分析係数表!F28</f>
        <v>0.21519939804364183</v>
      </c>
      <c r="U25" s="86">
        <f t="shared" si="7"/>
        <v>0.11147365013584813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投入係数表!E26</f>
        <v>6.9490403706154863E-3</v>
      </c>
      <c r="E26" s="77">
        <f t="shared" si="0"/>
        <v>0.69490403706154869</v>
      </c>
      <c r="F26" s="76">
        <f>分析係数表!C29</f>
        <v>1.8433179723502335E-2</v>
      </c>
      <c r="G26" s="77">
        <f t="shared" si="1"/>
        <v>1.2809291005742855E-2</v>
      </c>
      <c r="H26" s="77">
        <v>1.4378455100687247E-2</v>
      </c>
      <c r="I26" s="77">
        <f t="shared" si="2"/>
        <v>1.4378455100687247E-2</v>
      </c>
      <c r="J26" s="76">
        <f>分析係数表!G29</f>
        <v>0.30107526881720431</v>
      </c>
      <c r="K26" s="78">
        <f t="shared" si="3"/>
        <v>4.3289972346155156E-3</v>
      </c>
      <c r="L26" s="79"/>
      <c r="M26" s="80"/>
      <c r="N26" s="81">
        <f>分析係数表!H29</f>
        <v>1.0062073070491199E-2</v>
      </c>
      <c r="O26" s="82">
        <f t="shared" si="4"/>
        <v>0.12791074138315942</v>
      </c>
      <c r="P26" s="76">
        <f>分析係数表!C29</f>
        <v>1.8433179723502335E-2</v>
      </c>
      <c r="Q26" s="82">
        <f t="shared" si="5"/>
        <v>2.3578016844822054E-3</v>
      </c>
      <c r="R26" s="83">
        <v>2.8079209289271056E-3</v>
      </c>
      <c r="S26" s="84">
        <f t="shared" si="6"/>
        <v>1.7186376029614352E-2</v>
      </c>
      <c r="T26" s="85">
        <f>分析係数表!F29</f>
        <v>0.4838709677419355</v>
      </c>
      <c r="U26" s="86">
        <f t="shared" si="7"/>
        <v>8.3159884014263E-3</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投入係数表!E27</f>
        <v>9.9272005294506944E-4</v>
      </c>
      <c r="E27" s="77">
        <f t="shared" si="0"/>
        <v>9.9272005294506943E-2</v>
      </c>
      <c r="F27" s="76">
        <f>分析係数表!C30</f>
        <v>1</v>
      </c>
      <c r="G27" s="77">
        <f t="shared" si="1"/>
        <v>9.9272005294506943E-2</v>
      </c>
      <c r="H27" s="77">
        <v>0.12505496968177343</v>
      </c>
      <c r="I27" s="77">
        <f t="shared" si="2"/>
        <v>0.12505496968177343</v>
      </c>
      <c r="J27" s="76">
        <f>分析係数表!G30</f>
        <v>0.34457349818908456</v>
      </c>
      <c r="K27" s="78">
        <f t="shared" si="3"/>
        <v>4.3090628369178582E-2</v>
      </c>
      <c r="L27" s="79"/>
      <c r="M27" s="80"/>
      <c r="N27" s="81">
        <f>分析係数表!H30</f>
        <v>0</v>
      </c>
      <c r="O27" s="82">
        <f t="shared" si="4"/>
        <v>0</v>
      </c>
      <c r="P27" s="76">
        <f>分析係数表!C30</f>
        <v>1</v>
      </c>
      <c r="Q27" s="82">
        <f t="shared" si="5"/>
        <v>0</v>
      </c>
      <c r="R27" s="83">
        <v>2.6866958531979061E-2</v>
      </c>
      <c r="S27" s="84">
        <f t="shared" si="6"/>
        <v>0.1519219282137525</v>
      </c>
      <c r="T27" s="85">
        <f>分析係数表!F30</f>
        <v>0.44136380666916447</v>
      </c>
      <c r="U27" s="86">
        <f t="shared" si="7"/>
        <v>6.7052840552941348E-2</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投入係数表!E28</f>
        <v>6.9490403706154863E-3</v>
      </c>
      <c r="E28" s="77">
        <f t="shared" si="0"/>
        <v>0.69490403706154869</v>
      </c>
      <c r="F28" s="76">
        <f>分析係数表!C31</f>
        <v>0.63276836158192085</v>
      </c>
      <c r="G28" s="77">
        <f t="shared" si="1"/>
        <v>0.43971328898809858</v>
      </c>
      <c r="H28" s="77">
        <v>0.55660546850612158</v>
      </c>
      <c r="I28" s="77">
        <f t="shared" si="2"/>
        <v>0.55660546850612158</v>
      </c>
      <c r="J28" s="76">
        <f>分析係数表!G31</f>
        <v>7.0953436807095344E-2</v>
      </c>
      <c r="K28" s="78">
        <f t="shared" si="3"/>
        <v>3.9493070936132794E-2</v>
      </c>
      <c r="L28" s="79"/>
      <c r="M28" s="80"/>
      <c r="N28" s="81">
        <f>分析係数表!H31</f>
        <v>2.4772540460871292E-2</v>
      </c>
      <c r="O28" s="82">
        <f t="shared" si="4"/>
        <v>0.31491264216586295</v>
      </c>
      <c r="P28" s="76">
        <f>分析係数表!C31</f>
        <v>0.63276836158192085</v>
      </c>
      <c r="Q28" s="82">
        <f t="shared" si="5"/>
        <v>0.19926675662472682</v>
      </c>
      <c r="R28" s="83">
        <v>0.25872663284763175</v>
      </c>
      <c r="S28" s="84">
        <f t="shared" si="6"/>
        <v>0.81533210135375334</v>
      </c>
      <c r="T28" s="85">
        <f>分析係数表!F31</f>
        <v>0.34515890613451589</v>
      </c>
      <c r="U28" s="86">
        <f t="shared" si="7"/>
        <v>0.28141913623961773</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投入係数表!E29</f>
        <v>0</v>
      </c>
      <c r="E29" s="77">
        <f t="shared" si="0"/>
        <v>0</v>
      </c>
      <c r="F29" s="76">
        <f>分析係数表!C32</f>
        <v>0.97868217054263562</v>
      </c>
      <c r="G29" s="77">
        <f t="shared" si="1"/>
        <v>0</v>
      </c>
      <c r="H29" s="77">
        <v>1.2224476820451873E-2</v>
      </c>
      <c r="I29" s="77">
        <f t="shared" si="2"/>
        <v>1.2224476820451873E-2</v>
      </c>
      <c r="J29" s="76">
        <f>分析係数表!G32</f>
        <v>0.14173228346456693</v>
      </c>
      <c r="K29" s="78">
        <f t="shared" si="3"/>
        <v>1.7326030139223126E-3</v>
      </c>
      <c r="L29" s="79"/>
      <c r="M29" s="80"/>
      <c r="N29" s="81">
        <f>分析係数表!H32</f>
        <v>7.0859669510501405E-3</v>
      </c>
      <c r="O29" s="82">
        <f t="shared" si="4"/>
        <v>9.0077986889548892E-2</v>
      </c>
      <c r="P29" s="76">
        <f>分析係数表!C32</f>
        <v>0.97868217054263562</v>
      </c>
      <c r="Q29" s="82">
        <f t="shared" si="5"/>
        <v>8.8157719727174788E-2</v>
      </c>
      <c r="R29" s="83">
        <v>0.11128659783940492</v>
      </c>
      <c r="S29" s="84">
        <f t="shared" si="6"/>
        <v>0.12351107465985679</v>
      </c>
      <c r="T29" s="85">
        <f>分析係数表!F32</f>
        <v>0.48622047244094491</v>
      </c>
      <c r="U29" s="86">
        <f t="shared" si="7"/>
        <v>6.0053613072804386E-2</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投入係数表!E30</f>
        <v>0</v>
      </c>
      <c r="E30" s="77">
        <f t="shared" si="0"/>
        <v>0</v>
      </c>
      <c r="F30" s="76">
        <f>分析係数表!C33</f>
        <v>0.55506607929515417</v>
      </c>
      <c r="G30" s="77">
        <f t="shared" si="1"/>
        <v>0</v>
      </c>
      <c r="H30" s="77">
        <v>1.2539436548014673E-2</v>
      </c>
      <c r="I30" s="77">
        <f t="shared" si="2"/>
        <v>1.2539436548014673E-2</v>
      </c>
      <c r="J30" s="76">
        <f>分析係数表!G33</f>
        <v>0.50923482849604218</v>
      </c>
      <c r="K30" s="78">
        <f t="shared" si="3"/>
        <v>6.3855178199652548E-3</v>
      </c>
      <c r="L30" s="79"/>
      <c r="M30" s="80"/>
      <c r="N30" s="81">
        <f>分析係数表!H33</f>
        <v>1.0203792409512202E-3</v>
      </c>
      <c r="O30" s="82">
        <f t="shared" si="4"/>
        <v>1.297123011209504E-2</v>
      </c>
      <c r="P30" s="76">
        <f>分析係数表!C33</f>
        <v>0.55506607929515417</v>
      </c>
      <c r="Q30" s="82">
        <f t="shared" si="5"/>
        <v>7.1998898419558368E-3</v>
      </c>
      <c r="R30" s="83">
        <v>2.4192035169904695E-2</v>
      </c>
      <c r="S30" s="84">
        <f t="shared" si="6"/>
        <v>3.6731471717919364E-2</v>
      </c>
      <c r="T30" s="85">
        <f>分析係数表!F33</f>
        <v>0.65171503957783639</v>
      </c>
      <c r="U30" s="86">
        <f t="shared" si="7"/>
        <v>2.3938452544395996E-2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投入係数表!E31</f>
        <v>6.3203176704169431E-2</v>
      </c>
      <c r="E31" s="77">
        <f t="shared" si="0"/>
        <v>6.3203176704169435</v>
      </c>
      <c r="F31" s="76">
        <f>分析係数表!C34</f>
        <v>0.15400223191640461</v>
      </c>
      <c r="G31" s="77">
        <f t="shared" si="1"/>
        <v>0.97334302766490022</v>
      </c>
      <c r="H31" s="77">
        <v>1.0621560018555898</v>
      </c>
      <c r="I31" s="77">
        <f t="shared" si="2"/>
        <v>1.0621560018555898</v>
      </c>
      <c r="J31" s="76">
        <f>分析係数表!G34</f>
        <v>0.42548076923076922</v>
      </c>
      <c r="K31" s="78">
        <f t="shared" si="3"/>
        <v>0.4519269527125947</v>
      </c>
      <c r="L31" s="79"/>
      <c r="M31" s="80"/>
      <c r="N31" s="81">
        <f>分析係数表!H34</f>
        <v>0.17369122190414105</v>
      </c>
      <c r="O31" s="82">
        <f t="shared" si="4"/>
        <v>2.2079916146366223</v>
      </c>
      <c r="P31" s="76">
        <f>分析係数表!C34</f>
        <v>0.15400223191640461</v>
      </c>
      <c r="Q31" s="82">
        <f t="shared" si="5"/>
        <v>0.3400356367067458</v>
      </c>
      <c r="R31" s="83">
        <v>0.35804369501409944</v>
      </c>
      <c r="S31" s="84">
        <f t="shared" si="6"/>
        <v>1.4201996968696893</v>
      </c>
      <c r="T31" s="85">
        <f>分析係数表!F34</f>
        <v>0.70232371794871795</v>
      </c>
      <c r="U31" s="86">
        <f t="shared" si="7"/>
        <v>0.9974399313351624</v>
      </c>
      <c r="V31" s="87">
        <f>分析係数表!D34</f>
        <v>0.47435897435897434</v>
      </c>
      <c r="W31" s="167">
        <f t="shared" si="8"/>
        <v>1</v>
      </c>
      <c r="X31" s="76">
        <f>分析係数表!E34</f>
        <v>0.27003205128205127</v>
      </c>
      <c r="Y31" s="166">
        <f t="shared" si="9"/>
        <v>0</v>
      </c>
    </row>
    <row r="32" spans="1:25" x14ac:dyDescent="0.2">
      <c r="A32" s="6" t="s">
        <v>20</v>
      </c>
      <c r="B32" s="5" t="s">
        <v>37</v>
      </c>
      <c r="C32" s="90"/>
      <c r="D32" s="76">
        <f>投入係数表!E32</f>
        <v>8.9344804765056247E-3</v>
      </c>
      <c r="E32" s="77">
        <f t="shared" si="0"/>
        <v>0.89344804765056252</v>
      </c>
      <c r="F32" s="76">
        <f>分析係数表!C35</f>
        <v>0.30568862275449105</v>
      </c>
      <c r="G32" s="77">
        <f t="shared" si="1"/>
        <v>0.27311690318898935</v>
      </c>
      <c r="H32" s="77">
        <v>0.31492025090247111</v>
      </c>
      <c r="I32" s="77">
        <f t="shared" si="2"/>
        <v>0.31492025090247111</v>
      </c>
      <c r="J32" s="76">
        <f>分析係数表!G35</f>
        <v>0.31559633027522938</v>
      </c>
      <c r="K32" s="78">
        <f t="shared" si="3"/>
        <v>9.9387675514174378E-2</v>
      </c>
      <c r="L32" s="79"/>
      <c r="M32" s="80"/>
      <c r="N32" s="81">
        <f>分析係数表!H35</f>
        <v>6.5701085570136902E-2</v>
      </c>
      <c r="O32" s="82">
        <f t="shared" si="4"/>
        <v>0.83520309443989726</v>
      </c>
      <c r="P32" s="76">
        <f>分析係数表!C35</f>
        <v>0.30568862275449105</v>
      </c>
      <c r="Q32" s="82">
        <f t="shared" si="5"/>
        <v>0.25531208365962133</v>
      </c>
      <c r="R32" s="83">
        <v>0.2998664254232572</v>
      </c>
      <c r="S32" s="84">
        <f t="shared" si="6"/>
        <v>0.61478667632572837</v>
      </c>
      <c r="T32" s="85">
        <f>分析係数表!F35</f>
        <v>0.65045871559633028</v>
      </c>
      <c r="U32" s="86">
        <f t="shared" si="7"/>
        <v>0.39989335184857011</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投入係数表!E33</f>
        <v>6.6181336863004633E-4</v>
      </c>
      <c r="E33" s="77">
        <f t="shared" si="0"/>
        <v>6.6181336863004633E-2</v>
      </c>
      <c r="F33" s="76">
        <f>分析係数表!C36</f>
        <v>0.70817344589409048</v>
      </c>
      <c r="G33" s="77">
        <f t="shared" si="1"/>
        <v>4.6867865380151585E-2</v>
      </c>
      <c r="H33" s="77">
        <v>8.8246027996689957E-2</v>
      </c>
      <c r="I33" s="77">
        <f t="shared" si="2"/>
        <v>8.8246027996689957E-2</v>
      </c>
      <c r="J33" s="76">
        <f>分析係数表!G36</f>
        <v>9.7428958051420846E-3</v>
      </c>
      <c r="K33" s="78">
        <f t="shared" si="3"/>
        <v>8.597718559894016E-4</v>
      </c>
      <c r="L33" s="79"/>
      <c r="M33" s="80"/>
      <c r="N33" s="81">
        <f>分析係数表!H36</f>
        <v>0.13287605226609223</v>
      </c>
      <c r="O33" s="82">
        <f t="shared" si="4"/>
        <v>1.6891424101528207</v>
      </c>
      <c r="P33" s="76">
        <f>分析係数表!C36</f>
        <v>0.70817344589409048</v>
      </c>
      <c r="Q33" s="82">
        <f t="shared" si="5"/>
        <v>1.1962058012037722</v>
      </c>
      <c r="R33" s="83">
        <v>1.2284671493235719</v>
      </c>
      <c r="S33" s="84">
        <f t="shared" si="6"/>
        <v>1.3167131773202618</v>
      </c>
      <c r="T33" s="85">
        <f>分析係数表!F36</f>
        <v>0.89418132611637346</v>
      </c>
      <c r="U33" s="86">
        <f t="shared" si="7"/>
        <v>1.1773803350111354</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投入係数表!E34</f>
        <v>2.1508934480476506E-2</v>
      </c>
      <c r="E34" s="77">
        <f t="shared" si="0"/>
        <v>2.1508934480476505</v>
      </c>
      <c r="F34" s="76">
        <f>分析係数表!C37</f>
        <v>0.27648363838047696</v>
      </c>
      <c r="G34" s="77">
        <f t="shared" si="1"/>
        <v>0.59468684628494384</v>
      </c>
      <c r="H34" s="77">
        <v>0.67675067247328746</v>
      </c>
      <c r="I34" s="77">
        <f t="shared" si="2"/>
        <v>0.67675067247328746</v>
      </c>
      <c r="J34" s="76">
        <f>分析係数表!G37</f>
        <v>0.33205374280230326</v>
      </c>
      <c r="K34" s="78">
        <f t="shared" si="3"/>
        <v>0.22471759373873076</v>
      </c>
      <c r="L34" s="79"/>
      <c r="M34" s="80"/>
      <c r="N34" s="81">
        <f>分析係数表!H37</f>
        <v>5.1330744593407217E-2</v>
      </c>
      <c r="O34" s="82">
        <f t="shared" si="4"/>
        <v>0.65252493702789216</v>
      </c>
      <c r="P34" s="76">
        <f>分析係数表!C37</f>
        <v>0.27648363838047696</v>
      </c>
      <c r="Q34" s="82">
        <f t="shared" si="5"/>
        <v>0.18041246872346323</v>
      </c>
      <c r="R34" s="83">
        <v>0.20712227515933815</v>
      </c>
      <c r="S34" s="84">
        <f t="shared" si="6"/>
        <v>0.88387294763262558</v>
      </c>
      <c r="T34" s="85">
        <f>分析係数表!F37</f>
        <v>0.66922584772872684</v>
      </c>
      <c r="U34" s="86">
        <f t="shared" si="7"/>
        <v>0.59151062266393239</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投入係数表!E35</f>
        <v>4.9636002647253478E-3</v>
      </c>
      <c r="E35" s="77">
        <f t="shared" si="0"/>
        <v>0.4963600264725348</v>
      </c>
      <c r="F35" s="76">
        <f>分析係数表!C38</f>
        <v>2.0725388601036232E-2</v>
      </c>
      <c r="G35" s="77">
        <f t="shared" si="1"/>
        <v>1.0287254434663915E-2</v>
      </c>
      <c r="H35" s="77">
        <v>1.301699905947009E-2</v>
      </c>
      <c r="I35" s="77">
        <f t="shared" si="2"/>
        <v>1.301699905947009E-2</v>
      </c>
      <c r="J35" s="76">
        <f>分析係数表!G38</f>
        <v>0.23376623376623376</v>
      </c>
      <c r="K35" s="78">
        <f t="shared" si="3"/>
        <v>3.0429348450709301E-3</v>
      </c>
      <c r="L35" s="79"/>
      <c r="M35" s="80"/>
      <c r="N35" s="81">
        <f>分析係数表!H38</f>
        <v>4.4613247923811682E-2</v>
      </c>
      <c r="O35" s="82">
        <f t="shared" si="4"/>
        <v>0.56713100545659978</v>
      </c>
      <c r="P35" s="76">
        <f>分析係数表!C38</f>
        <v>2.0725388601036232E-2</v>
      </c>
      <c r="Q35" s="82">
        <f t="shared" si="5"/>
        <v>1.175401047578443E-2</v>
      </c>
      <c r="R35" s="83">
        <v>1.3297515600477662E-2</v>
      </c>
      <c r="S35" s="84">
        <f t="shared" si="6"/>
        <v>2.6314514659947753E-2</v>
      </c>
      <c r="T35" s="85">
        <f>分析係数表!F38</f>
        <v>0.61038961038961037</v>
      </c>
      <c r="U35" s="86">
        <f t="shared" si="7"/>
        <v>1.6062106350877198E-2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投入係数表!E36</f>
        <v>0</v>
      </c>
      <c r="E36" s="77">
        <f t="shared" si="0"/>
        <v>0</v>
      </c>
      <c r="F36" s="76">
        <f>分析係数表!C39</f>
        <v>1</v>
      </c>
      <c r="G36" s="77">
        <f t="shared" si="1"/>
        <v>0</v>
      </c>
      <c r="H36" s="77">
        <v>6.4784047506207592E-3</v>
      </c>
      <c r="I36" s="77">
        <f t="shared" si="2"/>
        <v>6.4784047506207592E-3</v>
      </c>
      <c r="J36" s="76">
        <f>分析係数表!G39</f>
        <v>0.35511171293161814</v>
      </c>
      <c r="K36" s="78">
        <f t="shared" si="3"/>
        <v>2.3005574080572702E-3</v>
      </c>
      <c r="L36" s="79"/>
      <c r="M36" s="80"/>
      <c r="N36" s="81">
        <f>分析係数表!H39</f>
        <v>4.0815169638048808E-3</v>
      </c>
      <c r="O36" s="82">
        <f t="shared" si="4"/>
        <v>5.188492044838016E-2</v>
      </c>
      <c r="P36" s="76">
        <f>分析係数表!C39</f>
        <v>1</v>
      </c>
      <c r="Q36" s="82">
        <f t="shared" si="5"/>
        <v>5.188492044838016E-2</v>
      </c>
      <c r="R36" s="83">
        <v>5.383388712260085E-2</v>
      </c>
      <c r="S36" s="84">
        <f t="shared" si="6"/>
        <v>6.031229187322161E-2</v>
      </c>
      <c r="T36" s="85">
        <f>分析係数表!F39</f>
        <v>0.70565335138794849</v>
      </c>
      <c r="U36" s="86">
        <f t="shared" si="7"/>
        <v>4.255957089022696E-2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投入係数表!E37</f>
        <v>0</v>
      </c>
      <c r="E37" s="77">
        <f t="shared" si="0"/>
        <v>0</v>
      </c>
      <c r="F37" s="76">
        <f>分析係数表!C40</f>
        <v>0.8197979041916168</v>
      </c>
      <c r="G37" s="77">
        <f t="shared" si="1"/>
        <v>0</v>
      </c>
      <c r="H37" s="77">
        <v>2.3005160786643453E-3</v>
      </c>
      <c r="I37" s="77">
        <f t="shared" si="2"/>
        <v>2.3005160786643453E-3</v>
      </c>
      <c r="J37" s="76">
        <f>分析係数表!G40</f>
        <v>0.57597173144876324</v>
      </c>
      <c r="K37" s="78">
        <f t="shared" si="3"/>
        <v>1.3250322290540221E-3</v>
      </c>
      <c r="L37" s="79"/>
      <c r="M37" s="80"/>
      <c r="N37" s="81">
        <f>分析係数表!H40</f>
        <v>2.8769025821263571E-2</v>
      </c>
      <c r="O37" s="82">
        <f t="shared" si="4"/>
        <v>0.36571662677156852</v>
      </c>
      <c r="P37" s="76">
        <f>分析係数表!C40</f>
        <v>0.8197979041916168</v>
      </c>
      <c r="Q37" s="82">
        <f t="shared" si="5"/>
        <v>0.29981372415535962</v>
      </c>
      <c r="R37" s="83">
        <v>0.30055596662374706</v>
      </c>
      <c r="S37" s="84">
        <f t="shared" si="6"/>
        <v>0.30285648270241139</v>
      </c>
      <c r="T37" s="85">
        <f>分析係数表!F40</f>
        <v>0.7751534312813837</v>
      </c>
      <c r="U37" s="86">
        <f t="shared" si="7"/>
        <v>0.23476024175258522</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投入係数表!E38</f>
        <v>0</v>
      </c>
      <c r="E38" s="77">
        <f t="shared" si="0"/>
        <v>0</v>
      </c>
      <c r="F38" s="76">
        <f>分析係数表!C41</f>
        <v>0.39171744294123723</v>
      </c>
      <c r="G38" s="77">
        <f t="shared" si="1"/>
        <v>0</v>
      </c>
      <c r="H38" s="77">
        <v>1.9705172281426743E-4</v>
      </c>
      <c r="I38" s="77">
        <f t="shared" si="2"/>
        <v>1.9705172281426743E-4</v>
      </c>
      <c r="J38" s="76">
        <f>分析係数表!G41</f>
        <v>0.45918367346938777</v>
      </c>
      <c r="K38" s="78">
        <f t="shared" si="3"/>
        <v>9.0482933945326883E-5</v>
      </c>
      <c r="L38" s="79"/>
      <c r="M38" s="80"/>
      <c r="N38" s="81">
        <f>分析係数表!H41</f>
        <v>5.0452084691477002E-2</v>
      </c>
      <c r="O38" s="82">
        <f t="shared" si="4"/>
        <v>0.64135526665358811</v>
      </c>
      <c r="P38" s="76">
        <f>分析係数表!C41</f>
        <v>0.39171744294123723</v>
      </c>
      <c r="Q38" s="82">
        <f t="shared" si="5"/>
        <v>0.25123004507043889</v>
      </c>
      <c r="R38" s="83">
        <v>0.25329499791590998</v>
      </c>
      <c r="S38" s="84">
        <f t="shared" si="6"/>
        <v>0.25349204963872424</v>
      </c>
      <c r="T38" s="85">
        <f>分析係数表!F41</f>
        <v>0.56279434850863419</v>
      </c>
      <c r="U38" s="86">
        <f t="shared" si="7"/>
        <v>0.14266389292854417</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投入係数表!E39</f>
        <v>7.6108537392455327E-3</v>
      </c>
      <c r="E39" s="77">
        <f>$C$7*D39</f>
        <v>0.76108537392455322</v>
      </c>
      <c r="F39" s="76">
        <f>分析係数表!C42</f>
        <v>0.20259319286871957</v>
      </c>
      <c r="G39" s="77">
        <f>E39*F39</f>
        <v>0.15419071594905856</v>
      </c>
      <c r="H39" s="77">
        <v>0.16219444764918431</v>
      </c>
      <c r="I39" s="77">
        <f>C39+H39</f>
        <v>0.16219444764918431</v>
      </c>
      <c r="J39" s="76">
        <f>分析係数表!G42</f>
        <v>0.5</v>
      </c>
      <c r="K39" s="78">
        <f>I39*J39</f>
        <v>8.1097223824592155E-2</v>
      </c>
      <c r="L39" s="79"/>
      <c r="M39" s="80"/>
      <c r="N39" s="81">
        <f>分析係数表!H42</f>
        <v>1.5560783424506107E-2</v>
      </c>
      <c r="O39" s="82">
        <f t="shared" si="4"/>
        <v>0.19781125920944934</v>
      </c>
      <c r="P39" s="76">
        <f>分析係数表!C42</f>
        <v>0.20259319286871957</v>
      </c>
      <c r="Q39" s="82">
        <f>O39*P39</f>
        <v>4.0075214588624251E-2</v>
      </c>
      <c r="R39" s="83">
        <v>4.0932042790145111E-2</v>
      </c>
      <c r="S39" s="84">
        <f>I39+R39</f>
        <v>0.20312649043932943</v>
      </c>
      <c r="T39" s="85">
        <f>分析係数表!F42</f>
        <v>0.5714285714285714</v>
      </c>
      <c r="U39" s="86">
        <f>S39*T39</f>
        <v>0.11607228025104538</v>
      </c>
      <c r="V39" s="87">
        <f>分析係数表!D42</f>
        <v>1.2619047619047619</v>
      </c>
      <c r="W39" s="167">
        <f t="shared" si="8"/>
        <v>0</v>
      </c>
      <c r="X39" s="76">
        <f>分析係数表!E42</f>
        <v>1.2380952380952381</v>
      </c>
      <c r="Y39" s="166">
        <f t="shared" si="9"/>
        <v>0</v>
      </c>
    </row>
    <row r="40" spans="1:25" x14ac:dyDescent="0.2">
      <c r="A40" s="6" t="s">
        <v>194</v>
      </c>
      <c r="B40" s="5" t="s">
        <v>41</v>
      </c>
      <c r="C40" s="90"/>
      <c r="D40" s="76">
        <f>投入係数表!E40</f>
        <v>9.9272005294506957E-3</v>
      </c>
      <c r="E40" s="77">
        <f>$C$7*D40</f>
        <v>0.9927200529450696</v>
      </c>
      <c r="F40" s="76">
        <f>分析係数表!C43</f>
        <v>0.25330396475770922</v>
      </c>
      <c r="G40" s="77">
        <f>E40*F40</f>
        <v>0.25145992530546912</v>
      </c>
      <c r="H40" s="77">
        <v>0.35583295875117105</v>
      </c>
      <c r="I40" s="77">
        <f>C40+H40</f>
        <v>0.35583295875117105</v>
      </c>
      <c r="J40" s="76">
        <f>分析係数表!G43</f>
        <v>0.41014168530947054</v>
      </c>
      <c r="K40" s="78">
        <f>I40*J40</f>
        <v>0.14594192939086062</v>
      </c>
      <c r="L40" s="79"/>
      <c r="M40" s="80"/>
      <c r="N40" s="81">
        <f>分析係数表!H43</f>
        <v>4.1382046994132816E-2</v>
      </c>
      <c r="O40" s="82">
        <f t="shared" si="4"/>
        <v>0.52605544343496546</v>
      </c>
      <c r="P40" s="76">
        <f>分析係数表!C43</f>
        <v>0.25330396475770922</v>
      </c>
      <c r="Q40" s="82">
        <f>O40*P40</f>
        <v>0.13325192950445158</v>
      </c>
      <c r="R40" s="83">
        <v>0.18678399505877494</v>
      </c>
      <c r="S40" s="84">
        <f>I40+R40</f>
        <v>0.54261695380994601</v>
      </c>
      <c r="T40" s="85">
        <f>分析係数表!F43</f>
        <v>0.66890380313199105</v>
      </c>
      <c r="U40" s="86">
        <f>S40*T40</f>
        <v>0.36295854404736883</v>
      </c>
      <c r="V40" s="87">
        <f>分析係数表!D43</f>
        <v>0.29082774049217003</v>
      </c>
      <c r="W40" s="167">
        <f t="shared" si="8"/>
        <v>0</v>
      </c>
      <c r="X40" s="76">
        <f>分析係数表!E43</f>
        <v>0.17375093214019388</v>
      </c>
      <c r="Y40" s="166">
        <f t="shared" si="9"/>
        <v>0</v>
      </c>
    </row>
    <row r="41" spans="1:25" x14ac:dyDescent="0.2">
      <c r="A41" s="6" t="s">
        <v>340</v>
      </c>
      <c r="B41" s="5" t="s">
        <v>42</v>
      </c>
      <c r="C41" s="90"/>
      <c r="D41" s="76">
        <f>投入係数表!E41</f>
        <v>9.9272005294506944E-4</v>
      </c>
      <c r="E41" s="77">
        <f>$C$7*D41</f>
        <v>9.9272005294506943E-2</v>
      </c>
      <c r="F41" s="76">
        <f>分析係数表!C44</f>
        <v>0.34899060563661799</v>
      </c>
      <c r="G41" s="77">
        <f>E41*F41</f>
        <v>3.4644997250491527E-2</v>
      </c>
      <c r="H41" s="77">
        <v>3.7398312368369921E-2</v>
      </c>
      <c r="I41" s="77">
        <f>C41+H41</f>
        <v>3.7398312368369921E-2</v>
      </c>
      <c r="J41" s="76">
        <f>分析係数表!G44</f>
        <v>0.26066485946640033</v>
      </c>
      <c r="K41" s="78">
        <f>I41*J41</f>
        <v>9.7484258377816876E-3</v>
      </c>
      <c r="L41" s="79"/>
      <c r="M41" s="80"/>
      <c r="N41" s="81">
        <f>分析係数表!H44</f>
        <v>0.11725858110597773</v>
      </c>
      <c r="O41" s="82">
        <f t="shared" si="4"/>
        <v>1.490610527048255</v>
      </c>
      <c r="P41" s="76">
        <f>分析係数表!C44</f>
        <v>0.34899060563661799</v>
      </c>
      <c r="Q41" s="82">
        <f>O41*P41</f>
        <v>0.5202090706028889</v>
      </c>
      <c r="R41" s="83">
        <v>0.5264236518808999</v>
      </c>
      <c r="S41" s="84">
        <f>I41+R41</f>
        <v>0.56382196424926978</v>
      </c>
      <c r="T41" s="85">
        <f>分析係数表!F44</f>
        <v>0.46411756313311459</v>
      </c>
      <c r="U41" s="86">
        <f>S41*T41</f>
        <v>0.26167967608829712</v>
      </c>
      <c r="V41" s="87">
        <f>分析係数表!D44</f>
        <v>0.17006705664146099</v>
      </c>
      <c r="W41" s="167">
        <f t="shared" si="8"/>
        <v>0</v>
      </c>
      <c r="X41" s="76">
        <f>分析係数表!E44</f>
        <v>7.8327864174632611E-2</v>
      </c>
      <c r="Y41" s="166">
        <f t="shared" si="9"/>
        <v>0</v>
      </c>
    </row>
    <row r="42" spans="1:25" x14ac:dyDescent="0.2">
      <c r="A42" s="6" t="s">
        <v>341</v>
      </c>
      <c r="B42" s="5" t="s">
        <v>278</v>
      </c>
      <c r="C42" s="90"/>
      <c r="D42" s="76">
        <f>投入係数表!E42</f>
        <v>3.3090668431502316E-4</v>
      </c>
      <c r="E42" s="77">
        <f>$C$7*D42</f>
        <v>3.3090668431502317E-2</v>
      </c>
      <c r="F42" s="76">
        <f>分析係数表!C45</f>
        <v>1</v>
      </c>
      <c r="G42" s="77">
        <f>E42*F42</f>
        <v>3.3090668431502317E-2</v>
      </c>
      <c r="H42" s="77">
        <v>3.5948184343976959E-2</v>
      </c>
      <c r="I42" s="77">
        <f>C42+H42</f>
        <v>3.5948184343976959E-2</v>
      </c>
      <c r="J42" s="76">
        <f>分析係数表!G45</f>
        <v>0</v>
      </c>
      <c r="K42" s="78">
        <f>I42*J42</f>
        <v>0</v>
      </c>
      <c r="L42" s="79"/>
      <c r="M42" s="80"/>
      <c r="N42" s="81">
        <f>分析係数表!H45</f>
        <v>0</v>
      </c>
      <c r="O42" s="82">
        <f t="shared" si="4"/>
        <v>0</v>
      </c>
      <c r="P42" s="76">
        <f>分析係数表!C45</f>
        <v>1</v>
      </c>
      <c r="Q42" s="82">
        <f>O42*P42</f>
        <v>0</v>
      </c>
      <c r="R42" s="83">
        <v>1.252331835107754E-3</v>
      </c>
      <c r="S42" s="84">
        <f>I42+R42</f>
        <v>3.7200516179084715E-2</v>
      </c>
      <c r="T42" s="85">
        <f>分析係数表!F45</f>
        <v>0</v>
      </c>
      <c r="U42" s="86">
        <f>S42*T42</f>
        <v>0</v>
      </c>
      <c r="V42" s="87">
        <f>分析係数表!D45</f>
        <v>0</v>
      </c>
      <c r="W42" s="167">
        <f t="shared" si="8"/>
        <v>0</v>
      </c>
      <c r="X42" s="76">
        <f>分析係数表!E45</f>
        <v>0</v>
      </c>
      <c r="Y42" s="166">
        <f t="shared" si="9"/>
        <v>0</v>
      </c>
    </row>
    <row r="43" spans="1:25" x14ac:dyDescent="0.2">
      <c r="A43" s="6" t="s">
        <v>342</v>
      </c>
      <c r="B43" s="5" t="s">
        <v>279</v>
      </c>
      <c r="C43" s="90"/>
      <c r="D43" s="76">
        <f>投入係数表!E43</f>
        <v>9.9272005294506957E-3</v>
      </c>
      <c r="E43" s="77">
        <f>$C$7*D43</f>
        <v>0.9927200529450696</v>
      </c>
      <c r="F43" s="76">
        <f>分析係数表!C46</f>
        <v>3.0665669409124852E-2</v>
      </c>
      <c r="G43" s="77">
        <f>E43*F43</f>
        <v>3.0442424959422423E-2</v>
      </c>
      <c r="H43" s="77">
        <v>3.3201824346931391E-2</v>
      </c>
      <c r="I43" s="77">
        <f>C43+H43</f>
        <v>3.3201824346931391E-2</v>
      </c>
      <c r="J43" s="76">
        <f>分析係数表!G46</f>
        <v>2.4390243902439025E-2</v>
      </c>
      <c r="K43" s="78">
        <f>I43*J43</f>
        <v>8.098005938275949E-4</v>
      </c>
      <c r="L43" s="79"/>
      <c r="M43" s="80"/>
      <c r="N43" s="81">
        <f>分析係数表!H46</f>
        <v>2.3808848955528473E-2</v>
      </c>
      <c r="O43" s="82">
        <f t="shared" si="4"/>
        <v>0.3026620359488843</v>
      </c>
      <c r="P43" s="76">
        <f>分析係数表!C46</f>
        <v>3.0665669409124852E-2</v>
      </c>
      <c r="Q43" s="82">
        <f>O43*P43</f>
        <v>9.2813339371011477E-3</v>
      </c>
      <c r="R43" s="83">
        <v>9.9884542053810203E-3</v>
      </c>
      <c r="S43" s="84">
        <f>I43+R43</f>
        <v>4.319027855231241E-2</v>
      </c>
      <c r="T43" s="85">
        <f>分析係数表!F46</f>
        <v>0.34146341463414637</v>
      </c>
      <c r="U43" s="86">
        <f>S43*T43</f>
        <v>1.4747899993472532E-2</v>
      </c>
      <c r="V43" s="87">
        <f>分析係数表!D46</f>
        <v>4.878048780487805E-2</v>
      </c>
      <c r="W43" s="167">
        <f t="shared" si="8"/>
        <v>0</v>
      </c>
      <c r="X43" s="76">
        <f>分析係数表!E46</f>
        <v>0.17073170731707318</v>
      </c>
      <c r="Y43" s="166">
        <f t="shared" si="9"/>
        <v>0</v>
      </c>
    </row>
    <row r="44" spans="1:25" x14ac:dyDescent="0.2">
      <c r="A44" s="192">
        <v>40</v>
      </c>
      <c r="B44" s="14" t="s">
        <v>150</v>
      </c>
      <c r="C44" s="197">
        <f>SUM(C5:C43)</f>
        <v>100</v>
      </c>
      <c r="D44" s="92">
        <f>投入係数表!E44</f>
        <v>0.45301125082726673</v>
      </c>
      <c r="E44" s="91">
        <f>SUM(E5:E43)</f>
        <v>45.301125082726678</v>
      </c>
      <c r="F44" s="92">
        <f>分析係数表!C47</f>
        <v>0.40646171512083096</v>
      </c>
      <c r="G44" s="91">
        <f>SUM(G5:G43)</f>
        <v>9.940020780033219</v>
      </c>
      <c r="H44" s="91">
        <f>SUM(H5:H43)</f>
        <v>11.205530558419831</v>
      </c>
      <c r="I44" s="91">
        <f>SUM(I5:I43)</f>
        <v>111.2055305584198</v>
      </c>
      <c r="J44" s="92">
        <f>分析係数表!G47</f>
        <v>0.2746501442153616</v>
      </c>
      <c r="K44" s="93">
        <f>SUM(K5:K43)</f>
        <v>20.274586637640667</v>
      </c>
      <c r="L44" s="94">
        <f>最終需要_まとめ!$L$33</f>
        <v>0.627</v>
      </c>
      <c r="M44" s="91">
        <f>K44*L44</f>
        <v>12.712165821800697</v>
      </c>
      <c r="N44" s="95">
        <f>分析係数表!H47</f>
        <v>1</v>
      </c>
      <c r="O44" s="109">
        <f t="shared" si="4"/>
        <v>12.712165821800697</v>
      </c>
      <c r="P44" s="92">
        <f>分析係数表!C47</f>
        <v>0.40646171512083096</v>
      </c>
      <c r="Q44" s="96">
        <f>SUM(Q5:Q43)</f>
        <v>3.9678674708771755</v>
      </c>
      <c r="R44" s="91">
        <f>SUM(R5:R43)</f>
        <v>4.3706157175405762</v>
      </c>
      <c r="S44" s="97">
        <f>SUM(S5:S43)</f>
        <v>115.57614627596038</v>
      </c>
      <c r="T44" s="98">
        <f>分析係数表!F47</f>
        <v>0.52975109496848627</v>
      </c>
      <c r="U44" s="99">
        <f>SUM(U5:U43)</f>
        <v>60.29980852154786</v>
      </c>
      <c r="V44" s="100">
        <f>分析係数表!D47</f>
        <v>0.13437209089383004</v>
      </c>
      <c r="W44" s="164">
        <f>SUM(W5:W43)</f>
        <v>13</v>
      </c>
      <c r="X44" s="92">
        <f>分析係数表!E47</f>
        <v>9.7288140766401632E-2</v>
      </c>
      <c r="Y44" s="165">
        <f>SUM(Y5:Y43)</f>
        <v>12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304</v>
      </c>
      <c r="S2" s="3" t="s">
        <v>152</v>
      </c>
      <c r="U2" s="64" t="s">
        <v>209</v>
      </c>
      <c r="W2" s="3" t="s">
        <v>130</v>
      </c>
      <c r="Y2" s="3" t="s">
        <v>153</v>
      </c>
    </row>
    <row r="3" spans="1:25" ht="44" x14ac:dyDescent="0.2">
      <c r="B3" s="65"/>
      <c r="C3" s="66" t="s">
        <v>227</v>
      </c>
      <c r="D3" s="66" t="s">
        <v>248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投入係数表!F5</f>
        <v>0</v>
      </c>
      <c r="E5" s="77">
        <f t="shared" ref="E5:E38" si="0">$C$8*D5</f>
        <v>0</v>
      </c>
      <c r="F5" s="76">
        <f>分析係数表!C8</f>
        <v>0.34359605911330049</v>
      </c>
      <c r="G5" s="77">
        <f t="shared" ref="G5:G38" si="1">E5*F5</f>
        <v>0</v>
      </c>
      <c r="H5" s="77">
        <f t="array" ref="H5:H43">MMULT(逆行列係数!C5:AO43,'4'!G5:G43)</f>
        <v>3.0195034775045888E-5</v>
      </c>
      <c r="I5" s="77">
        <f t="shared" ref="I5:I38" si="2">C5+H5</f>
        <v>3.0195034775045888E-5</v>
      </c>
      <c r="J5" s="76">
        <f>分析係数表!G8</f>
        <v>0.12010331467929401</v>
      </c>
      <c r="K5" s="78">
        <f t="shared" ref="K5:K38" si="3">I5*J5</f>
        <v>3.6265237633395622E-6</v>
      </c>
      <c r="L5" s="79" t="s">
        <v>180</v>
      </c>
      <c r="M5" s="80" t="s">
        <v>180</v>
      </c>
      <c r="N5" s="81">
        <f>分析係数表!H8</f>
        <v>1.3293274000170063E-2</v>
      </c>
      <c r="O5" s="82">
        <f t="shared" ref="O5:O43" si="4">$M$44*N5</f>
        <v>0.32369625919422035</v>
      </c>
      <c r="P5" s="76">
        <f>分析係数表!C8</f>
        <v>0.34359605911330049</v>
      </c>
      <c r="Q5" s="82">
        <f t="shared" ref="Q5:Q38" si="5">O5*P5</f>
        <v>0.11122075900885157</v>
      </c>
      <c r="R5" s="83">
        <f t="array" ref="R5:R43">MMULT(逆行列係数!C5:AO43,'4'!Q5:Q43)</f>
        <v>0.16022647520364297</v>
      </c>
      <c r="S5" s="84">
        <f t="shared" ref="S5:S38" si="6">I5+R5</f>
        <v>0.16025667023841803</v>
      </c>
      <c r="T5" s="85">
        <f>分析係数表!F8</f>
        <v>0.4537236332328885</v>
      </c>
      <c r="U5" s="86">
        <f t="shared" ref="U5:U43" si="7">S5*T5</f>
        <v>7.2712238670379944E-2</v>
      </c>
      <c r="V5" s="87">
        <f>分析係数表!D8</f>
        <v>0.40163581575548857</v>
      </c>
      <c r="W5" s="167">
        <f t="shared" ref="W5:W43" si="8">ROUND(S5*V5,0)</f>
        <v>0</v>
      </c>
      <c r="X5" s="76">
        <f>分析係数表!E8</f>
        <v>0.27335342229875159</v>
      </c>
      <c r="Y5" s="166">
        <f t="shared" ref="Y5:Y43" si="9">ROUND(S5*X5,0)</f>
        <v>0</v>
      </c>
    </row>
    <row r="6" spans="1:25" x14ac:dyDescent="0.2">
      <c r="A6" s="6" t="s">
        <v>219</v>
      </c>
      <c r="B6" s="5" t="s">
        <v>265</v>
      </c>
      <c r="C6" s="90"/>
      <c r="D6" s="76">
        <f>投入係数表!F6</f>
        <v>0</v>
      </c>
      <c r="E6" s="77">
        <f t="shared" si="0"/>
        <v>0</v>
      </c>
      <c r="F6" s="76">
        <f>分析係数表!C9</f>
        <v>1</v>
      </c>
      <c r="G6" s="77">
        <f t="shared" si="1"/>
        <v>0</v>
      </c>
      <c r="H6" s="77">
        <v>1.9300157468275244E-5</v>
      </c>
      <c r="I6" s="77">
        <f t="shared" si="2"/>
        <v>1.9300157468275244E-5</v>
      </c>
      <c r="J6" s="76">
        <f>分析係数表!G9</f>
        <v>0.25</v>
      </c>
      <c r="K6" s="78">
        <f t="shared" si="3"/>
        <v>4.825039367068811E-6</v>
      </c>
      <c r="L6" s="79"/>
      <c r="M6" s="80"/>
      <c r="N6" s="81">
        <f>分析係数表!H9</f>
        <v>6.8025282730081347E-4</v>
      </c>
      <c r="O6" s="82">
        <f t="shared" si="4"/>
        <v>1.656441411654859E-2</v>
      </c>
      <c r="P6" s="76">
        <f>分析係数表!C9</f>
        <v>1</v>
      </c>
      <c r="Q6" s="82">
        <f t="shared" si="5"/>
        <v>1.656441411654859E-2</v>
      </c>
      <c r="R6" s="83">
        <v>2.0972878842369581E-2</v>
      </c>
      <c r="S6" s="84">
        <f t="shared" si="6"/>
        <v>2.0992178999837855E-2</v>
      </c>
      <c r="T6" s="85">
        <f>分析係数表!F9</f>
        <v>0.67771084337349397</v>
      </c>
      <c r="U6" s="86">
        <f t="shared" si="7"/>
        <v>1.4226627334227462E-2</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投入係数表!F7</f>
        <v>0</v>
      </c>
      <c r="E7" s="77">
        <f t="shared" si="0"/>
        <v>0</v>
      </c>
      <c r="F7" s="76">
        <f>分析係数表!C10</f>
        <v>1</v>
      </c>
      <c r="G7" s="77">
        <f t="shared" si="1"/>
        <v>0</v>
      </c>
      <c r="H7" s="77">
        <v>5.1396582905023102E-6</v>
      </c>
      <c r="I7" s="77">
        <f t="shared" si="2"/>
        <v>5.1396582905023102E-6</v>
      </c>
      <c r="J7" s="76">
        <f>分析係数表!G10</f>
        <v>0.17902051621442752</v>
      </c>
      <c r="K7" s="78">
        <f t="shared" si="3"/>
        <v>9.2010428033148566E-7</v>
      </c>
      <c r="L7" s="79"/>
      <c r="M7" s="80"/>
      <c r="N7" s="81">
        <f>分析係数表!H10</f>
        <v>1.3605056546016269E-3</v>
      </c>
      <c r="O7" s="82">
        <f t="shared" si="4"/>
        <v>3.312882823309718E-2</v>
      </c>
      <c r="P7" s="76">
        <f>分析係数表!C10</f>
        <v>1</v>
      </c>
      <c r="Q7" s="82">
        <f t="shared" si="5"/>
        <v>3.312882823309718E-2</v>
      </c>
      <c r="R7" s="83">
        <v>5.7774324319318178E-2</v>
      </c>
      <c r="S7" s="84">
        <f t="shared" si="6"/>
        <v>5.7779463977608678E-2</v>
      </c>
      <c r="T7" s="85">
        <f>分析係数表!F10</f>
        <v>0.51919258769027132</v>
      </c>
      <c r="U7" s="86">
        <f t="shared" si="7"/>
        <v>2.9998669417891467E-2</v>
      </c>
      <c r="V7" s="87">
        <f>分析係数表!D10</f>
        <v>0.11647915287888816</v>
      </c>
      <c r="W7" s="167">
        <f t="shared" si="8"/>
        <v>0</v>
      </c>
      <c r="X7" s="76">
        <f>分析係数表!E10</f>
        <v>0.11482461945731304</v>
      </c>
      <c r="Y7" s="166">
        <f t="shared" si="9"/>
        <v>0</v>
      </c>
    </row>
    <row r="8" spans="1:25" x14ac:dyDescent="0.2">
      <c r="A8" s="6" t="s">
        <v>221</v>
      </c>
      <c r="B8" s="5" t="s">
        <v>27</v>
      </c>
      <c r="C8" s="75">
        <f>最終需要_まとめ!C9</f>
        <v>100</v>
      </c>
      <c r="D8" s="76">
        <f>投入係数表!F8</f>
        <v>0</v>
      </c>
      <c r="E8" s="77">
        <f t="shared" si="0"/>
        <v>0</v>
      </c>
      <c r="F8" s="76">
        <f>分析係数表!C11</f>
        <v>0.13492063492063489</v>
      </c>
      <c r="G8" s="77">
        <f t="shared" si="1"/>
        <v>0</v>
      </c>
      <c r="H8" s="77">
        <v>0.13500765496524886</v>
      </c>
      <c r="I8" s="77">
        <f t="shared" si="2"/>
        <v>100.13500765496525</v>
      </c>
      <c r="J8" s="76">
        <f>分析係数表!G11</f>
        <v>0.36893203883495146</v>
      </c>
      <c r="K8" s="78">
        <f t="shared" si="3"/>
        <v>36.9430125328998</v>
      </c>
      <c r="L8" s="79"/>
      <c r="M8" s="80"/>
      <c r="N8" s="81">
        <f>分析係数表!H11</f>
        <v>-2.8343867804200562E-5</v>
      </c>
      <c r="O8" s="82">
        <f t="shared" si="4"/>
        <v>-6.9018392152285794E-4</v>
      </c>
      <c r="P8" s="76">
        <f>分析係数表!C11</f>
        <v>0.13492063492063489</v>
      </c>
      <c r="Q8" s="82">
        <f t="shared" si="5"/>
        <v>-9.3120052903877638E-5</v>
      </c>
      <c r="R8" s="83">
        <v>2.0178359736430847E-2</v>
      </c>
      <c r="S8" s="84">
        <f t="shared" si="6"/>
        <v>100.15518601470168</v>
      </c>
      <c r="T8" s="85">
        <f>分析係数表!F11</f>
        <v>0.61165048543689315</v>
      </c>
      <c r="U8" s="86">
        <f t="shared" si="7"/>
        <v>61.259968144914616</v>
      </c>
      <c r="V8" s="87">
        <f>分析係数表!D11</f>
        <v>6.7961165048543687E-2</v>
      </c>
      <c r="W8" s="167">
        <f t="shared" si="8"/>
        <v>7</v>
      </c>
      <c r="X8" s="76">
        <f>分析係数表!E11</f>
        <v>5.8252427184466021E-2</v>
      </c>
      <c r="Y8" s="166">
        <f t="shared" si="9"/>
        <v>6</v>
      </c>
    </row>
    <row r="9" spans="1:25" x14ac:dyDescent="0.2">
      <c r="A9" s="6" t="s">
        <v>222</v>
      </c>
      <c r="B9" s="5" t="s">
        <v>190</v>
      </c>
      <c r="C9" s="90"/>
      <c r="D9" s="76">
        <f>投入係数表!F9</f>
        <v>0</v>
      </c>
      <c r="E9" s="77">
        <f t="shared" si="0"/>
        <v>0</v>
      </c>
      <c r="F9" s="76">
        <f>分析係数表!C12</f>
        <v>0.20036934441366572</v>
      </c>
      <c r="G9" s="77">
        <f t="shared" si="1"/>
        <v>0</v>
      </c>
      <c r="H9" s="77">
        <v>2.9489613179967415E-5</v>
      </c>
      <c r="I9" s="77">
        <f t="shared" si="2"/>
        <v>2.9489613179967415E-5</v>
      </c>
      <c r="J9" s="76">
        <f>分析係数表!G12</f>
        <v>0.13740087392782002</v>
      </c>
      <c r="K9" s="78">
        <f t="shared" si="3"/>
        <v>4.0518986227208822E-6</v>
      </c>
      <c r="L9" s="79"/>
      <c r="M9" s="80"/>
      <c r="N9" s="81">
        <f>分析係数表!H12</f>
        <v>9.9061817975680963E-2</v>
      </c>
      <c r="O9" s="82">
        <f t="shared" si="4"/>
        <v>2.4121928057223885</v>
      </c>
      <c r="P9" s="76">
        <f>分析係数表!C12</f>
        <v>0.20036934441366572</v>
      </c>
      <c r="Q9" s="82">
        <f t="shared" si="5"/>
        <v>0.48332949108195589</v>
      </c>
      <c r="R9" s="83">
        <v>0.53800463528698172</v>
      </c>
      <c r="S9" s="84">
        <f t="shared" si="6"/>
        <v>0.53803412490016167</v>
      </c>
      <c r="T9" s="85">
        <f>分析係数表!F12</f>
        <v>0.33460106813400226</v>
      </c>
      <c r="U9" s="86">
        <f t="shared" si="7"/>
        <v>0.18002679288413728</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投入係数表!F10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0.35751527134884037</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投入係数表!F11</f>
        <v>0</v>
      </c>
      <c r="E11" s="77">
        <f t="shared" si="0"/>
        <v>0</v>
      </c>
      <c r="F11" s="76">
        <f>分析係数表!C14</f>
        <v>6.3559322033898136E-3</v>
      </c>
      <c r="G11" s="77">
        <f t="shared" si="1"/>
        <v>0</v>
      </c>
      <c r="H11" s="77">
        <v>2.1792679727773262E-4</v>
      </c>
      <c r="I11" s="77">
        <f t="shared" si="2"/>
        <v>2.1792679727773262E-4</v>
      </c>
      <c r="J11" s="76">
        <f>分析係数表!G14</f>
        <v>0.23809523809523808</v>
      </c>
      <c r="K11" s="78">
        <f t="shared" si="3"/>
        <v>5.1887332685174432E-5</v>
      </c>
      <c r="L11" s="79"/>
      <c r="M11" s="80"/>
      <c r="N11" s="81">
        <f>分析係数表!H14</f>
        <v>1.218786315580624E-3</v>
      </c>
      <c r="O11" s="82">
        <f t="shared" si="4"/>
        <v>2.9677908625482887E-2</v>
      </c>
      <c r="P11" s="76">
        <f>分析係数表!C14</f>
        <v>6.3559322033898136E-3</v>
      </c>
      <c r="Q11" s="82">
        <f t="shared" si="5"/>
        <v>1.8863077516196699E-4</v>
      </c>
      <c r="R11" s="83">
        <v>4.7805539680291628E-4</v>
      </c>
      <c r="S11" s="84">
        <f t="shared" si="6"/>
        <v>6.9598219408064884E-4</v>
      </c>
      <c r="T11" s="85">
        <f>分析係数表!F14</f>
        <v>0.42857142857142855</v>
      </c>
      <c r="U11" s="86">
        <f t="shared" si="7"/>
        <v>2.9827808317742092E-4</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投入係数表!F12</f>
        <v>2.9126213592233011E-2</v>
      </c>
      <c r="E12" s="77">
        <f t="shared" si="0"/>
        <v>2.912621359223301</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0.22430977449492881</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投入係数表!F13</f>
        <v>2.9126213592233011E-2</v>
      </c>
      <c r="E13" s="77">
        <f t="shared" si="0"/>
        <v>2.912621359223301</v>
      </c>
      <c r="F13" s="76">
        <f>分析係数表!C16</f>
        <v>8.0906148867310179E-4</v>
      </c>
      <c r="G13" s="77">
        <f t="shared" si="1"/>
        <v>2.3564897728342773E-3</v>
      </c>
      <c r="H13" s="77">
        <v>2.5235155994933968E-3</v>
      </c>
      <c r="I13" s="77">
        <f t="shared" si="2"/>
        <v>2.5235155994933968E-3</v>
      </c>
      <c r="J13" s="76">
        <f>分析係数表!G16</f>
        <v>0</v>
      </c>
      <c r="K13" s="78">
        <f t="shared" si="3"/>
        <v>0</v>
      </c>
      <c r="L13" s="79"/>
      <c r="M13" s="80"/>
      <c r="N13" s="81">
        <f>分析係数表!H16</f>
        <v>1.7573198038604347E-2</v>
      </c>
      <c r="O13" s="82">
        <f t="shared" si="4"/>
        <v>0.42791403134417189</v>
      </c>
      <c r="P13" s="76">
        <f>分析係数表!C16</f>
        <v>8.0906148867310179E-4</v>
      </c>
      <c r="Q13" s="82">
        <f t="shared" si="5"/>
        <v>3.4620876322342405E-4</v>
      </c>
      <c r="R13" s="83">
        <v>3.9377974239978637E-4</v>
      </c>
      <c r="S13" s="84">
        <f t="shared" si="6"/>
        <v>2.9172953418931833E-3</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投入係数表!F14</f>
        <v>0</v>
      </c>
      <c r="E14" s="77">
        <f t="shared" si="0"/>
        <v>0</v>
      </c>
      <c r="F14" s="76">
        <f>分析係数表!C17</f>
        <v>1.9255455712451908E-2</v>
      </c>
      <c r="G14" s="77">
        <f t="shared" si="1"/>
        <v>0</v>
      </c>
      <c r="H14" s="77">
        <v>5.3569615643242756E-4</v>
      </c>
      <c r="I14" s="77">
        <f t="shared" si="2"/>
        <v>5.3569615643242756E-4</v>
      </c>
      <c r="J14" s="76">
        <f>分析係数表!G17</f>
        <v>0.22549019607843138</v>
      </c>
      <c r="K14" s="78">
        <f t="shared" si="3"/>
        <v>1.2079423135241014E-4</v>
      </c>
      <c r="L14" s="79"/>
      <c r="M14" s="80"/>
      <c r="N14" s="81">
        <f>分析係数表!H17</f>
        <v>2.8343867804200562E-3</v>
      </c>
      <c r="O14" s="82">
        <f t="shared" si="4"/>
        <v>6.9018392152285793E-2</v>
      </c>
      <c r="P14" s="76">
        <f>分析係数表!C17</f>
        <v>1.9255455712451908E-2</v>
      </c>
      <c r="Q14" s="82">
        <f t="shared" si="5"/>
        <v>1.3289805934329775E-3</v>
      </c>
      <c r="R14" s="83">
        <v>2.1558335207236983E-3</v>
      </c>
      <c r="S14" s="84">
        <f t="shared" si="6"/>
        <v>2.6915296771561261E-3</v>
      </c>
      <c r="T14" s="85">
        <f>分析係数表!F17</f>
        <v>0.34313725490196079</v>
      </c>
      <c r="U14" s="86">
        <f t="shared" si="7"/>
        <v>9.2356410490651391E-4</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投入係数表!F15</f>
        <v>0</v>
      </c>
      <c r="E15" s="77">
        <f t="shared" si="0"/>
        <v>0</v>
      </c>
      <c r="F15" s="76">
        <f>分析係数表!C18</f>
        <v>0.17326732673267331</v>
      </c>
      <c r="G15" s="77">
        <f t="shared" si="1"/>
        <v>0</v>
      </c>
      <c r="H15" s="77">
        <v>6.9188697120114084E-4</v>
      </c>
      <c r="I15" s="77">
        <f t="shared" si="2"/>
        <v>6.9188697120114084E-4</v>
      </c>
      <c r="J15" s="76">
        <f>分析係数表!G18</f>
        <v>0.2148626817447496</v>
      </c>
      <c r="K15" s="78">
        <f t="shared" si="3"/>
        <v>1.4866069009652946E-4</v>
      </c>
      <c r="L15" s="79"/>
      <c r="M15" s="80"/>
      <c r="N15" s="81">
        <f>分析係数表!H18</f>
        <v>4.8184575267140952E-4</v>
      </c>
      <c r="O15" s="82">
        <f t="shared" si="4"/>
        <v>1.1733126665888584E-2</v>
      </c>
      <c r="P15" s="76">
        <f>分析係数表!C18</f>
        <v>0.17326732673267331</v>
      </c>
      <c r="Q15" s="82">
        <f t="shared" si="5"/>
        <v>2.0329674916143591E-3</v>
      </c>
      <c r="R15" s="83">
        <v>3.7684010372369611E-3</v>
      </c>
      <c r="S15" s="84">
        <f t="shared" si="6"/>
        <v>4.4602880084381024E-3</v>
      </c>
      <c r="T15" s="85">
        <f>分析係数表!F18</f>
        <v>0.4604200323101777</v>
      </c>
      <c r="U15" s="86">
        <f t="shared" si="7"/>
        <v>2.0536059489577691E-3</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投入係数表!F16</f>
        <v>0</v>
      </c>
      <c r="E16" s="77">
        <f t="shared" si="0"/>
        <v>0</v>
      </c>
      <c r="F16" s="76">
        <f>分析係数表!C19</f>
        <v>6.6666666666667096E-3</v>
      </c>
      <c r="G16" s="77">
        <f t="shared" si="1"/>
        <v>0</v>
      </c>
      <c r="H16" s="77">
        <v>1.3127653684772106E-4</v>
      </c>
      <c r="I16" s="77">
        <f t="shared" si="2"/>
        <v>1.3127653684772106E-4</v>
      </c>
      <c r="J16" s="76">
        <f>分析係数表!G19</f>
        <v>7.1428571428571425E-2</v>
      </c>
      <c r="K16" s="78">
        <f t="shared" si="3"/>
        <v>9.3768954891229324E-6</v>
      </c>
      <c r="L16" s="79"/>
      <c r="M16" s="80"/>
      <c r="N16" s="81">
        <f>分析係数表!H19</f>
        <v>-1.1337547121680225E-4</v>
      </c>
      <c r="O16" s="82">
        <f t="shared" si="4"/>
        <v>-2.7607356860914318E-3</v>
      </c>
      <c r="P16" s="76">
        <f>分析係数表!C19</f>
        <v>6.6666666666667096E-3</v>
      </c>
      <c r="Q16" s="82">
        <f t="shared" si="5"/>
        <v>-1.8404904573942998E-5</v>
      </c>
      <c r="R16" s="83">
        <v>2.2646665920498509E-5</v>
      </c>
      <c r="S16" s="84">
        <f t="shared" si="6"/>
        <v>1.5392320276821957E-4</v>
      </c>
      <c r="T16" s="85">
        <f>分析係数表!F19</f>
        <v>0.2857142857142857</v>
      </c>
      <c r="U16" s="86">
        <f t="shared" si="7"/>
        <v>4.3978057933777016E-5</v>
      </c>
      <c r="V16" s="87">
        <f>分析係数表!D19</f>
        <v>0</v>
      </c>
      <c r="W16" s="167">
        <f t="shared" si="8"/>
        <v>0</v>
      </c>
      <c r="X16" s="76">
        <f>分析係数表!E19</f>
        <v>0</v>
      </c>
      <c r="Y16" s="166">
        <f t="shared" si="9"/>
        <v>0</v>
      </c>
    </row>
    <row r="17" spans="1:25" x14ac:dyDescent="0.2">
      <c r="A17" s="6" t="s">
        <v>5</v>
      </c>
      <c r="B17" s="5" t="s">
        <v>33</v>
      </c>
      <c r="C17" s="90"/>
      <c r="D17" s="76">
        <f>投入係数表!F17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1.4493862351980014E-2</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投入係数表!F18</f>
        <v>2.9126213592233011E-2</v>
      </c>
      <c r="E18" s="77">
        <f t="shared" si="0"/>
        <v>2.912621359223301</v>
      </c>
      <c r="F18" s="76">
        <f>分析係数表!C21</f>
        <v>2.5662959794696349E-2</v>
      </c>
      <c r="G18" s="77">
        <f t="shared" si="1"/>
        <v>7.4746484838921406E-2</v>
      </c>
      <c r="H18" s="77">
        <v>7.5336707053940202E-2</v>
      </c>
      <c r="I18" s="77">
        <f t="shared" si="2"/>
        <v>7.5336707053940202E-2</v>
      </c>
      <c r="J18" s="76">
        <f>分析係数表!G21</f>
        <v>0.2857142857142857</v>
      </c>
      <c r="K18" s="78">
        <f t="shared" si="3"/>
        <v>2.1524773443982913E-2</v>
      </c>
      <c r="L18" s="79"/>
      <c r="M18" s="80"/>
      <c r="N18" s="81">
        <f>分析係数表!H21</f>
        <v>9.6369150534281905E-4</v>
      </c>
      <c r="O18" s="82">
        <f t="shared" si="4"/>
        <v>2.3466253331777168E-2</v>
      </c>
      <c r="P18" s="76">
        <f>分析係数表!C21</f>
        <v>2.5662959794696349E-2</v>
      </c>
      <c r="Q18" s="82">
        <f t="shared" si="5"/>
        <v>6.0221351578555672E-4</v>
      </c>
      <c r="R18" s="83">
        <v>1.1222338398015831E-3</v>
      </c>
      <c r="S18" s="84">
        <f t="shared" si="6"/>
        <v>7.6458940893741792E-2</v>
      </c>
      <c r="T18" s="85">
        <f>分析係数表!F21</f>
        <v>0.42857142857142855</v>
      </c>
      <c r="U18" s="86">
        <f t="shared" si="7"/>
        <v>3.2768117525889338E-2</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投入係数表!F19</f>
        <v>0</v>
      </c>
      <c r="E19" s="77">
        <f t="shared" si="0"/>
        <v>0</v>
      </c>
      <c r="F19" s="76">
        <f>分析係数表!C22</f>
        <v>5.6016597510373467E-2</v>
      </c>
      <c r="G19" s="77">
        <f t="shared" si="1"/>
        <v>0</v>
      </c>
      <c r="H19" s="77">
        <v>6.8048013357256297E-4</v>
      </c>
      <c r="I19" s="77">
        <f t="shared" si="2"/>
        <v>6.8048013357256297E-4</v>
      </c>
      <c r="J19" s="76">
        <f>分析係数表!G22</f>
        <v>0.19573901464713714</v>
      </c>
      <c r="K19" s="78">
        <f t="shared" si="3"/>
        <v>1.3319651083244574E-4</v>
      </c>
      <c r="L19" s="79"/>
      <c r="M19" s="80"/>
      <c r="N19" s="81">
        <f>分析係数表!H22</f>
        <v>5.6687735608401125E-5</v>
      </c>
      <c r="O19" s="82">
        <f t="shared" si="4"/>
        <v>1.3803678430457159E-3</v>
      </c>
      <c r="P19" s="76">
        <f>分析係数表!C22</f>
        <v>5.6016597510373467E-2</v>
      </c>
      <c r="Q19" s="82">
        <f t="shared" si="5"/>
        <v>7.7323509880154243E-5</v>
      </c>
      <c r="R19" s="83">
        <v>4.1606870018435864E-4</v>
      </c>
      <c r="S19" s="84">
        <f t="shared" si="6"/>
        <v>1.0965488337569217E-3</v>
      </c>
      <c r="T19" s="85">
        <f>分析係数表!F22</f>
        <v>0.41411451398135818</v>
      </c>
      <c r="U19" s="86">
        <f t="shared" si="7"/>
        <v>4.5409678734807278E-4</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投入係数表!F20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6.9018392152285794E-4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投入係数表!F21</f>
        <v>0</v>
      </c>
      <c r="E21" s="77">
        <f t="shared" si="0"/>
        <v>0</v>
      </c>
      <c r="F21" s="76">
        <f>分析係数表!C24</f>
        <v>0.19917864476386038</v>
      </c>
      <c r="G21" s="77">
        <f t="shared" si="1"/>
        <v>0</v>
      </c>
      <c r="H21" s="77">
        <v>1.0074734075897545E-3</v>
      </c>
      <c r="I21" s="77">
        <f t="shared" si="2"/>
        <v>1.0074734075897545E-3</v>
      </c>
      <c r="J21" s="76">
        <f>分析係数表!G24</f>
        <v>0.20754716981132076</v>
      </c>
      <c r="K21" s="78">
        <f t="shared" si="3"/>
        <v>2.0909825440542076E-4</v>
      </c>
      <c r="L21" s="79"/>
      <c r="M21" s="80"/>
      <c r="N21" s="81">
        <f>分析係数表!H24</f>
        <v>3.9681414925880784E-4</v>
      </c>
      <c r="O21" s="82">
        <f t="shared" si="4"/>
        <v>9.6625749013200101E-3</v>
      </c>
      <c r="P21" s="76">
        <f>分析係数表!C24</f>
        <v>0.19917864476386038</v>
      </c>
      <c r="Q21" s="82">
        <f t="shared" si="5"/>
        <v>1.9245785737742117E-3</v>
      </c>
      <c r="R21" s="83">
        <v>3.6988978729820344E-3</v>
      </c>
      <c r="S21" s="84">
        <f t="shared" si="6"/>
        <v>4.7063712805717889E-3</v>
      </c>
      <c r="T21" s="85">
        <f>分析係数表!F24</f>
        <v>0.39622641509433965</v>
      </c>
      <c r="U21" s="86">
        <f t="shared" si="7"/>
        <v>1.8647886206039164E-3</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投入係数表!F22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1.3113494508934301E-2</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投入係数表!F23</f>
        <v>0</v>
      </c>
      <c r="E23" s="77">
        <f t="shared" si="0"/>
        <v>0</v>
      </c>
      <c r="F23" s="76">
        <f>分析係数表!C26</f>
        <v>0.11021233569261879</v>
      </c>
      <c r="G23" s="77">
        <f t="shared" si="1"/>
        <v>0</v>
      </c>
      <c r="H23" s="77">
        <v>1.0386237579264445E-3</v>
      </c>
      <c r="I23" s="77">
        <f t="shared" si="2"/>
        <v>1.0386237579264445E-3</v>
      </c>
      <c r="J23" s="76">
        <f>分析係数表!G26</f>
        <v>0.1984126984126984</v>
      </c>
      <c r="K23" s="78">
        <f t="shared" si="3"/>
        <v>2.060761424457231E-4</v>
      </c>
      <c r="L23" s="79"/>
      <c r="M23" s="80"/>
      <c r="N23" s="81">
        <f>分析係数表!H26</f>
        <v>1.2046143816785239E-2</v>
      </c>
      <c r="O23" s="82">
        <f t="shared" si="4"/>
        <v>0.29332816664721462</v>
      </c>
      <c r="P23" s="76">
        <f>分析係数表!C26</f>
        <v>0.11021233569261879</v>
      </c>
      <c r="Q23" s="82">
        <f t="shared" si="5"/>
        <v>3.2328382370623243E-2</v>
      </c>
      <c r="R23" s="83">
        <v>3.3247131221616946E-2</v>
      </c>
      <c r="S23" s="84">
        <f t="shared" si="6"/>
        <v>3.4285754979543392E-2</v>
      </c>
      <c r="T23" s="85">
        <f>分析係数表!F26</f>
        <v>0.33809523809523812</v>
      </c>
      <c r="U23" s="86">
        <f t="shared" si="7"/>
        <v>1.1591850493083719E-2</v>
      </c>
      <c r="V23" s="87">
        <f>分析係数表!D26</f>
        <v>0</v>
      </c>
      <c r="W23" s="167">
        <f t="shared" si="8"/>
        <v>0</v>
      </c>
      <c r="X23" s="76">
        <f>分析係数表!E26</f>
        <v>0</v>
      </c>
      <c r="Y23" s="166">
        <f t="shared" si="9"/>
        <v>0</v>
      </c>
    </row>
    <row r="24" spans="1:25" x14ac:dyDescent="0.2">
      <c r="A24" s="6" t="s">
        <v>12</v>
      </c>
      <c r="B24" s="5" t="s">
        <v>365</v>
      </c>
      <c r="C24" s="90"/>
      <c r="D24" s="76">
        <f>投入係数表!F24</f>
        <v>0</v>
      </c>
      <c r="E24" s="77">
        <f t="shared" si="0"/>
        <v>0</v>
      </c>
      <c r="F24" s="76">
        <f>分析係数表!C27</f>
        <v>1.1933174224343368E-3</v>
      </c>
      <c r="G24" s="77">
        <f t="shared" si="1"/>
        <v>0</v>
      </c>
      <c r="H24" s="77">
        <v>2.1031770560791415E-6</v>
      </c>
      <c r="I24" s="77">
        <f t="shared" si="2"/>
        <v>2.1031770560791415E-6</v>
      </c>
      <c r="J24" s="76">
        <f>分析係数表!G27</f>
        <v>0.2857142857142857</v>
      </c>
      <c r="K24" s="78">
        <f t="shared" si="3"/>
        <v>6.0090773030832616E-7</v>
      </c>
      <c r="L24" s="79"/>
      <c r="M24" s="80"/>
      <c r="N24" s="81">
        <f>分析係数表!H27</f>
        <v>1.1365890989484425E-2</v>
      </c>
      <c r="O24" s="82">
        <f t="shared" si="4"/>
        <v>0.27676375253066604</v>
      </c>
      <c r="P24" s="76">
        <f>分析係数表!C27</f>
        <v>1.1933174224343368E-3</v>
      </c>
      <c r="Q24" s="82">
        <f t="shared" si="5"/>
        <v>3.3026700779314908E-4</v>
      </c>
      <c r="R24" s="83">
        <v>3.3159963938178772E-4</v>
      </c>
      <c r="S24" s="84">
        <f t="shared" si="6"/>
        <v>3.3370281643786687E-4</v>
      </c>
      <c r="T24" s="85">
        <f>分析係数表!F27</f>
        <v>0.5714285714285714</v>
      </c>
      <c r="U24" s="86">
        <f t="shared" si="7"/>
        <v>1.9068732367878106E-4</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投入係数表!F25</f>
        <v>0</v>
      </c>
      <c r="E25" s="77">
        <f t="shared" si="0"/>
        <v>0</v>
      </c>
      <c r="F25" s="76">
        <f>分析係数表!C28</f>
        <v>9.1300191204588876E-2</v>
      </c>
      <c r="G25" s="77">
        <f t="shared" si="1"/>
        <v>0</v>
      </c>
      <c r="H25" s="77">
        <v>4.6784051480552305E-3</v>
      </c>
      <c r="I25" s="77">
        <f t="shared" si="2"/>
        <v>4.6784051480552305E-3</v>
      </c>
      <c r="J25" s="76">
        <f>分析係数表!G28</f>
        <v>0.1256583897667419</v>
      </c>
      <c r="K25" s="78">
        <f t="shared" si="3"/>
        <v>5.8788085758105602E-4</v>
      </c>
      <c r="L25" s="79"/>
      <c r="M25" s="80"/>
      <c r="N25" s="81">
        <f>分析係数表!H28</f>
        <v>2.1286244720954622E-2</v>
      </c>
      <c r="O25" s="82">
        <f t="shared" si="4"/>
        <v>0.51832812506366632</v>
      </c>
      <c r="P25" s="76">
        <f>分析係数表!C28</f>
        <v>9.1300191204588876E-2</v>
      </c>
      <c r="Q25" s="82">
        <f t="shared" si="5"/>
        <v>4.732345692502879E-2</v>
      </c>
      <c r="R25" s="83">
        <v>5.1512538051447815E-2</v>
      </c>
      <c r="S25" s="84">
        <f t="shared" si="6"/>
        <v>5.6190943199503046E-2</v>
      </c>
      <c r="T25" s="85">
        <f>分析係数表!F28</f>
        <v>0.21519939804364183</v>
      </c>
      <c r="U25" s="86">
        <f t="shared" si="7"/>
        <v>1.2092257152037525E-2</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投入係数表!F26</f>
        <v>0</v>
      </c>
      <c r="E26" s="77">
        <f t="shared" si="0"/>
        <v>0</v>
      </c>
      <c r="F26" s="76">
        <f>分析係数表!C29</f>
        <v>1.8433179723502335E-2</v>
      </c>
      <c r="G26" s="77">
        <f t="shared" si="1"/>
        <v>0</v>
      </c>
      <c r="H26" s="77">
        <v>1.3255308223222306E-3</v>
      </c>
      <c r="I26" s="77">
        <f t="shared" si="2"/>
        <v>1.3255308223222306E-3</v>
      </c>
      <c r="J26" s="76">
        <f>分析係数表!G29</f>
        <v>0.30107526881720431</v>
      </c>
      <c r="K26" s="78">
        <f t="shared" si="3"/>
        <v>3.9908454865615546E-4</v>
      </c>
      <c r="L26" s="79"/>
      <c r="M26" s="80"/>
      <c r="N26" s="81">
        <f>分析係数表!H29</f>
        <v>1.0062073070491199E-2</v>
      </c>
      <c r="O26" s="82">
        <f t="shared" si="4"/>
        <v>0.24501529214061454</v>
      </c>
      <c r="P26" s="76">
        <f>分析係数表!C29</f>
        <v>1.8433179723502335E-2</v>
      </c>
      <c r="Q26" s="82">
        <f t="shared" si="5"/>
        <v>4.5164109150343775E-3</v>
      </c>
      <c r="R26" s="83">
        <v>5.3786223054399377E-3</v>
      </c>
      <c r="S26" s="84">
        <f t="shared" si="6"/>
        <v>6.7041531277621681E-3</v>
      </c>
      <c r="T26" s="85">
        <f>分析係数表!F29</f>
        <v>0.4838709677419355</v>
      </c>
      <c r="U26" s="86">
        <f t="shared" si="7"/>
        <v>3.2439450618204041E-3</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投入係数表!F27</f>
        <v>0</v>
      </c>
      <c r="E27" s="77">
        <f t="shared" si="0"/>
        <v>0</v>
      </c>
      <c r="F27" s="76">
        <f>分析係数表!C30</f>
        <v>1</v>
      </c>
      <c r="G27" s="77">
        <f t="shared" si="1"/>
        <v>0</v>
      </c>
      <c r="H27" s="77">
        <v>5.9771987708904448E-2</v>
      </c>
      <c r="I27" s="77">
        <f t="shared" si="2"/>
        <v>5.9771987708904448E-2</v>
      </c>
      <c r="J27" s="76">
        <f>分析係数表!G30</f>
        <v>0.34457349818908456</v>
      </c>
      <c r="K27" s="78">
        <f t="shared" si="3"/>
        <v>2.0595842898572171E-2</v>
      </c>
      <c r="L27" s="79"/>
      <c r="M27" s="80"/>
      <c r="N27" s="81">
        <f>分析係数表!H30</f>
        <v>0</v>
      </c>
      <c r="O27" s="82">
        <f t="shared" si="4"/>
        <v>0</v>
      </c>
      <c r="P27" s="76">
        <f>分析係数表!C30</f>
        <v>1</v>
      </c>
      <c r="Q27" s="82">
        <f t="shared" si="5"/>
        <v>0</v>
      </c>
      <c r="R27" s="83">
        <v>5.1464135243526242E-2</v>
      </c>
      <c r="S27" s="84">
        <f t="shared" si="6"/>
        <v>0.11123612295243068</v>
      </c>
      <c r="T27" s="85">
        <f>分析係数表!F30</f>
        <v>0.44136380666916447</v>
      </c>
      <c r="U27" s="86">
        <f t="shared" si="7"/>
        <v>4.9095598665404028E-2</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投入係数表!F28</f>
        <v>4.8543689320388349E-2</v>
      </c>
      <c r="E28" s="77">
        <f t="shared" si="0"/>
        <v>4.8543689320388346</v>
      </c>
      <c r="F28" s="76">
        <f>分析係数表!C31</f>
        <v>0.63276836158192085</v>
      </c>
      <c r="G28" s="77">
        <f t="shared" si="1"/>
        <v>3.0716910756403921</v>
      </c>
      <c r="H28" s="77">
        <v>3.3165769244660801</v>
      </c>
      <c r="I28" s="77">
        <f t="shared" si="2"/>
        <v>3.3165769244660801</v>
      </c>
      <c r="J28" s="76">
        <f>分析係数表!G31</f>
        <v>7.0953436807095344E-2</v>
      </c>
      <c r="K28" s="78">
        <f t="shared" si="3"/>
        <v>0.23532253122597463</v>
      </c>
      <c r="L28" s="79"/>
      <c r="M28" s="80"/>
      <c r="N28" s="81">
        <f>分析係数表!H31</f>
        <v>2.4772540460871292E-2</v>
      </c>
      <c r="O28" s="82">
        <f t="shared" si="4"/>
        <v>0.60322074741097786</v>
      </c>
      <c r="P28" s="76">
        <f>分析係数表!C31</f>
        <v>0.63276836158192085</v>
      </c>
      <c r="Q28" s="82">
        <f t="shared" si="5"/>
        <v>0.38169900401146617</v>
      </c>
      <c r="R28" s="83">
        <v>0.49559545075130113</v>
      </c>
      <c r="S28" s="84">
        <f t="shared" si="6"/>
        <v>3.8121723752173811</v>
      </c>
      <c r="T28" s="85">
        <f>分析係数表!F31</f>
        <v>0.34515890613451589</v>
      </c>
      <c r="U28" s="86">
        <f t="shared" si="7"/>
        <v>1.3158052470262505</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投入係数表!F29</f>
        <v>0</v>
      </c>
      <c r="E29" s="77">
        <f t="shared" si="0"/>
        <v>0</v>
      </c>
      <c r="F29" s="76">
        <f>分析係数表!C32</f>
        <v>0.97868217054263562</v>
      </c>
      <c r="G29" s="77">
        <f t="shared" si="1"/>
        <v>0</v>
      </c>
      <c r="H29" s="77">
        <v>8.6976377198574543E-3</v>
      </c>
      <c r="I29" s="77">
        <f t="shared" si="2"/>
        <v>8.6976377198574543E-3</v>
      </c>
      <c r="J29" s="76">
        <f>分析係数表!G32</f>
        <v>0.14173228346456693</v>
      </c>
      <c r="K29" s="78">
        <f t="shared" si="3"/>
        <v>1.2327360547829463E-3</v>
      </c>
      <c r="L29" s="79"/>
      <c r="M29" s="80"/>
      <c r="N29" s="81">
        <f>分析係数表!H32</f>
        <v>7.0859669510501405E-3</v>
      </c>
      <c r="O29" s="82">
        <f t="shared" si="4"/>
        <v>0.17254598038071448</v>
      </c>
      <c r="P29" s="76">
        <f>分析係数表!C32</f>
        <v>0.97868217054263562</v>
      </c>
      <c r="Q29" s="82">
        <f t="shared" si="5"/>
        <v>0.16886767459740468</v>
      </c>
      <c r="R29" s="83">
        <v>0.21317145054517533</v>
      </c>
      <c r="S29" s="84">
        <f t="shared" si="6"/>
        <v>0.22186908826503279</v>
      </c>
      <c r="T29" s="85">
        <f>分析係数表!F32</f>
        <v>0.48622047244094491</v>
      </c>
      <c r="U29" s="86">
        <f t="shared" si="7"/>
        <v>0.10787729291626595</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投入係数表!F30</f>
        <v>0</v>
      </c>
      <c r="E30" s="77">
        <f t="shared" si="0"/>
        <v>0</v>
      </c>
      <c r="F30" s="76">
        <f>分析係数表!C33</f>
        <v>0.55506607929515417</v>
      </c>
      <c r="G30" s="77">
        <f t="shared" si="1"/>
        <v>0</v>
      </c>
      <c r="H30" s="77">
        <v>2.9526755161954934E-2</v>
      </c>
      <c r="I30" s="77">
        <f t="shared" si="2"/>
        <v>2.9526755161954934E-2</v>
      </c>
      <c r="J30" s="76">
        <f>分析係数表!G33</f>
        <v>0.50923482849604218</v>
      </c>
      <c r="K30" s="78">
        <f t="shared" si="3"/>
        <v>1.5036052100942748E-2</v>
      </c>
      <c r="L30" s="79"/>
      <c r="M30" s="80"/>
      <c r="N30" s="81">
        <f>分析係数表!H33</f>
        <v>1.0203792409512202E-3</v>
      </c>
      <c r="O30" s="82">
        <f t="shared" si="4"/>
        <v>2.4846621174822885E-2</v>
      </c>
      <c r="P30" s="76">
        <f>分析係数表!C33</f>
        <v>0.55506607929515417</v>
      </c>
      <c r="Q30" s="82">
        <f t="shared" si="5"/>
        <v>1.3791516599240897E-2</v>
      </c>
      <c r="R30" s="83">
        <v>4.6340272134570058E-2</v>
      </c>
      <c r="S30" s="84">
        <f t="shared" si="6"/>
        <v>7.5867027296524989E-2</v>
      </c>
      <c r="T30" s="85">
        <f>分析係数表!F33</f>
        <v>0.65171503957783639</v>
      </c>
      <c r="U30" s="86">
        <f t="shared" si="7"/>
        <v>4.9443682697207579E-2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投入係数表!F31</f>
        <v>2.9126213592233011E-2</v>
      </c>
      <c r="E31" s="77">
        <f t="shared" si="0"/>
        <v>2.912621359223301</v>
      </c>
      <c r="F31" s="76">
        <f>分析係数表!C34</f>
        <v>0.15400223191640461</v>
      </c>
      <c r="G31" s="77">
        <f t="shared" si="1"/>
        <v>0.44855019004778041</v>
      </c>
      <c r="H31" s="77">
        <v>0.46743825426539776</v>
      </c>
      <c r="I31" s="77">
        <f t="shared" si="2"/>
        <v>0.46743825426539776</v>
      </c>
      <c r="J31" s="76">
        <f>分析係数表!G34</f>
        <v>0.42548076923076922</v>
      </c>
      <c r="K31" s="78">
        <f t="shared" si="3"/>
        <v>0.19888598799272933</v>
      </c>
      <c r="L31" s="79"/>
      <c r="M31" s="80"/>
      <c r="N31" s="81">
        <f>分析係数表!H34</f>
        <v>0.17369122190414105</v>
      </c>
      <c r="O31" s="82">
        <f t="shared" si="4"/>
        <v>4.2294470710920731</v>
      </c>
      <c r="P31" s="76">
        <f>分析係数表!C34</f>
        <v>0.15400223191640461</v>
      </c>
      <c r="Q31" s="82">
        <f t="shared" si="5"/>
        <v>0.65134428872047967</v>
      </c>
      <c r="R31" s="83">
        <v>0.6858390435733539</v>
      </c>
      <c r="S31" s="84">
        <f t="shared" si="6"/>
        <v>1.1532772978387515</v>
      </c>
      <c r="T31" s="85">
        <f>分析係数表!F34</f>
        <v>0.70232371794871795</v>
      </c>
      <c r="U31" s="86">
        <f t="shared" si="7"/>
        <v>0.80997399964396288</v>
      </c>
      <c r="V31" s="87">
        <f>分析係数表!D34</f>
        <v>0.47435897435897434</v>
      </c>
      <c r="W31" s="167">
        <f t="shared" si="8"/>
        <v>1</v>
      </c>
      <c r="X31" s="76">
        <f>分析係数表!E34</f>
        <v>0.27003205128205127</v>
      </c>
      <c r="Y31" s="166">
        <f t="shared" si="9"/>
        <v>0</v>
      </c>
    </row>
    <row r="32" spans="1:25" x14ac:dyDescent="0.2">
      <c r="A32" s="6" t="s">
        <v>20</v>
      </c>
      <c r="B32" s="5" t="s">
        <v>37</v>
      </c>
      <c r="C32" s="90"/>
      <c r="D32" s="76">
        <f>投入係数表!F32</f>
        <v>4.8543689320388349E-2</v>
      </c>
      <c r="E32" s="77">
        <f t="shared" si="0"/>
        <v>4.8543689320388346</v>
      </c>
      <c r="F32" s="76">
        <f>分析係数表!C35</f>
        <v>0.30568862275449105</v>
      </c>
      <c r="G32" s="77">
        <f t="shared" si="1"/>
        <v>1.4839253531771408</v>
      </c>
      <c r="H32" s="77">
        <v>1.5548691354800834</v>
      </c>
      <c r="I32" s="77">
        <f t="shared" si="2"/>
        <v>1.5548691354800834</v>
      </c>
      <c r="J32" s="76">
        <f>分析係数表!G35</f>
        <v>0.31559633027522938</v>
      </c>
      <c r="K32" s="78">
        <f t="shared" si="3"/>
        <v>0.4907109932157328</v>
      </c>
      <c r="L32" s="79"/>
      <c r="M32" s="80"/>
      <c r="N32" s="81">
        <f>分析係数表!H35</f>
        <v>6.5701085570136902E-2</v>
      </c>
      <c r="O32" s="82">
        <f t="shared" si="4"/>
        <v>1.5998463300899846</v>
      </c>
      <c r="P32" s="76">
        <f>分析係数表!C35</f>
        <v>0.30568862275449105</v>
      </c>
      <c r="Q32" s="82">
        <f t="shared" si="5"/>
        <v>0.48905482126403427</v>
      </c>
      <c r="R32" s="83">
        <v>0.57439945256946512</v>
      </c>
      <c r="S32" s="84">
        <f t="shared" si="6"/>
        <v>2.1292685880495483</v>
      </c>
      <c r="T32" s="85">
        <f>分析係数表!F35</f>
        <v>0.65045871559633028</v>
      </c>
      <c r="U32" s="86">
        <f t="shared" si="7"/>
        <v>1.3850013109423209</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投入係数表!F33</f>
        <v>9.7087378640776691E-3</v>
      </c>
      <c r="E33" s="77">
        <f t="shared" si="0"/>
        <v>0.97087378640776689</v>
      </c>
      <c r="F33" s="76">
        <f>分析係数表!C36</f>
        <v>0.70817344589409048</v>
      </c>
      <c r="G33" s="77">
        <f t="shared" si="1"/>
        <v>0.68754703484863144</v>
      </c>
      <c r="H33" s="77">
        <v>0.73816426240706878</v>
      </c>
      <c r="I33" s="77">
        <f t="shared" si="2"/>
        <v>0.73816426240706878</v>
      </c>
      <c r="J33" s="76">
        <f>分析係数表!G36</f>
        <v>9.7428958051420846E-3</v>
      </c>
      <c r="K33" s="78">
        <f t="shared" si="3"/>
        <v>7.1918574957116317E-3</v>
      </c>
      <c r="L33" s="79"/>
      <c r="M33" s="80"/>
      <c r="N33" s="81">
        <f>分析係数表!H36</f>
        <v>0.13287605226609223</v>
      </c>
      <c r="O33" s="82">
        <f t="shared" si="4"/>
        <v>3.2355822240991579</v>
      </c>
      <c r="P33" s="76">
        <f>分析係数表!C36</f>
        <v>0.70817344589409048</v>
      </c>
      <c r="Q33" s="82">
        <f t="shared" si="5"/>
        <v>2.2913534131139661</v>
      </c>
      <c r="R33" s="83">
        <v>2.353150597220222</v>
      </c>
      <c r="S33" s="84">
        <f t="shared" si="6"/>
        <v>3.0913148596272908</v>
      </c>
      <c r="T33" s="85">
        <f>分析係数表!F36</f>
        <v>0.89418132611637346</v>
      </c>
      <c r="U33" s="86">
        <f t="shared" si="7"/>
        <v>2.764196020624782</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投入係数表!F34</f>
        <v>9.7087378640776691E-3</v>
      </c>
      <c r="E34" s="77">
        <f t="shared" si="0"/>
        <v>0.97087378640776689</v>
      </c>
      <c r="F34" s="76">
        <f>分析係数表!C37</f>
        <v>0.27648363838047696</v>
      </c>
      <c r="G34" s="77">
        <f t="shared" si="1"/>
        <v>0.26843071687424946</v>
      </c>
      <c r="H34" s="77">
        <v>0.32500731283493112</v>
      </c>
      <c r="I34" s="77">
        <f t="shared" si="2"/>
        <v>0.32500731283493112</v>
      </c>
      <c r="J34" s="76">
        <f>分析係数表!G37</f>
        <v>0.33205374280230326</v>
      </c>
      <c r="K34" s="78">
        <f t="shared" si="3"/>
        <v>0.10791989466495794</v>
      </c>
      <c r="L34" s="79"/>
      <c r="M34" s="80"/>
      <c r="N34" s="81">
        <f>分析係数表!H37</f>
        <v>5.1330744593407217E-2</v>
      </c>
      <c r="O34" s="82">
        <f t="shared" si="4"/>
        <v>1.2499230818778957</v>
      </c>
      <c r="P34" s="76">
        <f>分析係数表!C37</f>
        <v>0.27648363838047696</v>
      </c>
      <c r="Q34" s="82">
        <f t="shared" si="5"/>
        <v>0.34558328137333938</v>
      </c>
      <c r="R34" s="83">
        <v>0.39674638899149889</v>
      </c>
      <c r="S34" s="84">
        <f t="shared" si="6"/>
        <v>0.72175370182642995</v>
      </c>
      <c r="T34" s="85">
        <f>分析係数表!F37</f>
        <v>0.66922584772872684</v>
      </c>
      <c r="U34" s="86">
        <f t="shared" si="7"/>
        <v>0.48301623295613932</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投入係数表!F35</f>
        <v>0</v>
      </c>
      <c r="E35" s="77">
        <f t="shared" si="0"/>
        <v>0</v>
      </c>
      <c r="F35" s="76">
        <f>分析係数表!C38</f>
        <v>2.0725388601036232E-2</v>
      </c>
      <c r="G35" s="77">
        <f t="shared" si="1"/>
        <v>0</v>
      </c>
      <c r="H35" s="77">
        <v>4.1681921278457308E-3</v>
      </c>
      <c r="I35" s="77">
        <f t="shared" si="2"/>
        <v>4.1681921278457308E-3</v>
      </c>
      <c r="J35" s="76">
        <f>分析係数表!G38</f>
        <v>0.23376623376623376</v>
      </c>
      <c r="K35" s="78">
        <f t="shared" si="3"/>
        <v>9.7438257534056044E-4</v>
      </c>
      <c r="L35" s="79"/>
      <c r="M35" s="80"/>
      <c r="N35" s="81">
        <f>分析係数表!H38</f>
        <v>4.4613247923811682E-2</v>
      </c>
      <c r="O35" s="82">
        <f t="shared" si="4"/>
        <v>1.0863494924769783</v>
      </c>
      <c r="P35" s="76">
        <f>分析係数表!C38</f>
        <v>2.0725388601036232E-2</v>
      </c>
      <c r="Q35" s="82">
        <f t="shared" si="5"/>
        <v>2.2515015388123862E-2</v>
      </c>
      <c r="R35" s="83">
        <v>2.5471626810728273E-2</v>
      </c>
      <c r="S35" s="84">
        <f t="shared" si="6"/>
        <v>2.9639818938574005E-2</v>
      </c>
      <c r="T35" s="85">
        <f>分析係数表!F38</f>
        <v>0.61038961038961037</v>
      </c>
      <c r="U35" s="86">
        <f t="shared" si="7"/>
        <v>1.8091837533934781E-2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投入係数表!F36</f>
        <v>0</v>
      </c>
      <c r="E36" s="77">
        <f t="shared" si="0"/>
        <v>0</v>
      </c>
      <c r="F36" s="76">
        <f>分析係数表!C39</f>
        <v>1</v>
      </c>
      <c r="G36" s="77">
        <f t="shared" si="1"/>
        <v>0</v>
      </c>
      <c r="H36" s="77">
        <v>6.0569217698081086E-3</v>
      </c>
      <c r="I36" s="77">
        <f t="shared" si="2"/>
        <v>6.0569217698081086E-3</v>
      </c>
      <c r="J36" s="76">
        <f>分析係数表!G39</f>
        <v>0.35511171293161814</v>
      </c>
      <c r="K36" s="78">
        <f t="shared" si="3"/>
        <v>2.1508838647693656E-3</v>
      </c>
      <c r="L36" s="79"/>
      <c r="M36" s="80"/>
      <c r="N36" s="81">
        <f>分析係数表!H39</f>
        <v>4.0815169638048808E-3</v>
      </c>
      <c r="O36" s="82">
        <f t="shared" si="4"/>
        <v>9.9386484699291539E-2</v>
      </c>
      <c r="P36" s="76">
        <f>分析係数表!C39</f>
        <v>1</v>
      </c>
      <c r="Q36" s="82">
        <f t="shared" si="5"/>
        <v>9.9386484699291539E-2</v>
      </c>
      <c r="R36" s="83">
        <v>0.1031197649061982</v>
      </c>
      <c r="S36" s="84">
        <f t="shared" si="6"/>
        <v>0.10917668667600632</v>
      </c>
      <c r="T36" s="85">
        <f>分析係数表!F39</f>
        <v>0.70565335138794849</v>
      </c>
      <c r="U36" s="86">
        <f t="shared" si="7"/>
        <v>7.7040894846355845E-2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投入係数表!F37</f>
        <v>0</v>
      </c>
      <c r="E37" s="77">
        <f t="shared" si="0"/>
        <v>0</v>
      </c>
      <c r="F37" s="76">
        <f>分析係数表!C40</f>
        <v>0.8197979041916168</v>
      </c>
      <c r="G37" s="77">
        <f t="shared" si="1"/>
        <v>0</v>
      </c>
      <c r="H37" s="77">
        <v>1.0298662838030461E-3</v>
      </c>
      <c r="I37" s="77">
        <f t="shared" si="2"/>
        <v>1.0298662838030461E-3</v>
      </c>
      <c r="J37" s="76">
        <f>分析係数表!G40</f>
        <v>0.57597173144876324</v>
      </c>
      <c r="K37" s="78">
        <f t="shared" si="3"/>
        <v>5.931738666427439E-4</v>
      </c>
      <c r="L37" s="79"/>
      <c r="M37" s="80"/>
      <c r="N37" s="81">
        <f>分析係数表!H40</f>
        <v>2.8769025821263571E-2</v>
      </c>
      <c r="O37" s="82">
        <f t="shared" si="4"/>
        <v>0.70053668034570082</v>
      </c>
      <c r="P37" s="76">
        <f>分析係数表!C40</f>
        <v>0.8197979041916168</v>
      </c>
      <c r="Q37" s="82">
        <f t="shared" si="5"/>
        <v>0.57429850235675817</v>
      </c>
      <c r="R37" s="83">
        <v>0.57572028096006045</v>
      </c>
      <c r="S37" s="84">
        <f t="shared" si="6"/>
        <v>0.57675014724386353</v>
      </c>
      <c r="T37" s="85">
        <f>分析係数表!F40</f>
        <v>0.7751534312813837</v>
      </c>
      <c r="U37" s="86">
        <f t="shared" si="7"/>
        <v>0.44706985562812412</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投入係数表!F38</f>
        <v>0</v>
      </c>
      <c r="E38" s="77">
        <f t="shared" si="0"/>
        <v>0</v>
      </c>
      <c r="F38" s="76">
        <f>分析係数表!C41</f>
        <v>0.39171744294123723</v>
      </c>
      <c r="G38" s="77">
        <f t="shared" si="1"/>
        <v>0</v>
      </c>
      <c r="H38" s="77">
        <v>8.2106048011497314E-5</v>
      </c>
      <c r="I38" s="77">
        <f t="shared" si="2"/>
        <v>8.2106048011497314E-5</v>
      </c>
      <c r="J38" s="76">
        <f>分析係数表!G41</f>
        <v>0.45918367346938777</v>
      </c>
      <c r="K38" s="78">
        <f t="shared" si="3"/>
        <v>3.770175673997326E-5</v>
      </c>
      <c r="L38" s="79"/>
      <c r="M38" s="80"/>
      <c r="N38" s="81">
        <f>分析係数表!H41</f>
        <v>5.0452084691477002E-2</v>
      </c>
      <c r="O38" s="82">
        <f t="shared" si="4"/>
        <v>1.2285273803106871</v>
      </c>
      <c r="P38" s="76">
        <f>分析係数表!C41</f>
        <v>0.39171744294123723</v>
      </c>
      <c r="Q38" s="82">
        <f t="shared" si="5"/>
        <v>0.48123560399859922</v>
      </c>
      <c r="R38" s="83">
        <v>0.48519105777221261</v>
      </c>
      <c r="S38" s="84">
        <f t="shared" si="6"/>
        <v>0.48527316382022412</v>
      </c>
      <c r="T38" s="85">
        <f>分析係数表!F41</f>
        <v>0.56279434850863419</v>
      </c>
      <c r="U38" s="86">
        <f t="shared" si="7"/>
        <v>0.27310899408092676</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投入係数表!F39</f>
        <v>0</v>
      </c>
      <c r="E39" s="77">
        <f>$C$8*D39</f>
        <v>0</v>
      </c>
      <c r="F39" s="76">
        <f>分析係数表!C42</f>
        <v>0.20259319286871957</v>
      </c>
      <c r="G39" s="77">
        <f>E39*F39</f>
        <v>0</v>
      </c>
      <c r="H39" s="77">
        <v>2.0650876759524457E-3</v>
      </c>
      <c r="I39" s="77">
        <f>C39+H39</f>
        <v>2.0650876759524457E-3</v>
      </c>
      <c r="J39" s="76">
        <f>分析係数表!G42</f>
        <v>0.5</v>
      </c>
      <c r="K39" s="78">
        <f>I39*J39</f>
        <v>1.0325438379762228E-3</v>
      </c>
      <c r="L39" s="79"/>
      <c r="M39" s="80"/>
      <c r="N39" s="81">
        <f>分析係数表!H42</f>
        <v>1.5560783424506107E-2</v>
      </c>
      <c r="O39" s="82">
        <f t="shared" si="4"/>
        <v>0.37891097291604897</v>
      </c>
      <c r="P39" s="76">
        <f>分析係数表!C42</f>
        <v>0.20259319286871957</v>
      </c>
      <c r="Q39" s="82">
        <f>O39*P39</f>
        <v>7.6764783816055282E-2</v>
      </c>
      <c r="R39" s="83">
        <v>7.8406053422030622E-2</v>
      </c>
      <c r="S39" s="84">
        <f>I39+R39</f>
        <v>8.0471141097983062E-2</v>
      </c>
      <c r="T39" s="85">
        <f>分析係数表!F42</f>
        <v>0.5714285714285714</v>
      </c>
      <c r="U39" s="86">
        <f t="shared" si="7"/>
        <v>4.5983509198847458E-2</v>
      </c>
      <c r="V39" s="87">
        <f>分析係数表!D42</f>
        <v>1.2619047619047619</v>
      </c>
      <c r="W39" s="167">
        <f t="shared" si="8"/>
        <v>0</v>
      </c>
      <c r="X39" s="76">
        <f>分析係数表!E42</f>
        <v>1.2380952380952381</v>
      </c>
      <c r="Y39" s="166">
        <f t="shared" si="9"/>
        <v>0</v>
      </c>
    </row>
    <row r="40" spans="1:25" x14ac:dyDescent="0.2">
      <c r="A40" s="6" t="s">
        <v>194</v>
      </c>
      <c r="B40" s="5" t="s">
        <v>41</v>
      </c>
      <c r="C40" s="90"/>
      <c r="D40" s="76">
        <f>投入係数表!F40</f>
        <v>6.7961165048543687E-2</v>
      </c>
      <c r="E40" s="77">
        <f>$C$8*D40</f>
        <v>6.7961165048543686</v>
      </c>
      <c r="F40" s="76">
        <f>分析係数表!C43</f>
        <v>0.25330396475770922</v>
      </c>
      <c r="G40" s="77">
        <f>E40*F40</f>
        <v>1.7214832556349169</v>
      </c>
      <c r="H40" s="77">
        <v>1.9194507759764219</v>
      </c>
      <c r="I40" s="77">
        <f>C40+H40</f>
        <v>1.9194507759764219</v>
      </c>
      <c r="J40" s="76">
        <f>分析係数表!G43</f>
        <v>0.41014168530947054</v>
      </c>
      <c r="K40" s="78">
        <f>I40*J40</f>
        <v>0.78724677612754068</v>
      </c>
      <c r="L40" s="79"/>
      <c r="M40" s="80"/>
      <c r="N40" s="81">
        <f>分析係数表!H43</f>
        <v>4.1382046994132816E-2</v>
      </c>
      <c r="O40" s="82">
        <f t="shared" si="4"/>
        <v>1.0076685254233724</v>
      </c>
      <c r="P40" s="76">
        <f>分析係数表!C43</f>
        <v>0.25330396475770922</v>
      </c>
      <c r="Q40" s="82">
        <f>O40*P40</f>
        <v>0.25524643265129471</v>
      </c>
      <c r="R40" s="83">
        <v>0.3577880529941343</v>
      </c>
      <c r="S40" s="84">
        <f>I40+R40</f>
        <v>2.2772388289705563</v>
      </c>
      <c r="T40" s="85">
        <f>分析係数表!F43</f>
        <v>0.66890380313199105</v>
      </c>
      <c r="U40" s="86">
        <f t="shared" si="7"/>
        <v>1.5232537133382469</v>
      </c>
      <c r="V40" s="87">
        <f>分析係数表!D43</f>
        <v>0.29082774049217003</v>
      </c>
      <c r="W40" s="167">
        <f t="shared" si="8"/>
        <v>1</v>
      </c>
      <c r="X40" s="76">
        <f>分析係数表!E43</f>
        <v>0.17375093214019388</v>
      </c>
      <c r="Y40" s="166">
        <f t="shared" si="9"/>
        <v>0</v>
      </c>
    </row>
    <row r="41" spans="1:25" x14ac:dyDescent="0.2">
      <c r="A41" s="6" t="s">
        <v>340</v>
      </c>
      <c r="B41" s="5" t="s">
        <v>42</v>
      </c>
      <c r="C41" s="90"/>
      <c r="D41" s="76">
        <f>投入係数表!F41</f>
        <v>0</v>
      </c>
      <c r="E41" s="77">
        <f>$C$8*D41</f>
        <v>0</v>
      </c>
      <c r="F41" s="76">
        <f>分析係数表!C44</f>
        <v>0.34899060563661799</v>
      </c>
      <c r="G41" s="77">
        <f>E41*F41</f>
        <v>0</v>
      </c>
      <c r="H41" s="77">
        <v>8.6003570858395333E-4</v>
      </c>
      <c r="I41" s="77">
        <f>C41+H41</f>
        <v>8.6003570858395333E-4</v>
      </c>
      <c r="J41" s="76">
        <f>分析係数表!G44</f>
        <v>0.26066485946640033</v>
      </c>
      <c r="K41" s="78">
        <f>I41*J41</f>
        <v>2.2418108711412223E-4</v>
      </c>
      <c r="L41" s="79"/>
      <c r="M41" s="80"/>
      <c r="N41" s="81">
        <f>分析係数表!H44</f>
        <v>0.11725858110597773</v>
      </c>
      <c r="O41" s="82">
        <f t="shared" si="4"/>
        <v>2.8552908833400634</v>
      </c>
      <c r="P41" s="76">
        <f>分析係数表!C44</f>
        <v>0.34899060563661799</v>
      </c>
      <c r="Q41" s="82">
        <f>O41*P41</f>
        <v>0.99646969464556268</v>
      </c>
      <c r="R41" s="83">
        <v>1.0083738352274885</v>
      </c>
      <c r="S41" s="84">
        <f>I41+R41</f>
        <v>1.0092338709360724</v>
      </c>
      <c r="T41" s="85">
        <f>分析係数表!F44</f>
        <v>0.46411756313311459</v>
      </c>
      <c r="U41" s="86">
        <f t="shared" si="7"/>
        <v>0.46840316481025018</v>
      </c>
      <c r="V41" s="87">
        <f>分析係数表!D44</f>
        <v>0.17006705664146099</v>
      </c>
      <c r="W41" s="167">
        <f t="shared" si="8"/>
        <v>0</v>
      </c>
      <c r="X41" s="76">
        <f>分析係数表!E44</f>
        <v>7.8327864174632611E-2</v>
      </c>
      <c r="Y41" s="166">
        <f t="shared" si="9"/>
        <v>0</v>
      </c>
    </row>
    <row r="42" spans="1:25" x14ac:dyDescent="0.2">
      <c r="A42" s="6" t="s">
        <v>341</v>
      </c>
      <c r="B42" s="5" t="s">
        <v>278</v>
      </c>
      <c r="C42" s="90"/>
      <c r="D42" s="76">
        <f>投入係数表!F42</f>
        <v>0</v>
      </c>
      <c r="E42" s="77">
        <f>$C$8*D42</f>
        <v>0</v>
      </c>
      <c r="F42" s="76">
        <f>分析係数表!C45</f>
        <v>1</v>
      </c>
      <c r="G42" s="77">
        <f>E42*F42</f>
        <v>0</v>
      </c>
      <c r="H42" s="77">
        <v>1.6342914487178441E-3</v>
      </c>
      <c r="I42" s="77">
        <f>C42+H42</f>
        <v>1.6342914487178441E-3</v>
      </c>
      <c r="J42" s="76">
        <f>分析係数表!G45</f>
        <v>0</v>
      </c>
      <c r="K42" s="78">
        <f>I42*J42</f>
        <v>0</v>
      </c>
      <c r="L42" s="79"/>
      <c r="M42" s="80"/>
      <c r="N42" s="81">
        <f>分析係数表!H45</f>
        <v>0</v>
      </c>
      <c r="O42" s="82">
        <f t="shared" si="4"/>
        <v>0</v>
      </c>
      <c r="P42" s="76">
        <f>分析係数表!C45</f>
        <v>1</v>
      </c>
      <c r="Q42" s="82">
        <f>O42*P42</f>
        <v>0</v>
      </c>
      <c r="R42" s="83">
        <v>2.3988638258046757E-3</v>
      </c>
      <c r="S42" s="84">
        <f>I42+R42</f>
        <v>4.0331552745225194E-3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投入係数表!F43</f>
        <v>9.7087378640776691E-3</v>
      </c>
      <c r="E43" s="77">
        <f>$C$8*D43</f>
        <v>0.97087378640776689</v>
      </c>
      <c r="F43" s="76">
        <f>分析係数表!C46</f>
        <v>3.0665669409124852E-2</v>
      </c>
      <c r="G43" s="77">
        <f>E43*F43</f>
        <v>2.9772494571965874E-2</v>
      </c>
      <c r="H43" s="77">
        <v>3.1041724070266556E-2</v>
      </c>
      <c r="I43" s="77">
        <f>C43+H43</f>
        <v>3.1041724070266556E-2</v>
      </c>
      <c r="J43" s="76">
        <f>分析係数表!G46</f>
        <v>2.4390243902439025E-2</v>
      </c>
      <c r="K43" s="78">
        <f>I43*J43</f>
        <v>7.5711522122601357E-4</v>
      </c>
      <c r="L43" s="79"/>
      <c r="M43" s="80"/>
      <c r="N43" s="81">
        <f>分析係数表!H46</f>
        <v>2.3808848955528473E-2</v>
      </c>
      <c r="O43" s="82">
        <f t="shared" si="4"/>
        <v>0.57975449407920066</v>
      </c>
      <c r="P43" s="76">
        <f>分析係数表!C46</f>
        <v>3.0665669409124852E-2</v>
      </c>
      <c r="Q43" s="82">
        <f>O43*P43</f>
        <v>1.7778559653887197E-2</v>
      </c>
      <c r="R43" s="83">
        <v>1.9133061060396545E-2</v>
      </c>
      <c r="S43" s="84">
        <f>I43+R43</f>
        <v>5.0174785130663105E-2</v>
      </c>
      <c r="T43" s="85">
        <f>分析係数表!F46</f>
        <v>0.34146341463414637</v>
      </c>
      <c r="U43" s="86">
        <f t="shared" si="7"/>
        <v>1.7132853459250818E-2</v>
      </c>
      <c r="V43" s="87">
        <f>分析係数表!D46</f>
        <v>4.878048780487805E-2</v>
      </c>
      <c r="W43" s="167">
        <f t="shared" si="8"/>
        <v>0</v>
      </c>
      <c r="X43" s="76">
        <f>分析係数表!E46</f>
        <v>0.17073170731707318</v>
      </c>
      <c r="Y43" s="166">
        <f t="shared" si="9"/>
        <v>0</v>
      </c>
    </row>
    <row r="44" spans="1:25" x14ac:dyDescent="0.2">
      <c r="A44" s="192">
        <v>40</v>
      </c>
      <c r="B44" s="14" t="s">
        <v>150</v>
      </c>
      <c r="C44" s="197">
        <f>SUM(C5:C43)</f>
        <v>100</v>
      </c>
      <c r="D44" s="92">
        <f>投入係数表!F44</f>
        <v>0.31067961165048541</v>
      </c>
      <c r="E44" s="91">
        <f>SUM(E5:E43)</f>
        <v>31.067961165048544</v>
      </c>
      <c r="F44" s="92">
        <f>分析係数表!C47</f>
        <v>0.40646171512083096</v>
      </c>
      <c r="G44" s="91">
        <f>SUM(G5:G43)</f>
        <v>7.7885030954068322</v>
      </c>
      <c r="H44" s="91">
        <f>SUM(H5:H43)</f>
        <v>8.6897026761443676</v>
      </c>
      <c r="I44" s="91">
        <f>SUM(I5:I43)</f>
        <v>108.68970267614435</v>
      </c>
      <c r="J44" s="92">
        <f>分析係数表!G47</f>
        <v>0.2746501442153616</v>
      </c>
      <c r="K44" s="93">
        <f>SUM(K5:K43)</f>
        <v>38.83633004026786</v>
      </c>
      <c r="L44" s="94">
        <f>最終需要_まとめ!$L$33</f>
        <v>0.627</v>
      </c>
      <c r="M44" s="91">
        <f>K44*L44</f>
        <v>24.350378935247949</v>
      </c>
      <c r="N44" s="95">
        <f>分析係数表!H47</f>
        <v>1</v>
      </c>
      <c r="O44" s="96">
        <f>SUM(O5:O43)</f>
        <v>24.350378935247949</v>
      </c>
      <c r="P44" s="92">
        <f>分析係数表!C47</f>
        <v>0.40646171512083096</v>
      </c>
      <c r="Q44" s="96">
        <f>SUM(Q5:Q43)</f>
        <v>7.6005204648138314</v>
      </c>
      <c r="R44" s="91">
        <f>SUM(R5:R43)</f>
        <v>8.3719918693908468</v>
      </c>
      <c r="S44" s="97">
        <f>SUM(S5:S43)</f>
        <v>117.06169454553523</v>
      </c>
      <c r="T44" s="98">
        <f>分析係数表!F47</f>
        <v>0.52975109496848627</v>
      </c>
      <c r="U44" s="99">
        <f>SUM(U5:U43)</f>
        <v>71.456951850748979</v>
      </c>
      <c r="V44" s="100">
        <f>分析係数表!D47</f>
        <v>0.13437209089383004</v>
      </c>
      <c r="W44" s="164">
        <f>SUM(W5:W43)</f>
        <v>9</v>
      </c>
      <c r="X44" s="92">
        <f>分析係数表!E47</f>
        <v>9.7288140766401632E-2</v>
      </c>
      <c r="Y44" s="165">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247</v>
      </c>
      <c r="S2" s="3" t="s">
        <v>152</v>
      </c>
      <c r="U2" s="64" t="s">
        <v>209</v>
      </c>
      <c r="W2" s="3" t="s">
        <v>130</v>
      </c>
      <c r="Y2" s="3" t="s">
        <v>153</v>
      </c>
    </row>
    <row r="3" spans="1:25" ht="44" x14ac:dyDescent="0.2">
      <c r="B3" s="65"/>
      <c r="C3" s="66" t="s">
        <v>227</v>
      </c>
      <c r="D3" s="66" t="s">
        <v>308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投入係数表!G5</f>
        <v>0.18425311539083994</v>
      </c>
      <c r="E5" s="77">
        <f t="shared" ref="E5:E38" si="0">$C$9*D5</f>
        <v>18.425311539083992</v>
      </c>
      <c r="F5" s="76">
        <f>分析係数表!C8</f>
        <v>0.34359605911330049</v>
      </c>
      <c r="G5" s="77">
        <f t="shared" ref="G5:G38" si="1">E5*F5</f>
        <v>6.3308644327640806</v>
      </c>
      <c r="H5" s="77">
        <f t="array" ref="H5:H43">MMULT(逆行列係数!C5:AO43,'5'!G5:G43)</f>
        <v>6.9451490587436746</v>
      </c>
      <c r="I5" s="77">
        <f t="shared" ref="I5:I38" si="2">C5+H5</f>
        <v>6.9451490587436746</v>
      </c>
      <c r="J5" s="76">
        <f>分析係数表!G8</f>
        <v>0.12010331467929401</v>
      </c>
      <c r="K5" s="78">
        <f t="shared" ref="K5:K38" si="3">I5*J5</f>
        <v>0.83413542289689413</v>
      </c>
      <c r="L5" s="79" t="s">
        <v>180</v>
      </c>
      <c r="M5" s="80" t="s">
        <v>180</v>
      </c>
      <c r="N5" s="81">
        <f>分析係数表!H8</f>
        <v>1.3293274000170063E-2</v>
      </c>
      <c r="O5" s="82">
        <f t="shared" ref="O5:O43" si="4">$M$44*N5</f>
        <v>0.14487617922751594</v>
      </c>
      <c r="P5" s="76">
        <f>分析係数表!C8</f>
        <v>0.34359605911330049</v>
      </c>
      <c r="Q5" s="82">
        <f t="shared" ref="Q5:Q38" si="5">O5*P5</f>
        <v>4.9778884241966685E-2</v>
      </c>
      <c r="R5" s="83">
        <f t="array" ref="R5:R43">MMULT(逆行列係数!C5:AO43,'5'!Q5:Q43)</f>
        <v>7.1712288539819424E-2</v>
      </c>
      <c r="S5" s="84">
        <f t="shared" ref="S5:S38" si="6">I5+R5</f>
        <v>7.016861347283494</v>
      </c>
      <c r="T5" s="85">
        <f>分析係数表!F8</f>
        <v>0.4537236332328885</v>
      </c>
      <c r="U5" s="86">
        <f t="shared" ref="U5:U43" si="7">S5*T5</f>
        <v>3.1837158243808878</v>
      </c>
      <c r="V5" s="87">
        <f>分析係数表!D8</f>
        <v>0.40163581575548857</v>
      </c>
      <c r="W5" s="167">
        <f t="shared" ref="W5:W43" si="8">ROUND(S5*V5,0)</f>
        <v>3</v>
      </c>
      <c r="X5" s="76">
        <f>分析係数表!E8</f>
        <v>0.27335342229875159</v>
      </c>
      <c r="Y5" s="166">
        <f t="shared" ref="Y5:Y43" si="9">ROUND(S5*X5,0)</f>
        <v>2</v>
      </c>
    </row>
    <row r="6" spans="1:25" x14ac:dyDescent="0.2">
      <c r="A6" s="6" t="s">
        <v>219</v>
      </c>
      <c r="B6" s="5" t="s">
        <v>265</v>
      </c>
      <c r="C6" s="90"/>
      <c r="D6" s="76">
        <f>投入係数表!G6</f>
        <v>4.0459621297944654E-4</v>
      </c>
      <c r="E6" s="77">
        <f t="shared" si="0"/>
        <v>4.0459621297944656E-2</v>
      </c>
      <c r="F6" s="76">
        <f>分析係数表!C9</f>
        <v>1</v>
      </c>
      <c r="G6" s="77">
        <f t="shared" si="1"/>
        <v>4.0459621297944656E-2</v>
      </c>
      <c r="H6" s="77">
        <v>5.1279703022028715E-2</v>
      </c>
      <c r="I6" s="77">
        <f t="shared" si="2"/>
        <v>5.1279703022028715E-2</v>
      </c>
      <c r="J6" s="76">
        <f>分析係数表!G9</f>
        <v>0.25</v>
      </c>
      <c r="K6" s="78">
        <f t="shared" si="3"/>
        <v>1.2819925755507179E-2</v>
      </c>
      <c r="L6" s="79"/>
      <c r="M6" s="80"/>
      <c r="N6" s="81">
        <f>分析係数表!H9</f>
        <v>6.8025282730081347E-4</v>
      </c>
      <c r="O6" s="82">
        <f t="shared" si="4"/>
        <v>7.4137063997023094E-3</v>
      </c>
      <c r="P6" s="76">
        <f>分析係数表!C9</f>
        <v>1</v>
      </c>
      <c r="Q6" s="82">
        <f t="shared" si="5"/>
        <v>7.4137063997023094E-3</v>
      </c>
      <c r="R6" s="83">
        <v>9.3867953916050816E-3</v>
      </c>
      <c r="S6" s="84">
        <f t="shared" si="6"/>
        <v>6.0666498413633793E-2</v>
      </c>
      <c r="T6" s="85">
        <f>分析係数表!F9</f>
        <v>0.67771084337349397</v>
      </c>
      <c r="U6" s="86">
        <f t="shared" si="7"/>
        <v>4.1114343804420493E-2</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投入係数表!G7</f>
        <v>3.2124939310568056E-2</v>
      </c>
      <c r="E7" s="77">
        <f t="shared" si="0"/>
        <v>3.2124939310568057</v>
      </c>
      <c r="F7" s="76">
        <f>分析係数表!C10</f>
        <v>1</v>
      </c>
      <c r="G7" s="77">
        <f t="shared" si="1"/>
        <v>3.2124939310568057</v>
      </c>
      <c r="H7" s="77">
        <v>3.5051023581247467</v>
      </c>
      <c r="I7" s="77">
        <f t="shared" si="2"/>
        <v>3.5051023581247467</v>
      </c>
      <c r="J7" s="76">
        <f>分析係数表!G10</f>
        <v>0.17902051621442752</v>
      </c>
      <c r="K7" s="78">
        <f t="shared" si="3"/>
        <v>0.62748523353589936</v>
      </c>
      <c r="L7" s="79"/>
      <c r="M7" s="80"/>
      <c r="N7" s="81">
        <f>分析係数表!H10</f>
        <v>1.3605056546016269E-3</v>
      </c>
      <c r="O7" s="82">
        <f t="shared" si="4"/>
        <v>1.4827412799404619E-2</v>
      </c>
      <c r="P7" s="76">
        <f>分析係数表!C10</f>
        <v>1</v>
      </c>
      <c r="Q7" s="82">
        <f t="shared" si="5"/>
        <v>1.4827412799404619E-2</v>
      </c>
      <c r="R7" s="83">
        <v>2.5857955188206348E-2</v>
      </c>
      <c r="S7" s="84">
        <f t="shared" si="6"/>
        <v>3.5309603133129532</v>
      </c>
      <c r="T7" s="85">
        <f>分析係数表!F10</f>
        <v>0.51919258769027132</v>
      </c>
      <c r="U7" s="86">
        <f t="shared" si="7"/>
        <v>1.8332484221006033</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投入係数表!G8</f>
        <v>3.2367697038355721E-4</v>
      </c>
      <c r="E8" s="77">
        <f t="shared" si="0"/>
        <v>3.2367697038355722E-2</v>
      </c>
      <c r="F8" s="76">
        <f>分析係数表!C11</f>
        <v>0.13492063492063489</v>
      </c>
      <c r="G8" s="77">
        <f t="shared" si="1"/>
        <v>4.3670702353337072E-3</v>
      </c>
      <c r="H8" s="77">
        <v>5.0538732197177513E-2</v>
      </c>
      <c r="I8" s="77">
        <f t="shared" si="2"/>
        <v>5.0538732197177513E-2</v>
      </c>
      <c r="J8" s="76">
        <f>分析係数表!G11</f>
        <v>0.36893203883495146</v>
      </c>
      <c r="K8" s="78">
        <f t="shared" si="3"/>
        <v>1.8645357509638305E-2</v>
      </c>
      <c r="L8" s="79"/>
      <c r="M8" s="80"/>
      <c r="N8" s="81">
        <f>分析係数表!H11</f>
        <v>-2.8343867804200562E-5</v>
      </c>
      <c r="O8" s="82">
        <f t="shared" si="4"/>
        <v>-3.0890443332092958E-4</v>
      </c>
      <c r="P8" s="76">
        <f>分析係数表!C11</f>
        <v>0.13492063492063489</v>
      </c>
      <c r="Q8" s="82">
        <f t="shared" si="5"/>
        <v>-4.1677582273458739E-5</v>
      </c>
      <c r="R8" s="83">
        <v>9.0311938388463291E-3</v>
      </c>
      <c r="S8" s="84">
        <f t="shared" si="6"/>
        <v>5.9569926036023846E-2</v>
      </c>
      <c r="T8" s="85">
        <f>分析係数表!F11</f>
        <v>0.61165048543689315</v>
      </c>
      <c r="U8" s="86">
        <f t="shared" si="7"/>
        <v>3.6435974177373806E-2</v>
      </c>
      <c r="V8" s="87">
        <f>分析係数表!D11</f>
        <v>6.7961165048543687E-2</v>
      </c>
      <c r="W8" s="167">
        <f t="shared" si="8"/>
        <v>0</v>
      </c>
      <c r="X8" s="76">
        <f>分析係数表!E11</f>
        <v>5.8252427184466021E-2</v>
      </c>
      <c r="Y8" s="166">
        <f t="shared" si="9"/>
        <v>0</v>
      </c>
    </row>
    <row r="9" spans="1:25" x14ac:dyDescent="0.2">
      <c r="A9" s="6" t="s">
        <v>222</v>
      </c>
      <c r="B9" s="5" t="s">
        <v>190</v>
      </c>
      <c r="C9" s="75">
        <f>最終需要_まとめ!C10</f>
        <v>100</v>
      </c>
      <c r="D9" s="76">
        <f>投入係数表!G9</f>
        <v>0.19695743647839456</v>
      </c>
      <c r="E9" s="77">
        <f t="shared" si="0"/>
        <v>19.695743647839457</v>
      </c>
      <c r="F9" s="76">
        <f>分析係数表!C12</f>
        <v>0.20036934441366572</v>
      </c>
      <c r="G9" s="77">
        <f t="shared" si="1"/>
        <v>3.9464232424572128</v>
      </c>
      <c r="H9" s="77">
        <v>4.3775416485690455</v>
      </c>
      <c r="I9" s="77">
        <f t="shared" si="2"/>
        <v>104.37754164856905</v>
      </c>
      <c r="J9" s="76">
        <f>分析係数表!G12</f>
        <v>0.13740087392782002</v>
      </c>
      <c r="K9" s="78">
        <f t="shared" si="3"/>
        <v>14.34156544095082</v>
      </c>
      <c r="L9" s="79"/>
      <c r="M9" s="80"/>
      <c r="N9" s="81">
        <f>分析係数表!H12</f>
        <v>9.9061817975680963E-2</v>
      </c>
      <c r="O9" s="82">
        <f t="shared" si="4"/>
        <v>1.0796209944566488</v>
      </c>
      <c r="P9" s="76">
        <f>分析係数表!C12</f>
        <v>0.20036934441366572</v>
      </c>
      <c r="Q9" s="82">
        <f t="shared" si="5"/>
        <v>0.21632295087450856</v>
      </c>
      <c r="R9" s="83">
        <v>0.24079381133751093</v>
      </c>
      <c r="S9" s="84">
        <f t="shared" si="6"/>
        <v>104.61833545990656</v>
      </c>
      <c r="T9" s="85">
        <f>分析係数表!F12</f>
        <v>0.33460106813400226</v>
      </c>
      <c r="U9" s="86">
        <f t="shared" si="7"/>
        <v>35.005406791286099</v>
      </c>
      <c r="V9" s="87">
        <f>分析係数表!D12</f>
        <v>7.0399741058423698E-2</v>
      </c>
      <c r="W9" s="167">
        <f t="shared" si="8"/>
        <v>7</v>
      </c>
      <c r="X9" s="76">
        <f>分析係数表!E12</f>
        <v>6.3521605437773104E-2</v>
      </c>
      <c r="Y9" s="166">
        <f t="shared" si="9"/>
        <v>7</v>
      </c>
    </row>
    <row r="10" spans="1:25" x14ac:dyDescent="0.2">
      <c r="A10" s="6" t="s">
        <v>223</v>
      </c>
      <c r="B10" s="5" t="s">
        <v>28</v>
      </c>
      <c r="C10" s="90"/>
      <c r="D10" s="76">
        <f>投入係数表!G10</f>
        <v>1.1328693963424503E-3</v>
      </c>
      <c r="E10" s="77">
        <f t="shared" si="0"/>
        <v>0.11328693963424503</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0.16001249646024149</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投入係数表!G11</f>
        <v>1.7316717915520311E-2</v>
      </c>
      <c r="E11" s="77">
        <f t="shared" si="0"/>
        <v>1.7316717915520312</v>
      </c>
      <c r="F11" s="76">
        <f>分析係数表!C14</f>
        <v>6.3559322033898136E-3</v>
      </c>
      <c r="G11" s="77">
        <f t="shared" si="1"/>
        <v>1.1006388505627287E-2</v>
      </c>
      <c r="H11" s="77">
        <v>1.2991494010001612E-2</v>
      </c>
      <c r="I11" s="77">
        <f t="shared" si="2"/>
        <v>1.2991494010001612E-2</v>
      </c>
      <c r="J11" s="76">
        <f>分析係数表!G14</f>
        <v>0.23809523809523808</v>
      </c>
      <c r="K11" s="78">
        <f t="shared" si="3"/>
        <v>3.0932128595241933E-3</v>
      </c>
      <c r="L11" s="79"/>
      <c r="M11" s="80"/>
      <c r="N11" s="81">
        <f>分析係数表!H14</f>
        <v>1.218786315580624E-3</v>
      </c>
      <c r="O11" s="82">
        <f t="shared" si="4"/>
        <v>1.3282890632799969E-2</v>
      </c>
      <c r="P11" s="76">
        <f>分析係数表!C14</f>
        <v>6.3559322033898136E-3</v>
      </c>
      <c r="Q11" s="82">
        <f t="shared" si="5"/>
        <v>8.4425152327118224E-5</v>
      </c>
      <c r="R11" s="83">
        <v>2.1396243354899165E-4</v>
      </c>
      <c r="S11" s="84">
        <f t="shared" si="6"/>
        <v>1.3205456443550603E-2</v>
      </c>
      <c r="T11" s="85">
        <f>分析係数表!F14</f>
        <v>0.42857142857142855</v>
      </c>
      <c r="U11" s="86">
        <f t="shared" si="7"/>
        <v>5.6594813329502586E-3</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投入係数表!G12</f>
        <v>1.0681340022657387E-2</v>
      </c>
      <c r="E12" s="77">
        <f t="shared" si="0"/>
        <v>1.0681340022657388</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0.1003939408293021</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投入係数表!G13</f>
        <v>4.2887198575821328E-3</v>
      </c>
      <c r="E13" s="77">
        <f t="shared" si="0"/>
        <v>0.42887198575821328</v>
      </c>
      <c r="F13" s="76">
        <f>分析係数表!C16</f>
        <v>8.0906148867310179E-4</v>
      </c>
      <c r="G13" s="77">
        <f t="shared" si="1"/>
        <v>3.4698380724772936E-4</v>
      </c>
      <c r="H13" s="77">
        <v>6.3530123023588267E-4</v>
      </c>
      <c r="I13" s="77">
        <f t="shared" si="2"/>
        <v>6.3530123023588267E-4</v>
      </c>
      <c r="J13" s="76">
        <f>分析係数表!G16</f>
        <v>0</v>
      </c>
      <c r="K13" s="78">
        <f t="shared" si="3"/>
        <v>0</v>
      </c>
      <c r="L13" s="79"/>
      <c r="M13" s="80"/>
      <c r="N13" s="81">
        <f>分析係数表!H16</f>
        <v>1.7573198038604347E-2</v>
      </c>
      <c r="O13" s="82">
        <f t="shared" si="4"/>
        <v>0.19152074865897631</v>
      </c>
      <c r="P13" s="76">
        <f>分析係数表!C16</f>
        <v>8.0906148867310179E-4</v>
      </c>
      <c r="Q13" s="82">
        <f t="shared" si="5"/>
        <v>1.5495206202181835E-4</v>
      </c>
      <c r="R13" s="83">
        <v>1.7624332353450669E-4</v>
      </c>
      <c r="S13" s="84">
        <f t="shared" si="6"/>
        <v>8.1154455377038933E-4</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投入係数表!G14</f>
        <v>1.8935102767438098E-2</v>
      </c>
      <c r="E14" s="77">
        <f t="shared" si="0"/>
        <v>1.8935102767438099</v>
      </c>
      <c r="F14" s="76">
        <f>分析係数表!C17</f>
        <v>1.9255455712451908E-2</v>
      </c>
      <c r="G14" s="77">
        <f t="shared" si="1"/>
        <v>3.6460403274912984E-2</v>
      </c>
      <c r="H14" s="77">
        <v>4.1158855438392379E-2</v>
      </c>
      <c r="I14" s="77">
        <f t="shared" si="2"/>
        <v>4.1158855438392379E-2</v>
      </c>
      <c r="J14" s="76">
        <f>分析係数表!G17</f>
        <v>0.22549019607843138</v>
      </c>
      <c r="K14" s="78">
        <f t="shared" si="3"/>
        <v>9.2809183831669088E-3</v>
      </c>
      <c r="L14" s="79"/>
      <c r="M14" s="80"/>
      <c r="N14" s="81">
        <f>分析係数表!H17</f>
        <v>2.8343867804200562E-3</v>
      </c>
      <c r="O14" s="82">
        <f t="shared" si="4"/>
        <v>3.0890443332092954E-2</v>
      </c>
      <c r="P14" s="76">
        <f>分析係数表!C17</f>
        <v>1.9255455712451908E-2</v>
      </c>
      <c r="Q14" s="82">
        <f t="shared" si="5"/>
        <v>5.9480956351912119E-4</v>
      </c>
      <c r="R14" s="83">
        <v>9.6488270921182731E-4</v>
      </c>
      <c r="S14" s="84">
        <f t="shared" si="6"/>
        <v>4.2123738147604207E-2</v>
      </c>
      <c r="T14" s="85">
        <f>分析係数表!F17</f>
        <v>0.34313725490196079</v>
      </c>
      <c r="U14" s="86">
        <f t="shared" si="7"/>
        <v>1.4454223874177915E-2</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投入係数表!G15</f>
        <v>2.4275772778766789E-3</v>
      </c>
      <c r="E15" s="77">
        <f t="shared" si="0"/>
        <v>0.24275772778766788</v>
      </c>
      <c r="F15" s="76">
        <f>分析係数表!C18</f>
        <v>0.17326732673267331</v>
      </c>
      <c r="G15" s="77">
        <f t="shared" si="1"/>
        <v>4.2061982537467214E-2</v>
      </c>
      <c r="H15" s="77">
        <v>4.9380845556458781E-2</v>
      </c>
      <c r="I15" s="77">
        <f t="shared" si="2"/>
        <v>4.9380845556458781E-2</v>
      </c>
      <c r="J15" s="76">
        <f>分析係数表!G18</f>
        <v>0.2148626817447496</v>
      </c>
      <c r="K15" s="78">
        <f t="shared" si="3"/>
        <v>1.0610100903084035E-2</v>
      </c>
      <c r="L15" s="79"/>
      <c r="M15" s="80"/>
      <c r="N15" s="81">
        <f>分析係数表!H18</f>
        <v>4.8184575267140952E-4</v>
      </c>
      <c r="O15" s="82">
        <f t="shared" si="4"/>
        <v>5.2513753664558023E-3</v>
      </c>
      <c r="P15" s="76">
        <f>分析係数表!C18</f>
        <v>0.17326732673267331</v>
      </c>
      <c r="Q15" s="82">
        <f t="shared" si="5"/>
        <v>9.0989177141560958E-4</v>
      </c>
      <c r="R15" s="83">
        <v>1.6866167852261889E-3</v>
      </c>
      <c r="S15" s="84">
        <f t="shared" si="6"/>
        <v>5.1067462341684973E-2</v>
      </c>
      <c r="T15" s="85">
        <f>分析係数表!F18</f>
        <v>0.4604200323101777</v>
      </c>
      <c r="U15" s="86">
        <f t="shared" si="7"/>
        <v>2.3512482661357376E-2</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投入係数表!G16</f>
        <v>0</v>
      </c>
      <c r="E16" s="77">
        <f t="shared" si="0"/>
        <v>0</v>
      </c>
      <c r="F16" s="76">
        <f>分析係数表!C19</f>
        <v>6.6666666666667096E-3</v>
      </c>
      <c r="G16" s="77">
        <f t="shared" si="1"/>
        <v>0</v>
      </c>
      <c r="H16" s="77">
        <v>8.7595250186931465E-5</v>
      </c>
      <c r="I16" s="77">
        <f t="shared" si="2"/>
        <v>8.7595250186931465E-5</v>
      </c>
      <c r="J16" s="76">
        <f>分析係数表!G19</f>
        <v>7.1428571428571425E-2</v>
      </c>
      <c r="K16" s="78">
        <f t="shared" si="3"/>
        <v>6.2568035847808189E-6</v>
      </c>
      <c r="L16" s="79"/>
      <c r="M16" s="80"/>
      <c r="N16" s="81">
        <f>分析係数表!H19</f>
        <v>-1.1337547121680225E-4</v>
      </c>
      <c r="O16" s="82">
        <f t="shared" si="4"/>
        <v>-1.2356177332837183E-3</v>
      </c>
      <c r="P16" s="76">
        <f>分析係数表!C19</f>
        <v>6.6666666666667096E-3</v>
      </c>
      <c r="Q16" s="82">
        <f t="shared" si="5"/>
        <v>-8.2374515552248415E-6</v>
      </c>
      <c r="R16" s="83">
        <v>1.0135929401751955E-5</v>
      </c>
      <c r="S16" s="84">
        <f t="shared" si="6"/>
        <v>9.7731179588683419E-5</v>
      </c>
      <c r="T16" s="85">
        <f>分析係数表!F19</f>
        <v>0.2857142857142857</v>
      </c>
      <c r="U16" s="86">
        <f t="shared" si="7"/>
        <v>2.7923194168195262E-5</v>
      </c>
      <c r="V16" s="87">
        <f>分析係数表!D19</f>
        <v>0</v>
      </c>
      <c r="W16" s="167">
        <f t="shared" si="8"/>
        <v>0</v>
      </c>
      <c r="X16" s="76">
        <f>分析係数表!E19</f>
        <v>0</v>
      </c>
      <c r="Y16" s="166">
        <f t="shared" si="9"/>
        <v>0</v>
      </c>
    </row>
    <row r="17" spans="1:25" x14ac:dyDescent="0.2">
      <c r="A17" s="6" t="s">
        <v>5</v>
      </c>
      <c r="B17" s="5" t="s">
        <v>33</v>
      </c>
      <c r="C17" s="90"/>
      <c r="D17" s="76">
        <f>投入係数表!G17</f>
        <v>1.5374656093218968E-3</v>
      </c>
      <c r="E17" s="77">
        <f t="shared" si="0"/>
        <v>0.15374656093218969</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6.4869930997395195E-3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投入係数表!G18</f>
        <v>1.0762259265253277E-2</v>
      </c>
      <c r="E18" s="77">
        <f t="shared" si="0"/>
        <v>1.0762259265253278</v>
      </c>
      <c r="F18" s="76">
        <f>分析係数表!C21</f>
        <v>2.5662959794696349E-2</v>
      </c>
      <c r="G18" s="77">
        <f t="shared" si="1"/>
        <v>2.7619142682429314E-2</v>
      </c>
      <c r="H18" s="77">
        <v>2.9827129732350108E-2</v>
      </c>
      <c r="I18" s="77">
        <f t="shared" si="2"/>
        <v>2.9827129732350108E-2</v>
      </c>
      <c r="J18" s="76">
        <f>分析係数表!G21</f>
        <v>0.2857142857142857</v>
      </c>
      <c r="K18" s="78">
        <f t="shared" si="3"/>
        <v>8.5220370663857455E-3</v>
      </c>
      <c r="L18" s="79"/>
      <c r="M18" s="80"/>
      <c r="N18" s="81">
        <f>分析係数表!H21</f>
        <v>9.6369150534281905E-4</v>
      </c>
      <c r="O18" s="82">
        <f t="shared" si="4"/>
        <v>1.0502750732911605E-2</v>
      </c>
      <c r="P18" s="76">
        <f>分析係数表!C21</f>
        <v>2.5662959794696349E-2</v>
      </c>
      <c r="Q18" s="82">
        <f t="shared" si="5"/>
        <v>2.6953166979242811E-4</v>
      </c>
      <c r="R18" s="83">
        <v>5.0227627379754601E-4</v>
      </c>
      <c r="S18" s="84">
        <f t="shared" si="6"/>
        <v>3.0329406006147655E-2</v>
      </c>
      <c r="T18" s="85">
        <f>分析係数表!F21</f>
        <v>0.42857142857142855</v>
      </c>
      <c r="U18" s="86">
        <f t="shared" si="7"/>
        <v>1.2998316859777566E-2</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投入係数表!G19</f>
        <v>0</v>
      </c>
      <c r="E19" s="77">
        <f t="shared" si="0"/>
        <v>0</v>
      </c>
      <c r="F19" s="76">
        <f>分析係数表!C22</f>
        <v>5.6016597510373467E-2</v>
      </c>
      <c r="G19" s="77">
        <f t="shared" si="1"/>
        <v>0</v>
      </c>
      <c r="H19" s="77">
        <v>5.0357323829587012E-4</v>
      </c>
      <c r="I19" s="77">
        <f t="shared" si="2"/>
        <v>5.0357323829587012E-4</v>
      </c>
      <c r="J19" s="76">
        <f>分析係数表!G22</f>
        <v>0.19573901464713714</v>
      </c>
      <c r="K19" s="78">
        <f t="shared" si="3"/>
        <v>9.8568929466701598E-5</v>
      </c>
      <c r="L19" s="79"/>
      <c r="M19" s="80"/>
      <c r="N19" s="81">
        <f>分析係数表!H22</f>
        <v>5.6687735608401125E-5</v>
      </c>
      <c r="O19" s="82">
        <f t="shared" si="4"/>
        <v>6.1780886664185915E-4</v>
      </c>
      <c r="P19" s="76">
        <f>分析係数表!C22</f>
        <v>5.6016597510373467E-2</v>
      </c>
      <c r="Q19" s="82">
        <f t="shared" si="5"/>
        <v>3.4607550621017019E-5</v>
      </c>
      <c r="R19" s="83">
        <v>1.8621915411973049E-4</v>
      </c>
      <c r="S19" s="84">
        <f t="shared" si="6"/>
        <v>6.8979239241560061E-4</v>
      </c>
      <c r="T19" s="85">
        <f>分析係数表!F22</f>
        <v>0.41411451398135818</v>
      </c>
      <c r="U19" s="86">
        <f t="shared" si="7"/>
        <v>2.8565304133322474E-4</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投入係数表!G20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3.0890443332092958E-4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投入係数表!G21</f>
        <v>0</v>
      </c>
      <c r="E21" s="77">
        <f t="shared" si="0"/>
        <v>0</v>
      </c>
      <c r="F21" s="76">
        <f>分析係数表!C24</f>
        <v>0.19917864476386038</v>
      </c>
      <c r="G21" s="77">
        <f t="shared" si="1"/>
        <v>0</v>
      </c>
      <c r="H21" s="77">
        <v>1.5830668015887263E-3</v>
      </c>
      <c r="I21" s="77">
        <f t="shared" si="2"/>
        <v>1.5830668015887263E-3</v>
      </c>
      <c r="J21" s="76">
        <f>分析係数表!G24</f>
        <v>0.20754716981132076</v>
      </c>
      <c r="K21" s="78">
        <f t="shared" si="3"/>
        <v>3.285610342919998E-4</v>
      </c>
      <c r="L21" s="79"/>
      <c r="M21" s="80"/>
      <c r="N21" s="81">
        <f>分析係数表!H24</f>
        <v>3.9681414925880784E-4</v>
      </c>
      <c r="O21" s="82">
        <f t="shared" si="4"/>
        <v>4.3246620664930133E-3</v>
      </c>
      <c r="P21" s="76">
        <f>分析係数表!C24</f>
        <v>0.19917864476386038</v>
      </c>
      <c r="Q21" s="82">
        <f t="shared" si="5"/>
        <v>8.6138032946575418E-4</v>
      </c>
      <c r="R21" s="83">
        <v>1.655509373276041E-3</v>
      </c>
      <c r="S21" s="84">
        <f t="shared" si="6"/>
        <v>3.2385761748647676E-3</v>
      </c>
      <c r="T21" s="85">
        <f>分析係数表!F24</f>
        <v>0.39622641509433965</v>
      </c>
      <c r="U21" s="86">
        <f t="shared" si="7"/>
        <v>1.283209427776606E-3</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投入係数表!G22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5.8691842330976613E-3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投入係数表!G23</f>
        <v>0</v>
      </c>
      <c r="E23" s="77">
        <f t="shared" si="0"/>
        <v>0</v>
      </c>
      <c r="F23" s="76">
        <f>分析係数表!C26</f>
        <v>0.11021233569261879</v>
      </c>
      <c r="G23" s="77">
        <f t="shared" si="1"/>
        <v>0</v>
      </c>
      <c r="H23" s="77">
        <v>1.2666016337637318E-3</v>
      </c>
      <c r="I23" s="77">
        <f t="shared" si="2"/>
        <v>1.2666016337637318E-3</v>
      </c>
      <c r="J23" s="76">
        <f>分析係数表!G26</f>
        <v>0.1984126984126984</v>
      </c>
      <c r="K23" s="78">
        <f t="shared" si="3"/>
        <v>2.5130984796899441E-4</v>
      </c>
      <c r="L23" s="79"/>
      <c r="M23" s="80"/>
      <c r="N23" s="81">
        <f>分析係数表!H26</f>
        <v>1.2046143816785239E-2</v>
      </c>
      <c r="O23" s="82">
        <f t="shared" si="4"/>
        <v>0.13128438416139507</v>
      </c>
      <c r="P23" s="76">
        <f>分析係数表!C26</f>
        <v>0.11021233569261879</v>
      </c>
      <c r="Q23" s="82">
        <f t="shared" si="5"/>
        <v>1.4469158618394399E-2</v>
      </c>
      <c r="R23" s="83">
        <v>1.4880361464954875E-2</v>
      </c>
      <c r="S23" s="84">
        <f t="shared" si="6"/>
        <v>1.6146963098718606E-2</v>
      </c>
      <c r="T23" s="85">
        <f>分析係数表!F26</f>
        <v>0.33809523809523812</v>
      </c>
      <c r="U23" s="86">
        <f t="shared" si="7"/>
        <v>5.4592113333762913E-3</v>
      </c>
      <c r="V23" s="87">
        <f>分析係数表!D26</f>
        <v>0</v>
      </c>
      <c r="W23" s="167">
        <f t="shared" si="8"/>
        <v>0</v>
      </c>
      <c r="X23" s="76">
        <f>分析係数表!E26</f>
        <v>0</v>
      </c>
      <c r="Y23" s="166">
        <f t="shared" si="9"/>
        <v>0</v>
      </c>
    </row>
    <row r="24" spans="1:25" x14ac:dyDescent="0.2">
      <c r="A24" s="6" t="s">
        <v>12</v>
      </c>
      <c r="B24" s="5" t="s">
        <v>365</v>
      </c>
      <c r="C24" s="90"/>
      <c r="D24" s="76">
        <f>投入係数表!G24</f>
        <v>0</v>
      </c>
      <c r="E24" s="77">
        <f t="shared" si="0"/>
        <v>0</v>
      </c>
      <c r="F24" s="76">
        <f>分析係数表!C27</f>
        <v>1.1933174224343368E-3</v>
      </c>
      <c r="G24" s="77">
        <f t="shared" si="1"/>
        <v>0</v>
      </c>
      <c r="H24" s="77">
        <v>1.8140918449002321E-6</v>
      </c>
      <c r="I24" s="77">
        <f t="shared" si="2"/>
        <v>1.8140918449002321E-6</v>
      </c>
      <c r="J24" s="76">
        <f>分析係数表!G27</f>
        <v>0.2857142857142857</v>
      </c>
      <c r="K24" s="78">
        <f t="shared" si="3"/>
        <v>5.1831195568578057E-7</v>
      </c>
      <c r="L24" s="79"/>
      <c r="M24" s="80"/>
      <c r="N24" s="81">
        <f>分析係数表!H27</f>
        <v>1.1365890989484425E-2</v>
      </c>
      <c r="O24" s="82">
        <f t="shared" si="4"/>
        <v>0.12387067776169275</v>
      </c>
      <c r="P24" s="76">
        <f>分析係数表!C27</f>
        <v>1.1933174224343368E-3</v>
      </c>
      <c r="Q24" s="82">
        <f t="shared" si="5"/>
        <v>1.4781703790177751E-4</v>
      </c>
      <c r="R24" s="83">
        <v>1.4841348153495535E-4</v>
      </c>
      <c r="S24" s="84">
        <f t="shared" si="6"/>
        <v>1.5022757337985557E-4</v>
      </c>
      <c r="T24" s="85">
        <f>分析係数表!F27</f>
        <v>0.5714285714285714</v>
      </c>
      <c r="U24" s="86">
        <f t="shared" si="7"/>
        <v>8.5844327645631749E-5</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投入係数表!G25</f>
        <v>0</v>
      </c>
      <c r="E25" s="77">
        <f t="shared" si="0"/>
        <v>0</v>
      </c>
      <c r="F25" s="76">
        <f>分析係数表!C28</f>
        <v>9.1300191204588876E-2</v>
      </c>
      <c r="G25" s="77">
        <f t="shared" si="1"/>
        <v>0</v>
      </c>
      <c r="H25" s="77">
        <v>2.0400892473368522E-2</v>
      </c>
      <c r="I25" s="77">
        <f t="shared" si="2"/>
        <v>2.0400892473368522E-2</v>
      </c>
      <c r="J25" s="76">
        <f>分析係数表!G28</f>
        <v>0.1256583897667419</v>
      </c>
      <c r="K25" s="78">
        <f t="shared" si="3"/>
        <v>2.5635432980079327E-3</v>
      </c>
      <c r="L25" s="79"/>
      <c r="M25" s="80"/>
      <c r="N25" s="81">
        <f>分析係数表!H28</f>
        <v>2.1286244720954622E-2</v>
      </c>
      <c r="O25" s="82">
        <f t="shared" si="4"/>
        <v>0.23198722942401809</v>
      </c>
      <c r="P25" s="76">
        <f>分析係数表!C28</f>
        <v>9.1300191204588876E-2</v>
      </c>
      <c r="Q25" s="82">
        <f t="shared" si="5"/>
        <v>2.1180478403435676E-2</v>
      </c>
      <c r="R25" s="83">
        <v>2.3055378254241626E-2</v>
      </c>
      <c r="S25" s="84">
        <f t="shared" si="6"/>
        <v>4.3456270727610144E-2</v>
      </c>
      <c r="T25" s="85">
        <f>分析係数表!F28</f>
        <v>0.21519939804364183</v>
      </c>
      <c r="U25" s="86">
        <f t="shared" si="7"/>
        <v>9.351763301803236E-3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投入係数表!G26</f>
        <v>9.1438744133354906E-3</v>
      </c>
      <c r="E26" s="77">
        <f t="shared" si="0"/>
        <v>0.9143874413335491</v>
      </c>
      <c r="F26" s="76">
        <f>分析係数表!C29</f>
        <v>1.8433179723502335E-2</v>
      </c>
      <c r="G26" s="77">
        <f t="shared" si="1"/>
        <v>1.6855068043014759E-2</v>
      </c>
      <c r="H26" s="77">
        <v>1.8848043475520552E-2</v>
      </c>
      <c r="I26" s="77">
        <f t="shared" si="2"/>
        <v>1.8848043475520552E-2</v>
      </c>
      <c r="J26" s="76">
        <f>分析係数表!G29</f>
        <v>0.30107526881720431</v>
      </c>
      <c r="K26" s="78">
        <f t="shared" si="3"/>
        <v>5.6746797560707036E-3</v>
      </c>
      <c r="L26" s="79"/>
      <c r="M26" s="80"/>
      <c r="N26" s="81">
        <f>分析係数表!H29</f>
        <v>1.0062073070491199E-2</v>
      </c>
      <c r="O26" s="82">
        <f t="shared" si="4"/>
        <v>0.10966107382892999</v>
      </c>
      <c r="P26" s="76">
        <f>分析係数表!C29</f>
        <v>1.8433179723502335E-2</v>
      </c>
      <c r="Q26" s="82">
        <f t="shared" si="5"/>
        <v>2.021402282560925E-3</v>
      </c>
      <c r="R26" s="83">
        <v>2.4073007549107474E-3</v>
      </c>
      <c r="S26" s="84">
        <f t="shared" si="6"/>
        <v>2.1255344230431298E-2</v>
      </c>
      <c r="T26" s="85">
        <f>分析係数表!F29</f>
        <v>0.4838709677419355</v>
      </c>
      <c r="U26" s="86">
        <f t="shared" si="7"/>
        <v>1.0284843982466757E-2</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投入係数表!G27</f>
        <v>5.6643469817122514E-4</v>
      </c>
      <c r="E27" s="77">
        <f t="shared" si="0"/>
        <v>5.6643469817122517E-2</v>
      </c>
      <c r="F27" s="76">
        <f>分析係数表!C30</f>
        <v>1</v>
      </c>
      <c r="G27" s="77">
        <f t="shared" si="1"/>
        <v>5.6643469817122517E-2</v>
      </c>
      <c r="H27" s="77">
        <v>0.11738353329844102</v>
      </c>
      <c r="I27" s="77">
        <f t="shared" si="2"/>
        <v>0.11738353329844102</v>
      </c>
      <c r="J27" s="76">
        <f>分析係数表!G30</f>
        <v>0.34457349818908456</v>
      </c>
      <c r="K27" s="78">
        <f t="shared" si="3"/>
        <v>4.0447254698438712E-2</v>
      </c>
      <c r="L27" s="79"/>
      <c r="M27" s="80"/>
      <c r="N27" s="81">
        <f>分析係数表!H30</f>
        <v>0</v>
      </c>
      <c r="O27" s="82">
        <f t="shared" si="4"/>
        <v>0</v>
      </c>
      <c r="P27" s="76">
        <f>分析係数表!C30</f>
        <v>1</v>
      </c>
      <c r="Q27" s="82">
        <f t="shared" si="5"/>
        <v>0</v>
      </c>
      <c r="R27" s="83">
        <v>2.3033714692564961E-2</v>
      </c>
      <c r="S27" s="84">
        <f t="shared" si="6"/>
        <v>0.14041724799100597</v>
      </c>
      <c r="T27" s="85">
        <f>分析係数表!F30</f>
        <v>0.44136380666916447</v>
      </c>
      <c r="U27" s="86">
        <f t="shared" si="7"/>
        <v>6.1975091095318478E-2</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投入係数表!G28</f>
        <v>1.4079948211684739E-2</v>
      </c>
      <c r="E28" s="77">
        <f t="shared" si="0"/>
        <v>1.4079948211684739</v>
      </c>
      <c r="F28" s="76">
        <f>分析係数表!C31</f>
        <v>0.63276836158192085</v>
      </c>
      <c r="G28" s="77">
        <f t="shared" si="1"/>
        <v>0.89093457610660487</v>
      </c>
      <c r="H28" s="77">
        <v>1.11706433492339</v>
      </c>
      <c r="I28" s="77">
        <f t="shared" si="2"/>
        <v>1.11706433492339</v>
      </c>
      <c r="J28" s="76">
        <f>分析係数表!G31</f>
        <v>7.0953436807095344E-2</v>
      </c>
      <c r="K28" s="78">
        <f t="shared" si="3"/>
        <v>7.9259553697446736E-2</v>
      </c>
      <c r="L28" s="79"/>
      <c r="M28" s="80"/>
      <c r="N28" s="81">
        <f>分析係数表!H31</f>
        <v>2.4772540460871292E-2</v>
      </c>
      <c r="O28" s="82">
        <f t="shared" si="4"/>
        <v>0.26998247472249243</v>
      </c>
      <c r="P28" s="76">
        <f>分析係数表!C31</f>
        <v>0.63276836158192085</v>
      </c>
      <c r="Q28" s="82">
        <f t="shared" si="5"/>
        <v>0.17083636818598388</v>
      </c>
      <c r="R28" s="83">
        <v>0.22181280539391868</v>
      </c>
      <c r="S28" s="84">
        <f t="shared" si="6"/>
        <v>1.3388771403173085</v>
      </c>
      <c r="T28" s="85">
        <f>分析係数表!F31</f>
        <v>0.34515890613451589</v>
      </c>
      <c r="U28" s="86">
        <f t="shared" si="7"/>
        <v>0.46212536920043096</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投入係数表!G29</f>
        <v>1.9420618223013433E-3</v>
      </c>
      <c r="E29" s="77">
        <f t="shared" si="0"/>
        <v>0.19420618223013433</v>
      </c>
      <c r="F29" s="76">
        <f>分析係数表!C32</f>
        <v>0.97868217054263562</v>
      </c>
      <c r="G29" s="77">
        <f t="shared" si="1"/>
        <v>0.19006612795778649</v>
      </c>
      <c r="H29" s="77">
        <v>0.23149698540142633</v>
      </c>
      <c r="I29" s="77">
        <f t="shared" si="2"/>
        <v>0.23149698540142633</v>
      </c>
      <c r="J29" s="76">
        <f>分析係数表!G32</f>
        <v>0.14173228346456693</v>
      </c>
      <c r="K29" s="78">
        <f t="shared" si="3"/>
        <v>3.2810596356107669E-2</v>
      </c>
      <c r="L29" s="79"/>
      <c r="M29" s="80"/>
      <c r="N29" s="81">
        <f>分析係数表!H32</f>
        <v>7.0859669510501405E-3</v>
      </c>
      <c r="O29" s="82">
        <f t="shared" si="4"/>
        <v>7.7226108330232385E-2</v>
      </c>
      <c r="P29" s="76">
        <f>分析係数表!C32</f>
        <v>0.97868217054263562</v>
      </c>
      <c r="Q29" s="82">
        <f t="shared" si="5"/>
        <v>7.5579815323192551E-2</v>
      </c>
      <c r="R29" s="83">
        <v>9.5408780293756948E-2</v>
      </c>
      <c r="S29" s="84">
        <f t="shared" si="6"/>
        <v>0.32690576569518326</v>
      </c>
      <c r="T29" s="85">
        <f>分析係数表!F32</f>
        <v>0.48622047244094491</v>
      </c>
      <c r="U29" s="86">
        <f t="shared" si="7"/>
        <v>0.15894827583998083</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投入係数表!G30</f>
        <v>8.0919242595889308E-4</v>
      </c>
      <c r="E30" s="77">
        <f t="shared" si="0"/>
        <v>8.0919242595889312E-2</v>
      </c>
      <c r="F30" s="76">
        <f>分析係数表!C33</f>
        <v>0.55506607929515417</v>
      </c>
      <c r="G30" s="77">
        <f t="shared" si="1"/>
        <v>4.4915526727233715E-2</v>
      </c>
      <c r="H30" s="77">
        <v>6.502062923318136E-2</v>
      </c>
      <c r="I30" s="77">
        <f t="shared" si="2"/>
        <v>6.502062923318136E-2</v>
      </c>
      <c r="J30" s="76">
        <f>分析係数表!G33</f>
        <v>0.50923482849604218</v>
      </c>
      <c r="K30" s="78">
        <f t="shared" si="3"/>
        <v>3.3110768976263853E-2</v>
      </c>
      <c r="L30" s="79"/>
      <c r="M30" s="80"/>
      <c r="N30" s="81">
        <f>分析係数表!H33</f>
        <v>1.0203792409512202E-3</v>
      </c>
      <c r="O30" s="82">
        <f t="shared" si="4"/>
        <v>1.1120559599553463E-2</v>
      </c>
      <c r="P30" s="76">
        <f>分析係数表!C33</f>
        <v>0.55506607929515417</v>
      </c>
      <c r="Q30" s="82">
        <f t="shared" si="5"/>
        <v>6.1726454164922305E-3</v>
      </c>
      <c r="R30" s="83">
        <v>2.0740436074028343E-2</v>
      </c>
      <c r="S30" s="84">
        <f t="shared" si="6"/>
        <v>8.57610653072097E-2</v>
      </c>
      <c r="T30" s="85">
        <f>分析係数表!F33</f>
        <v>0.65171503957783639</v>
      </c>
      <c r="U30" s="86">
        <f t="shared" si="7"/>
        <v>5.5891776070925582E-2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投入係数表!G31</f>
        <v>7.7196957436478392E-2</v>
      </c>
      <c r="E31" s="77">
        <f t="shared" si="0"/>
        <v>7.7196957436478391</v>
      </c>
      <c r="F31" s="76">
        <f>分析係数表!C34</f>
        <v>0.15400223191640461</v>
      </c>
      <c r="G31" s="77">
        <f t="shared" si="1"/>
        <v>1.188850374237336</v>
      </c>
      <c r="H31" s="77">
        <v>1.36776325154828</v>
      </c>
      <c r="I31" s="77">
        <f t="shared" si="2"/>
        <v>1.36776325154828</v>
      </c>
      <c r="J31" s="76">
        <f>分析係数表!G34</f>
        <v>0.42548076923076922</v>
      </c>
      <c r="K31" s="78">
        <f t="shared" si="3"/>
        <v>0.58195696039434031</v>
      </c>
      <c r="L31" s="79"/>
      <c r="M31" s="80"/>
      <c r="N31" s="81">
        <f>分析係数表!H34</f>
        <v>0.17369122190414105</v>
      </c>
      <c r="O31" s="82">
        <f t="shared" si="4"/>
        <v>1.8929663673906563</v>
      </c>
      <c r="P31" s="76">
        <f>分析係数表!C34</f>
        <v>0.15400223191640461</v>
      </c>
      <c r="Q31" s="82">
        <f t="shared" si="5"/>
        <v>0.29152104552084984</v>
      </c>
      <c r="R31" s="83">
        <v>0.30695980375338083</v>
      </c>
      <c r="S31" s="84">
        <f t="shared" si="6"/>
        <v>1.6747230553016608</v>
      </c>
      <c r="T31" s="85">
        <f>分析係数表!F34</f>
        <v>0.70232371794871795</v>
      </c>
      <c r="U31" s="86">
        <f t="shared" si="7"/>
        <v>1.1761977227338987</v>
      </c>
      <c r="V31" s="87">
        <f>分析係数表!D34</f>
        <v>0.47435897435897434</v>
      </c>
      <c r="W31" s="167">
        <f t="shared" si="8"/>
        <v>1</v>
      </c>
      <c r="X31" s="76">
        <f>分析係数表!E34</f>
        <v>0.27003205128205127</v>
      </c>
      <c r="Y31" s="166">
        <f t="shared" si="9"/>
        <v>0</v>
      </c>
    </row>
    <row r="32" spans="1:25" x14ac:dyDescent="0.2">
      <c r="A32" s="6" t="s">
        <v>20</v>
      </c>
      <c r="B32" s="5" t="s">
        <v>37</v>
      </c>
      <c r="C32" s="90"/>
      <c r="D32" s="76">
        <f>投入係数表!G32</f>
        <v>5.2597507687328045E-3</v>
      </c>
      <c r="E32" s="77">
        <f t="shared" si="0"/>
        <v>0.52597507687328049</v>
      </c>
      <c r="F32" s="76">
        <f>分析係数表!C35</f>
        <v>0.30568862275449105</v>
      </c>
      <c r="G32" s="77">
        <f t="shared" si="1"/>
        <v>0.16078459685258067</v>
      </c>
      <c r="H32" s="77">
        <v>0.22152798664114504</v>
      </c>
      <c r="I32" s="77">
        <f t="shared" si="2"/>
        <v>0.22152798664114504</v>
      </c>
      <c r="J32" s="76">
        <f>分析係数表!G35</f>
        <v>0.31559633027522938</v>
      </c>
      <c r="K32" s="78">
        <f t="shared" si="3"/>
        <v>6.9913419637205404E-2</v>
      </c>
      <c r="L32" s="79"/>
      <c r="M32" s="80"/>
      <c r="N32" s="81">
        <f>分析係数表!H35</f>
        <v>6.5701085570136902E-2</v>
      </c>
      <c r="O32" s="82">
        <f t="shared" si="4"/>
        <v>0.71604047643791469</v>
      </c>
      <c r="P32" s="76">
        <f>分析係数表!C35</f>
        <v>0.30568862275449105</v>
      </c>
      <c r="Q32" s="82">
        <f t="shared" si="5"/>
        <v>0.21888542707877573</v>
      </c>
      <c r="R32" s="83">
        <v>0.2570829772509361</v>
      </c>
      <c r="S32" s="84">
        <f t="shared" si="6"/>
        <v>0.47861096389208113</v>
      </c>
      <c r="T32" s="85">
        <f>分析係数表!F35</f>
        <v>0.65045871559633028</v>
      </c>
      <c r="U32" s="86">
        <f t="shared" si="7"/>
        <v>0.31131667284356468</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投入係数表!G33</f>
        <v>1.3756271241301182E-3</v>
      </c>
      <c r="E33" s="77">
        <f t="shared" si="0"/>
        <v>0.13756271241301182</v>
      </c>
      <c r="F33" s="76">
        <f>分析係数表!C36</f>
        <v>0.70817344589409048</v>
      </c>
      <c r="G33" s="77">
        <f t="shared" si="1"/>
        <v>9.7418260076060359E-2</v>
      </c>
      <c r="H33" s="77">
        <v>0.1594399837981596</v>
      </c>
      <c r="I33" s="77">
        <f t="shared" si="2"/>
        <v>0.1594399837981596</v>
      </c>
      <c r="J33" s="76">
        <f>分析係数表!G36</f>
        <v>9.7428958051420846E-3</v>
      </c>
      <c r="K33" s="78">
        <f t="shared" si="3"/>
        <v>1.5534071493190111E-3</v>
      </c>
      <c r="L33" s="79"/>
      <c r="M33" s="80"/>
      <c r="N33" s="81">
        <f>分析係数表!H36</f>
        <v>0.13287605226609223</v>
      </c>
      <c r="O33" s="82">
        <f t="shared" si="4"/>
        <v>1.4481439834085177</v>
      </c>
      <c r="P33" s="76">
        <f>分析係数表!C36</f>
        <v>0.70817344589409048</v>
      </c>
      <c r="Q33" s="82">
        <f t="shared" si="5"/>
        <v>1.0255371148812045</v>
      </c>
      <c r="R33" s="83">
        <v>1.0531955745205599</v>
      </c>
      <c r="S33" s="84">
        <f t="shared" si="6"/>
        <v>1.2126355583187194</v>
      </c>
      <c r="T33" s="85">
        <f>分析係数表!F36</f>
        <v>0.89418132611637346</v>
      </c>
      <c r="U33" s="86">
        <f t="shared" si="7"/>
        <v>1.0843160716333013</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投入係数表!G34</f>
        <v>2.6460592328855802E-2</v>
      </c>
      <c r="E34" s="77">
        <f t="shared" si="0"/>
        <v>2.6460592328855803</v>
      </c>
      <c r="F34" s="76">
        <f>分析係数表!C37</f>
        <v>0.27648363838047696</v>
      </c>
      <c r="G34" s="77">
        <f t="shared" si="1"/>
        <v>0.7315920840784591</v>
      </c>
      <c r="H34" s="77">
        <v>0.88770060557778074</v>
      </c>
      <c r="I34" s="77">
        <f t="shared" si="2"/>
        <v>0.88770060557778074</v>
      </c>
      <c r="J34" s="76">
        <f>分析係数表!G37</f>
        <v>0.33205374280230326</v>
      </c>
      <c r="K34" s="78">
        <f t="shared" si="3"/>
        <v>0.29476430856997327</v>
      </c>
      <c r="L34" s="79"/>
      <c r="M34" s="80"/>
      <c r="N34" s="81">
        <f>分析係数表!H37</f>
        <v>5.1330744593407217E-2</v>
      </c>
      <c r="O34" s="82">
        <f t="shared" si="4"/>
        <v>0.55942592874420338</v>
      </c>
      <c r="P34" s="76">
        <f>分析係数表!C37</f>
        <v>0.27648363838047696</v>
      </c>
      <c r="Q34" s="82">
        <f t="shared" si="5"/>
        <v>0.15467211618357479</v>
      </c>
      <c r="R34" s="83">
        <v>0.17757110045845242</v>
      </c>
      <c r="S34" s="84">
        <f t="shared" si="6"/>
        <v>1.0652717060362331</v>
      </c>
      <c r="T34" s="85">
        <f>分析係数表!F37</f>
        <v>0.66922584772872684</v>
      </c>
      <c r="U34" s="86">
        <f t="shared" si="7"/>
        <v>0.71290736053352521</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投入係数表!G35</f>
        <v>3.6413659168150186E-3</v>
      </c>
      <c r="E35" s="77">
        <f t="shared" si="0"/>
        <v>0.36413659168150186</v>
      </c>
      <c r="F35" s="76">
        <f>分析係数表!C38</f>
        <v>2.0725388601036232E-2</v>
      </c>
      <c r="G35" s="77">
        <f t="shared" si="1"/>
        <v>7.5468723664559832E-3</v>
      </c>
      <c r="H35" s="77">
        <v>1.1271182465172763E-2</v>
      </c>
      <c r="I35" s="77">
        <f t="shared" si="2"/>
        <v>1.1271182465172763E-2</v>
      </c>
      <c r="J35" s="76">
        <f>分析係数表!G38</f>
        <v>0.23376623376623376</v>
      </c>
      <c r="K35" s="78">
        <f t="shared" si="3"/>
        <v>2.6348218749754509E-3</v>
      </c>
      <c r="L35" s="79"/>
      <c r="M35" s="80"/>
      <c r="N35" s="81">
        <f>分析係数表!H38</f>
        <v>4.4613247923811682E-2</v>
      </c>
      <c r="O35" s="82">
        <f t="shared" si="4"/>
        <v>0.4862155780471431</v>
      </c>
      <c r="P35" s="76">
        <f>分析係数表!C38</f>
        <v>2.0725388601036232E-2</v>
      </c>
      <c r="Q35" s="82">
        <f t="shared" si="5"/>
        <v>1.0077006798904503E-2</v>
      </c>
      <c r="R35" s="83">
        <v>1.1400292299434024E-2</v>
      </c>
      <c r="S35" s="84">
        <f t="shared" si="6"/>
        <v>2.2671474764606785E-2</v>
      </c>
      <c r="T35" s="85">
        <f>分析係数表!F38</f>
        <v>0.61038961038961037</v>
      </c>
      <c r="U35" s="86">
        <f t="shared" si="7"/>
        <v>1.3838432648526218E-2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投入係数表!G36</f>
        <v>0</v>
      </c>
      <c r="E36" s="77">
        <f t="shared" si="0"/>
        <v>0</v>
      </c>
      <c r="F36" s="76">
        <f>分析係数表!C39</f>
        <v>1</v>
      </c>
      <c r="G36" s="77">
        <f t="shared" si="1"/>
        <v>0</v>
      </c>
      <c r="H36" s="77">
        <v>4.7423391508425485E-3</v>
      </c>
      <c r="I36" s="77">
        <f t="shared" si="2"/>
        <v>4.7423391508425485E-3</v>
      </c>
      <c r="J36" s="76">
        <f>分析係数表!G39</f>
        <v>0.35511171293161814</v>
      </c>
      <c r="K36" s="78">
        <f t="shared" si="3"/>
        <v>1.6840601791583728E-3</v>
      </c>
      <c r="L36" s="79"/>
      <c r="M36" s="80"/>
      <c r="N36" s="81">
        <f>分析係数表!H39</f>
        <v>4.0815169638048808E-3</v>
      </c>
      <c r="O36" s="82">
        <f t="shared" si="4"/>
        <v>4.4482238398213851E-2</v>
      </c>
      <c r="P36" s="76">
        <f>分析係数表!C39</f>
        <v>1</v>
      </c>
      <c r="Q36" s="82">
        <f t="shared" si="5"/>
        <v>4.4482238398213851E-2</v>
      </c>
      <c r="R36" s="83">
        <v>4.6153136213680494E-2</v>
      </c>
      <c r="S36" s="84">
        <f t="shared" si="6"/>
        <v>5.0895475364523046E-2</v>
      </c>
      <c r="T36" s="85">
        <f>分析係数表!F39</f>
        <v>0.70565335138794849</v>
      </c>
      <c r="U36" s="86">
        <f t="shared" si="7"/>
        <v>3.5914562761458456E-2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投入係数表!G37</f>
        <v>8.0919242595889302E-5</v>
      </c>
      <c r="E37" s="77">
        <f t="shared" si="0"/>
        <v>8.0919242595889306E-3</v>
      </c>
      <c r="F37" s="76">
        <f>分析係数表!C40</f>
        <v>0.8197979041916168</v>
      </c>
      <c r="G37" s="77">
        <f t="shared" si="1"/>
        <v>6.6337425488883061E-3</v>
      </c>
      <c r="H37" s="77">
        <v>9.7313842219026569E-3</v>
      </c>
      <c r="I37" s="77">
        <f t="shared" si="2"/>
        <v>9.7313842219026569E-3</v>
      </c>
      <c r="J37" s="76">
        <f>分析係数表!G40</f>
        <v>0.57597173144876324</v>
      </c>
      <c r="K37" s="78">
        <f t="shared" si="3"/>
        <v>5.6050022196824489E-3</v>
      </c>
      <c r="L37" s="79"/>
      <c r="M37" s="80"/>
      <c r="N37" s="81">
        <f>分析係数表!H40</f>
        <v>2.8769025821263571E-2</v>
      </c>
      <c r="O37" s="82">
        <f t="shared" si="4"/>
        <v>0.31353799982074348</v>
      </c>
      <c r="P37" s="76">
        <f>分析係数表!C40</f>
        <v>0.8197979041916168</v>
      </c>
      <c r="Q37" s="82">
        <f t="shared" si="5"/>
        <v>0.25703779513747704</v>
      </c>
      <c r="R37" s="83">
        <v>0.25767413814702128</v>
      </c>
      <c r="S37" s="84">
        <f t="shared" si="6"/>
        <v>0.26740552236892395</v>
      </c>
      <c r="T37" s="85">
        <f>分析係数表!F40</f>
        <v>0.7751534312813837</v>
      </c>
      <c r="U37" s="86">
        <f t="shared" si="7"/>
        <v>0.2072803082078622</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投入係数表!G38</f>
        <v>0</v>
      </c>
      <c r="E38" s="77">
        <f t="shared" si="0"/>
        <v>0</v>
      </c>
      <c r="F38" s="76">
        <f>分析係数表!C41</f>
        <v>0.39171744294123723</v>
      </c>
      <c r="G38" s="77">
        <f t="shared" si="1"/>
        <v>0</v>
      </c>
      <c r="H38" s="77">
        <v>1.4046905121389952E-3</v>
      </c>
      <c r="I38" s="77">
        <f t="shared" si="2"/>
        <v>1.4046905121389952E-3</v>
      </c>
      <c r="J38" s="76">
        <f>分析係数表!G41</f>
        <v>0.45918367346938777</v>
      </c>
      <c r="K38" s="78">
        <f t="shared" si="3"/>
        <v>6.4501094945157943E-4</v>
      </c>
      <c r="L38" s="79"/>
      <c r="M38" s="80"/>
      <c r="N38" s="81">
        <f>分析係数表!H41</f>
        <v>5.0452084691477002E-2</v>
      </c>
      <c r="O38" s="82">
        <f t="shared" si="4"/>
        <v>0.54984989131125461</v>
      </c>
      <c r="P38" s="76">
        <f>分析係数表!C41</f>
        <v>0.39171744294123723</v>
      </c>
      <c r="Q38" s="82">
        <f t="shared" si="5"/>
        <v>0.21538579342596187</v>
      </c>
      <c r="R38" s="83">
        <v>0.21715612908340404</v>
      </c>
      <c r="S38" s="84">
        <f t="shared" si="6"/>
        <v>0.21856081959554302</v>
      </c>
      <c r="T38" s="85">
        <f>分析係数表!F41</f>
        <v>0.56279434850863419</v>
      </c>
      <c r="U38" s="86">
        <f t="shared" si="7"/>
        <v>0.12300479407378677</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投入係数表!G39</f>
        <v>6.4735394076711442E-4</v>
      </c>
      <c r="E39" s="77">
        <f>$C$9*D39</f>
        <v>6.4735394076711444E-2</v>
      </c>
      <c r="F39" s="76">
        <f>分析係数表!C42</f>
        <v>0.20259319286871957</v>
      </c>
      <c r="G39" s="77">
        <f>E39*F39</f>
        <v>1.3114950177615768E-2</v>
      </c>
      <c r="H39" s="77">
        <v>2.0383246356944707E-2</v>
      </c>
      <c r="I39" s="77">
        <f>C39+H39</f>
        <v>2.0383246356944707E-2</v>
      </c>
      <c r="J39" s="76">
        <f>分析係数表!G42</f>
        <v>0.5</v>
      </c>
      <c r="K39" s="78">
        <f>I39*J39</f>
        <v>1.0191623178472354E-2</v>
      </c>
      <c r="L39" s="79"/>
      <c r="M39" s="80"/>
      <c r="N39" s="81">
        <f>分析係数表!H42</f>
        <v>1.5560783424506107E-2</v>
      </c>
      <c r="O39" s="82">
        <f t="shared" si="4"/>
        <v>0.16958853389319031</v>
      </c>
      <c r="P39" s="76">
        <f>分析係数表!C42</f>
        <v>0.20259319286871957</v>
      </c>
      <c r="Q39" s="82">
        <f>O39*P39</f>
        <v>3.4357482555346493E-2</v>
      </c>
      <c r="R39" s="83">
        <v>3.5092062776285307E-2</v>
      </c>
      <c r="S39" s="84">
        <f>I39+R39</f>
        <v>5.5475309133230011E-2</v>
      </c>
      <c r="T39" s="85">
        <f>分析係数表!F42</f>
        <v>0.5714285714285714</v>
      </c>
      <c r="U39" s="86">
        <f t="shared" si="7"/>
        <v>3.1700176647560002E-2</v>
      </c>
      <c r="V39" s="87">
        <f>分析係数表!D42</f>
        <v>1.2619047619047619</v>
      </c>
      <c r="W39" s="167">
        <f t="shared" si="8"/>
        <v>0</v>
      </c>
      <c r="X39" s="76">
        <f>分析係数表!E42</f>
        <v>1.2380952380952381</v>
      </c>
      <c r="Y39" s="166">
        <f t="shared" si="9"/>
        <v>0</v>
      </c>
    </row>
    <row r="40" spans="1:25" x14ac:dyDescent="0.2">
      <c r="A40" s="6" t="s">
        <v>194</v>
      </c>
      <c r="B40" s="5" t="s">
        <v>41</v>
      </c>
      <c r="C40" s="90"/>
      <c r="D40" s="76">
        <f>投入係数表!G40</f>
        <v>2.6217834601068135E-2</v>
      </c>
      <c r="E40" s="77">
        <f>$C$9*D40</f>
        <v>2.6217834601068137</v>
      </c>
      <c r="F40" s="76">
        <f>分析係数表!C43</f>
        <v>0.25330396475770922</v>
      </c>
      <c r="G40" s="77">
        <f>E40*F40</f>
        <v>0.66410814518124128</v>
      </c>
      <c r="H40" s="77">
        <v>0.85218312137579855</v>
      </c>
      <c r="I40" s="77">
        <f>C40+H40</f>
        <v>0.85218312137579855</v>
      </c>
      <c r="J40" s="76">
        <f>分析係数表!G43</f>
        <v>0.41014168530947054</v>
      </c>
      <c r="K40" s="78">
        <f>I40*J40</f>
        <v>0.34951582159335509</v>
      </c>
      <c r="L40" s="79"/>
      <c r="M40" s="80"/>
      <c r="N40" s="81">
        <f>分析係数表!H43</f>
        <v>4.1382046994132816E-2</v>
      </c>
      <c r="O40" s="82">
        <f t="shared" si="4"/>
        <v>0.45100047264855708</v>
      </c>
      <c r="P40" s="76">
        <f>分析係数表!C43</f>
        <v>0.25330396475770922</v>
      </c>
      <c r="Q40" s="82">
        <f>O40*P40</f>
        <v>0.1142402078294803</v>
      </c>
      <c r="R40" s="83">
        <v>0.16013458487310098</v>
      </c>
      <c r="S40" s="84">
        <f>I40+R40</f>
        <v>1.0123177062488995</v>
      </c>
      <c r="T40" s="85">
        <f>分析係数表!F43</f>
        <v>0.66890380313199105</v>
      </c>
      <c r="U40" s="86">
        <f t="shared" si="7"/>
        <v>0.67714316368774263</v>
      </c>
      <c r="V40" s="87">
        <f>分析係数表!D43</f>
        <v>0.29082774049217003</v>
      </c>
      <c r="W40" s="167">
        <f t="shared" si="8"/>
        <v>0</v>
      </c>
      <c r="X40" s="76">
        <f>分析係数表!E43</f>
        <v>0.17375093214019388</v>
      </c>
      <c r="Y40" s="166">
        <f t="shared" si="9"/>
        <v>0</v>
      </c>
    </row>
    <row r="41" spans="1:25" x14ac:dyDescent="0.2">
      <c r="A41" s="6" t="s">
        <v>340</v>
      </c>
      <c r="B41" s="5" t="s">
        <v>42</v>
      </c>
      <c r="C41" s="90"/>
      <c r="D41" s="76">
        <f>投入係数表!G41</f>
        <v>1.618384851917786E-4</v>
      </c>
      <c r="E41" s="77">
        <f>$C$9*D41</f>
        <v>1.6183848519177861E-2</v>
      </c>
      <c r="F41" s="76">
        <f>分析係数表!C44</f>
        <v>0.34899060563661799</v>
      </c>
      <c r="G41" s="77">
        <f>E41*F41</f>
        <v>5.6480110962391647E-3</v>
      </c>
      <c r="H41" s="77">
        <v>8.2216636488156563E-3</v>
      </c>
      <c r="I41" s="77">
        <f>C41+H41</f>
        <v>8.2216636488156563E-3</v>
      </c>
      <c r="J41" s="76">
        <f>分析係数表!G44</f>
        <v>0.26066485946640033</v>
      </c>
      <c r="K41" s="78">
        <f>I41*J41</f>
        <v>2.1430987995985453E-3</v>
      </c>
      <c r="L41" s="79"/>
      <c r="M41" s="80"/>
      <c r="N41" s="81">
        <f>分析係数表!H44</f>
        <v>0.11725858110597773</v>
      </c>
      <c r="O41" s="82">
        <f t="shared" si="4"/>
        <v>1.2779376406486855</v>
      </c>
      <c r="P41" s="76">
        <f>分析係数表!C44</f>
        <v>0.34899060563661799</v>
      </c>
      <c r="Q41" s="82">
        <f>O41*P41</f>
        <v>0.44598823117581543</v>
      </c>
      <c r="R41" s="83">
        <v>0.45131614694719235</v>
      </c>
      <c r="S41" s="84">
        <f>I41+R41</f>
        <v>0.45953781059600801</v>
      </c>
      <c r="T41" s="85">
        <f>分析係数表!F44</f>
        <v>0.46411756313311459</v>
      </c>
      <c r="U41" s="86">
        <f t="shared" si="7"/>
        <v>0.21327956882134599</v>
      </c>
      <c r="V41" s="87">
        <f>分析係数表!D44</f>
        <v>0.17006705664146099</v>
      </c>
      <c r="W41" s="167">
        <f t="shared" si="8"/>
        <v>0</v>
      </c>
      <c r="X41" s="76">
        <f>分析係数表!E44</f>
        <v>7.8327864174632611E-2</v>
      </c>
      <c r="Y41" s="166">
        <f t="shared" si="9"/>
        <v>0</v>
      </c>
    </row>
    <row r="42" spans="1:25" x14ac:dyDescent="0.2">
      <c r="A42" s="6" t="s">
        <v>341</v>
      </c>
      <c r="B42" s="5" t="s">
        <v>278</v>
      </c>
      <c r="C42" s="90"/>
      <c r="D42" s="76">
        <f>投入係数表!G42</f>
        <v>2.4275772778766791E-4</v>
      </c>
      <c r="E42" s="77">
        <f>$C$9*D42</f>
        <v>2.4275772778766792E-2</v>
      </c>
      <c r="F42" s="76">
        <f>分析係数表!C45</f>
        <v>1</v>
      </c>
      <c r="G42" s="77">
        <f>E42*F42</f>
        <v>2.4275772778766792E-2</v>
      </c>
      <c r="H42" s="77">
        <v>2.7296542618218907E-2</v>
      </c>
      <c r="I42" s="77">
        <f>C42+H42</f>
        <v>2.7296542618218907E-2</v>
      </c>
      <c r="J42" s="76">
        <f>分析係数表!G45</f>
        <v>0</v>
      </c>
      <c r="K42" s="78">
        <f>I42*J42</f>
        <v>0</v>
      </c>
      <c r="L42" s="79"/>
      <c r="M42" s="80"/>
      <c r="N42" s="81">
        <f>分析係数表!H45</f>
        <v>0</v>
      </c>
      <c r="O42" s="82">
        <f t="shared" si="4"/>
        <v>0</v>
      </c>
      <c r="P42" s="76">
        <f>分析係数表!C45</f>
        <v>1</v>
      </c>
      <c r="Q42" s="82">
        <f>O42*P42</f>
        <v>0</v>
      </c>
      <c r="R42" s="83">
        <v>1.0736553657889419E-3</v>
      </c>
      <c r="S42" s="84">
        <f>I42+R42</f>
        <v>2.8370197984007847E-2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投入係数表!G43</f>
        <v>6.6353778928629229E-3</v>
      </c>
      <c r="E43" s="77">
        <f>$C$9*D43</f>
        <v>0.66353778928629226</v>
      </c>
      <c r="F43" s="76">
        <f>分析係数表!C46</f>
        <v>3.0665669409124852E-2</v>
      </c>
      <c r="G43" s="77">
        <f>E43*F43</f>
        <v>2.0347830486714985E-2</v>
      </c>
      <c r="H43" s="77">
        <v>2.4304488148068057E-2</v>
      </c>
      <c r="I43" s="77">
        <f>C43+H43</f>
        <v>2.4304488148068057E-2</v>
      </c>
      <c r="J43" s="76">
        <f>分析係数表!G46</f>
        <v>2.4390243902439025E-2</v>
      </c>
      <c r="K43" s="78">
        <f>I43*J43</f>
        <v>5.9279239385531845E-4</v>
      </c>
      <c r="L43" s="79"/>
      <c r="M43" s="80"/>
      <c r="N43" s="81">
        <f>分析係数表!H46</f>
        <v>2.3808848955528473E-2</v>
      </c>
      <c r="O43" s="82">
        <f t="shared" si="4"/>
        <v>0.2594797239895808</v>
      </c>
      <c r="P43" s="76">
        <f>分析係数表!C46</f>
        <v>3.0665669409124852E-2</v>
      </c>
      <c r="Q43" s="82">
        <f>O43*P43</f>
        <v>7.9571194342354483E-3</v>
      </c>
      <c r="R43" s="83">
        <v>8.5633513042665081E-3</v>
      </c>
      <c r="S43" s="84">
        <f>I43+R43</f>
        <v>3.2867839452334568E-2</v>
      </c>
      <c r="T43" s="85">
        <f>分析係数表!F46</f>
        <v>0.34146341463414637</v>
      </c>
      <c r="U43" s="86">
        <f t="shared" si="7"/>
        <v>1.1223164691041072E-2</v>
      </c>
      <c r="V43" s="87">
        <f>分析係数表!D46</f>
        <v>4.878048780487805E-2</v>
      </c>
      <c r="W43" s="167">
        <f t="shared" si="8"/>
        <v>0</v>
      </c>
      <c r="X43" s="76">
        <f>分析係数表!E46</f>
        <v>0.17073170731707318</v>
      </c>
      <c r="Y43" s="166">
        <f t="shared" si="9"/>
        <v>0</v>
      </c>
    </row>
    <row r="44" spans="1:25" x14ac:dyDescent="0.2">
      <c r="A44" s="192">
        <v>40</v>
      </c>
      <c r="B44" s="14" t="s">
        <v>150</v>
      </c>
      <c r="C44" s="197">
        <f>SUM(C5:C43)</f>
        <v>100</v>
      </c>
      <c r="D44" s="92">
        <f>投入係数表!G44</f>
        <v>0.65560770351189512</v>
      </c>
      <c r="E44" s="91">
        <f>SUM(E5:E43)</f>
        <v>65.560770351189518</v>
      </c>
      <c r="F44" s="92">
        <f>分析係数表!C47</f>
        <v>0.40646171512083096</v>
      </c>
      <c r="G44" s="91">
        <f>SUM(G5:G43)</f>
        <v>17.771838607151185</v>
      </c>
      <c r="H44" s="91">
        <f>SUM(H5:H43)</f>
        <v>20.23323268250839</v>
      </c>
      <c r="I44" s="91">
        <f>SUM(I5:I43)</f>
        <v>120.23323268250837</v>
      </c>
      <c r="J44" s="92">
        <f>分析係数表!G47</f>
        <v>0.2746501442153616</v>
      </c>
      <c r="K44" s="93">
        <f>SUM(K5:K43)</f>
        <v>17.381909588509913</v>
      </c>
      <c r="L44" s="94">
        <f>最終需要_まとめ!$L$33</f>
        <v>0.627</v>
      </c>
      <c r="M44" s="91">
        <f>K44*L44</f>
        <v>10.898457311995715</v>
      </c>
      <c r="N44" s="95">
        <f>分析係数表!H47</f>
        <v>1</v>
      </c>
      <c r="O44" s="96">
        <f>SUM(O5:O43)</f>
        <v>10.898457311995713</v>
      </c>
      <c r="P44" s="92">
        <f>分析係数表!C47</f>
        <v>0.40646171512083096</v>
      </c>
      <c r="Q44" s="96">
        <f>SUM(Q5:Q43)</f>
        <v>3.4017519010687178</v>
      </c>
      <c r="R44" s="91">
        <f>SUM(R5:R43)</f>
        <v>3.7470380336815192</v>
      </c>
      <c r="S44" s="97">
        <f>SUM(S5:S43)</f>
        <v>123.98027071618991</v>
      </c>
      <c r="T44" s="98">
        <f>分析係数表!F47</f>
        <v>0.52975109496848627</v>
      </c>
      <c r="U44" s="99">
        <f>SUM(U5:U43)</f>
        <v>45.520386820576483</v>
      </c>
      <c r="V44" s="100">
        <f>分析係数表!D47</f>
        <v>0.13437209089383004</v>
      </c>
      <c r="W44" s="164">
        <f>SUM(W5:W43)</f>
        <v>11</v>
      </c>
      <c r="X44" s="92">
        <f>分析係数表!E47</f>
        <v>9.7288140766401632E-2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303</v>
      </c>
      <c r="S2" s="3" t="s">
        <v>152</v>
      </c>
      <c r="U2" s="64" t="s">
        <v>209</v>
      </c>
      <c r="W2" s="3" t="s">
        <v>130</v>
      </c>
      <c r="Y2" s="3" t="s">
        <v>153</v>
      </c>
    </row>
    <row r="3" spans="1:25" ht="44" x14ac:dyDescent="0.2">
      <c r="B3" s="65"/>
      <c r="C3" s="66" t="s">
        <v>227</v>
      </c>
      <c r="D3" s="66" t="s">
        <v>246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投入係数表!H5</f>
        <v>9.4117647058823521E-3</v>
      </c>
      <c r="E5" s="77">
        <f t="shared" ref="E5:E38" si="0">$C$10*D5</f>
        <v>0.94117647058823517</v>
      </c>
      <c r="F5" s="76">
        <f>分析係数表!C8</f>
        <v>0.34359605911330049</v>
      </c>
      <c r="G5" s="77">
        <f t="shared" ref="G5:G38" si="1">E5*F5</f>
        <v>0.32338452622428276</v>
      </c>
      <c r="H5" s="77">
        <f t="array" ref="H5:H43">MMULT(逆行列係数!C5:AO43,'6'!G5:G43)</f>
        <v>0.3438903242758945</v>
      </c>
      <c r="I5" s="77">
        <f t="shared" ref="I5:I38" si="2">C5+H5</f>
        <v>0.3438903242758945</v>
      </c>
      <c r="J5" s="76">
        <f>分析係数表!G8</f>
        <v>0.12010331467929401</v>
      </c>
      <c r="K5" s="78">
        <f t="shared" ref="K5:K38" si="3">I5*J5</f>
        <v>4.1302367831672217E-2</v>
      </c>
      <c r="L5" s="79" t="s">
        <v>180</v>
      </c>
      <c r="M5" s="80" t="s">
        <v>180</v>
      </c>
      <c r="N5" s="81">
        <f>分析係数表!H8</f>
        <v>1.3293274000170063E-2</v>
      </c>
      <c r="O5" s="82">
        <f t="shared" ref="O5:O43" si="4">$M$44*N5</f>
        <v>0.21784159715407006</v>
      </c>
      <c r="P5" s="76">
        <f>分析係数表!C8</f>
        <v>0.34359605911330049</v>
      </c>
      <c r="Q5" s="82">
        <f t="shared" ref="Q5:Q38" si="5">O5*P5</f>
        <v>7.4849514293085645E-2</v>
      </c>
      <c r="R5" s="83">
        <f t="array" ref="R5:R43">MMULT(逆行列係数!C5:AO43,'6'!Q5:Q43)</f>
        <v>0.10782945515532173</v>
      </c>
      <c r="S5" s="84">
        <f t="shared" ref="S5:S38" si="6">I5+R5</f>
        <v>0.45171977943121622</v>
      </c>
      <c r="T5" s="85">
        <f>分析係数表!F8</f>
        <v>0.4537236332328885</v>
      </c>
      <c r="U5" s="86">
        <f t="shared" ref="U5:U43" si="7">S5*T5</f>
        <v>0.20495593952669044</v>
      </c>
      <c r="V5" s="87">
        <f>分析係数表!D8</f>
        <v>0.40163581575548857</v>
      </c>
      <c r="W5" s="167">
        <f t="shared" ref="W5:W43" si="8">ROUND(S5*V5,0)</f>
        <v>0</v>
      </c>
      <c r="X5" s="76">
        <f>分析係数表!E8</f>
        <v>0.27335342229875159</v>
      </c>
      <c r="Y5" s="166">
        <f t="shared" ref="Y5:Y43" si="9">ROUND(S5*X5,0)</f>
        <v>0</v>
      </c>
    </row>
    <row r="6" spans="1:25" x14ac:dyDescent="0.2">
      <c r="A6" s="6" t="s">
        <v>219</v>
      </c>
      <c r="B6" s="5" t="s">
        <v>265</v>
      </c>
      <c r="C6" s="90"/>
      <c r="D6" s="76">
        <f>投入係数表!H6</f>
        <v>0</v>
      </c>
      <c r="E6" s="77">
        <f t="shared" si="0"/>
        <v>0</v>
      </c>
      <c r="F6" s="76">
        <f>分析係数表!C9</f>
        <v>1</v>
      </c>
      <c r="G6" s="77">
        <f t="shared" si="1"/>
        <v>0</v>
      </c>
      <c r="H6" s="77">
        <v>3.0479505243674945E-4</v>
      </c>
      <c r="I6" s="77">
        <f t="shared" si="2"/>
        <v>3.0479505243674945E-4</v>
      </c>
      <c r="J6" s="76">
        <f>分析係数表!G9</f>
        <v>0.25</v>
      </c>
      <c r="K6" s="78">
        <f t="shared" si="3"/>
        <v>7.6198763109187363E-5</v>
      </c>
      <c r="L6" s="79"/>
      <c r="M6" s="80"/>
      <c r="N6" s="81">
        <f>分析係数表!H9</f>
        <v>6.8025282730081347E-4</v>
      </c>
      <c r="O6" s="82">
        <f t="shared" si="4"/>
        <v>1.1147544417265846E-2</v>
      </c>
      <c r="P6" s="76">
        <f>分析係数表!C9</f>
        <v>1</v>
      </c>
      <c r="Q6" s="82">
        <f t="shared" si="5"/>
        <v>1.1147544417265846E-2</v>
      </c>
      <c r="R6" s="83">
        <v>1.4114359663326529E-2</v>
      </c>
      <c r="S6" s="84">
        <f t="shared" si="6"/>
        <v>1.4419154715763279E-2</v>
      </c>
      <c r="T6" s="85">
        <f>分析係数表!F9</f>
        <v>0.67771084337349397</v>
      </c>
      <c r="U6" s="86">
        <f t="shared" si="7"/>
        <v>9.7720175031528241E-3</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投入係数表!H7</f>
        <v>0</v>
      </c>
      <c r="E7" s="77">
        <f t="shared" si="0"/>
        <v>0</v>
      </c>
      <c r="F7" s="76">
        <f>分析係数表!C10</f>
        <v>1</v>
      </c>
      <c r="G7" s="77">
        <f t="shared" si="1"/>
        <v>0</v>
      </c>
      <c r="H7" s="77">
        <v>1.975892831111427E-3</v>
      </c>
      <c r="I7" s="77">
        <f t="shared" si="2"/>
        <v>1.975892831111427E-3</v>
      </c>
      <c r="J7" s="76">
        <f>分析係数表!G10</f>
        <v>0.17902051621442752</v>
      </c>
      <c r="K7" s="78">
        <f t="shared" si="3"/>
        <v>3.5372535460995429E-4</v>
      </c>
      <c r="L7" s="79"/>
      <c r="M7" s="80"/>
      <c r="N7" s="81">
        <f>分析係数表!H10</f>
        <v>1.3605056546016269E-3</v>
      </c>
      <c r="O7" s="82">
        <f t="shared" si="4"/>
        <v>2.2295088834531691E-2</v>
      </c>
      <c r="P7" s="76">
        <f>分析係数表!C10</f>
        <v>1</v>
      </c>
      <c r="Q7" s="82">
        <f t="shared" si="5"/>
        <v>2.2295088834531691E-2</v>
      </c>
      <c r="R7" s="83">
        <v>3.8881051994691149E-2</v>
      </c>
      <c r="S7" s="84">
        <f t="shared" si="6"/>
        <v>4.0856944825802578E-2</v>
      </c>
      <c r="T7" s="85">
        <f>分析係数表!F10</f>
        <v>0.51919258769027132</v>
      </c>
      <c r="U7" s="86">
        <f t="shared" si="7"/>
        <v>2.1212622909227083E-2</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投入係数表!H8</f>
        <v>0</v>
      </c>
      <c r="E8" s="77">
        <f t="shared" si="0"/>
        <v>0</v>
      </c>
      <c r="F8" s="76">
        <f>分析係数表!C11</f>
        <v>0.13492063492063489</v>
      </c>
      <c r="G8" s="77">
        <f t="shared" si="1"/>
        <v>0</v>
      </c>
      <c r="H8" s="77">
        <v>8.6414746807125728E-2</v>
      </c>
      <c r="I8" s="77">
        <f t="shared" si="2"/>
        <v>8.6414746807125728E-2</v>
      </c>
      <c r="J8" s="76">
        <f>分析係数表!G11</f>
        <v>0.36893203883495146</v>
      </c>
      <c r="K8" s="78">
        <f t="shared" si="3"/>
        <v>3.1881168724959004E-2</v>
      </c>
      <c r="L8" s="79"/>
      <c r="M8" s="80"/>
      <c r="N8" s="81">
        <f>分析係数表!H11</f>
        <v>-2.8343867804200562E-5</v>
      </c>
      <c r="O8" s="82">
        <f t="shared" si="4"/>
        <v>-4.6448101738607694E-4</v>
      </c>
      <c r="P8" s="76">
        <f>分析係数表!C11</f>
        <v>0.13492063492063489</v>
      </c>
      <c r="Q8" s="82">
        <f t="shared" si="5"/>
        <v>-6.2668073774311953E-5</v>
      </c>
      <c r="R8" s="83">
        <v>1.3579662996031196E-2</v>
      </c>
      <c r="S8" s="84">
        <f t="shared" si="6"/>
        <v>9.9994409803156922E-2</v>
      </c>
      <c r="T8" s="85">
        <f>分析係数表!F11</f>
        <v>0.61165048543689315</v>
      </c>
      <c r="U8" s="86">
        <f t="shared" si="7"/>
        <v>6.116162929707656E-2</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投入係数表!H9</f>
        <v>2.352941176470588E-3</v>
      </c>
      <c r="E9" s="77">
        <f t="shared" si="0"/>
        <v>0.23529411764705879</v>
      </c>
      <c r="F9" s="76">
        <f>分析係数表!C12</f>
        <v>0.20036934441366572</v>
      </c>
      <c r="G9" s="77">
        <f t="shared" si="1"/>
        <v>4.7145728097333105E-2</v>
      </c>
      <c r="H9" s="77">
        <v>5.8714405140163031E-2</v>
      </c>
      <c r="I9" s="77">
        <f t="shared" si="2"/>
        <v>5.8714405140163031E-2</v>
      </c>
      <c r="J9" s="76">
        <f>分析係数表!G12</f>
        <v>0.13740087392782002</v>
      </c>
      <c r="K9" s="78">
        <f t="shared" si="3"/>
        <v>8.0674105784104885E-3</v>
      </c>
      <c r="L9" s="79"/>
      <c r="M9" s="80"/>
      <c r="N9" s="81">
        <f>分析係数表!H12</f>
        <v>9.9061817975680963E-2</v>
      </c>
      <c r="O9" s="82">
        <f t="shared" si="4"/>
        <v>1.6233611557643388</v>
      </c>
      <c r="P9" s="76">
        <f>分析係数表!C12</f>
        <v>0.20036934441366572</v>
      </c>
      <c r="Q9" s="82">
        <f t="shared" si="5"/>
        <v>0.32527181052711124</v>
      </c>
      <c r="R9" s="83">
        <v>0.36206717161006247</v>
      </c>
      <c r="S9" s="84">
        <f t="shared" si="6"/>
        <v>0.42078157675022548</v>
      </c>
      <c r="T9" s="85">
        <f>分析係数表!F12</f>
        <v>0.33460106813400226</v>
      </c>
      <c r="U9" s="86">
        <f t="shared" si="7"/>
        <v>0.14079396503173511</v>
      </c>
      <c r="V9" s="87">
        <f>分析係数表!D12</f>
        <v>7.0399741058423698E-2</v>
      </c>
      <c r="W9" s="167">
        <f t="shared" si="8"/>
        <v>0</v>
      </c>
      <c r="X9" s="76">
        <f>分析係数表!E12</f>
        <v>6.3521605437773104E-2</v>
      </c>
      <c r="Y9" s="166">
        <f t="shared" si="9"/>
        <v>0</v>
      </c>
    </row>
    <row r="10" spans="1:25" x14ac:dyDescent="0.2">
      <c r="A10" s="6" t="s">
        <v>223</v>
      </c>
      <c r="B10" s="5" t="s">
        <v>28</v>
      </c>
      <c r="C10" s="75">
        <f>最終需要_まとめ!C11</f>
        <v>100</v>
      </c>
      <c r="D10" s="76">
        <f>投入係数表!H10</f>
        <v>0.24470588235294119</v>
      </c>
      <c r="E10" s="77">
        <f t="shared" si="0"/>
        <v>24.47058823529412</v>
      </c>
      <c r="F10" s="76">
        <f>分析係数表!C13</f>
        <v>0</v>
      </c>
      <c r="G10" s="77">
        <f t="shared" si="1"/>
        <v>0</v>
      </c>
      <c r="H10" s="77">
        <v>0</v>
      </c>
      <c r="I10" s="77">
        <f t="shared" si="2"/>
        <v>100</v>
      </c>
      <c r="J10" s="76">
        <f>分析係数表!G13</f>
        <v>0.24470588235294119</v>
      </c>
      <c r="K10" s="78">
        <f t="shared" si="3"/>
        <v>24.47058823529412</v>
      </c>
      <c r="L10" s="79"/>
      <c r="M10" s="80"/>
      <c r="N10" s="81">
        <f>分析係数表!H13</f>
        <v>1.4682123522575891E-2</v>
      </c>
      <c r="O10" s="82">
        <f t="shared" si="4"/>
        <v>0.24060116700598783</v>
      </c>
      <c r="P10" s="76">
        <f>分析係数表!C13</f>
        <v>0</v>
      </c>
      <c r="Q10" s="82">
        <f t="shared" si="5"/>
        <v>0</v>
      </c>
      <c r="R10" s="83">
        <v>0</v>
      </c>
      <c r="S10" s="84">
        <f t="shared" si="6"/>
        <v>100</v>
      </c>
      <c r="T10" s="85">
        <f>分析係数表!F13</f>
        <v>0.3835294117647059</v>
      </c>
      <c r="U10" s="86">
        <f t="shared" si="7"/>
        <v>38.352941176470587</v>
      </c>
      <c r="V10" s="87">
        <f>分析係数表!D13</f>
        <v>0.3411764705882353</v>
      </c>
      <c r="W10" s="167">
        <f t="shared" si="8"/>
        <v>34</v>
      </c>
      <c r="X10" s="76">
        <f>分析係数表!E13</f>
        <v>0.31058823529411766</v>
      </c>
      <c r="Y10" s="166">
        <f t="shared" si="9"/>
        <v>31</v>
      </c>
    </row>
    <row r="11" spans="1:25" x14ac:dyDescent="0.2">
      <c r="A11" s="6" t="s">
        <v>224</v>
      </c>
      <c r="B11" s="5" t="s">
        <v>267</v>
      </c>
      <c r="C11" s="90"/>
      <c r="D11" s="76">
        <f>投入係数表!H11</f>
        <v>4.7058823529411761E-3</v>
      </c>
      <c r="E11" s="77">
        <f t="shared" si="0"/>
        <v>0.47058823529411759</v>
      </c>
      <c r="F11" s="76">
        <f>分析係数表!C14</f>
        <v>6.3559322033898136E-3</v>
      </c>
      <c r="G11" s="77">
        <f t="shared" si="1"/>
        <v>2.9910269192422647E-3</v>
      </c>
      <c r="H11" s="77">
        <v>3.3314843330127753E-3</v>
      </c>
      <c r="I11" s="77">
        <f t="shared" si="2"/>
        <v>3.3314843330127753E-3</v>
      </c>
      <c r="J11" s="76">
        <f>分析係数表!G14</f>
        <v>0.23809523809523808</v>
      </c>
      <c r="K11" s="78">
        <f t="shared" si="3"/>
        <v>7.932105554792322E-4</v>
      </c>
      <c r="L11" s="79"/>
      <c r="M11" s="80"/>
      <c r="N11" s="81">
        <f>分析係数表!H14</f>
        <v>1.218786315580624E-3</v>
      </c>
      <c r="O11" s="82">
        <f t="shared" si="4"/>
        <v>1.9972683747601305E-2</v>
      </c>
      <c r="P11" s="76">
        <f>分析係数表!C14</f>
        <v>6.3559322033898136E-3</v>
      </c>
      <c r="Q11" s="82">
        <f t="shared" si="5"/>
        <v>1.2694502381949949E-4</v>
      </c>
      <c r="R11" s="83">
        <v>3.2172244259759885E-4</v>
      </c>
      <c r="S11" s="84">
        <f t="shared" si="6"/>
        <v>3.6532067756103741E-3</v>
      </c>
      <c r="T11" s="85">
        <f>分析係数表!F14</f>
        <v>0.42857142857142855</v>
      </c>
      <c r="U11" s="86">
        <f t="shared" si="7"/>
        <v>1.5656600466901602E-3</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投入係数表!H12</f>
        <v>0.11294117647058824</v>
      </c>
      <c r="E12" s="77">
        <f t="shared" si="0"/>
        <v>11.294117647058824</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0.15095633065047501</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投入係数表!H13</f>
        <v>7.058823529411765E-3</v>
      </c>
      <c r="E13" s="77">
        <f t="shared" si="0"/>
        <v>0.70588235294117652</v>
      </c>
      <c r="F13" s="76">
        <f>分析係数表!C16</f>
        <v>8.0906148867310179E-4</v>
      </c>
      <c r="G13" s="77">
        <f t="shared" si="1"/>
        <v>5.7110222729866013E-4</v>
      </c>
      <c r="H13" s="77">
        <v>6.9088324176170115E-4</v>
      </c>
      <c r="I13" s="77">
        <f t="shared" si="2"/>
        <v>6.9088324176170115E-4</v>
      </c>
      <c r="J13" s="76">
        <f>分析係数表!G16</f>
        <v>0</v>
      </c>
      <c r="K13" s="78">
        <f t="shared" si="3"/>
        <v>0</v>
      </c>
      <c r="L13" s="79"/>
      <c r="M13" s="80"/>
      <c r="N13" s="81">
        <f>分析係数表!H16</f>
        <v>1.7573198038604347E-2</v>
      </c>
      <c r="O13" s="82">
        <f t="shared" si="4"/>
        <v>0.28797823077936768</v>
      </c>
      <c r="P13" s="76">
        <f>分析係数表!C16</f>
        <v>8.0906148867310179E-4</v>
      </c>
      <c r="Q13" s="82">
        <f t="shared" si="5"/>
        <v>2.3299209609980127E-4</v>
      </c>
      <c r="R13" s="83">
        <v>2.6500648547754177E-4</v>
      </c>
      <c r="S13" s="84">
        <f t="shared" si="6"/>
        <v>9.5588972723924292E-4</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投入係数表!H14</f>
        <v>1.1764705882352941E-2</v>
      </c>
      <c r="E14" s="77">
        <f t="shared" si="0"/>
        <v>1.1764705882352942</v>
      </c>
      <c r="F14" s="76">
        <f>分析係数表!C17</f>
        <v>1.9255455712451908E-2</v>
      </c>
      <c r="G14" s="77">
        <f t="shared" si="1"/>
        <v>2.2653477308766951E-2</v>
      </c>
      <c r="H14" s="77">
        <v>2.3525879268730638E-2</v>
      </c>
      <c r="I14" s="77">
        <f t="shared" si="2"/>
        <v>2.3525879268730638E-2</v>
      </c>
      <c r="J14" s="76">
        <f>分析係数表!G17</f>
        <v>0.22549019607843138</v>
      </c>
      <c r="K14" s="78">
        <f t="shared" si="3"/>
        <v>5.3048551292235752E-3</v>
      </c>
      <c r="L14" s="79"/>
      <c r="M14" s="80"/>
      <c r="N14" s="81">
        <f>分析係数表!H17</f>
        <v>2.8343867804200562E-3</v>
      </c>
      <c r="O14" s="82">
        <f t="shared" si="4"/>
        <v>4.6448101738607694E-2</v>
      </c>
      <c r="P14" s="76">
        <f>分析係数表!C17</f>
        <v>1.9255455712451908E-2</v>
      </c>
      <c r="Q14" s="82">
        <f t="shared" si="5"/>
        <v>8.9437936595522093E-4</v>
      </c>
      <c r="R14" s="83">
        <v>1.4508360971541238E-3</v>
      </c>
      <c r="S14" s="84">
        <f t="shared" si="6"/>
        <v>2.4976715365884763E-2</v>
      </c>
      <c r="T14" s="85">
        <f>分析係数表!F17</f>
        <v>0.34313725490196079</v>
      </c>
      <c r="U14" s="86">
        <f t="shared" si="7"/>
        <v>8.57044154711732E-3</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投入係数表!H15</f>
        <v>0</v>
      </c>
      <c r="E15" s="77">
        <f t="shared" si="0"/>
        <v>0</v>
      </c>
      <c r="F15" s="76">
        <f>分析係数表!C18</f>
        <v>0.17326732673267331</v>
      </c>
      <c r="G15" s="77">
        <f t="shared" si="1"/>
        <v>0</v>
      </c>
      <c r="H15" s="77">
        <v>3.2488623063639654E-3</v>
      </c>
      <c r="I15" s="77">
        <f t="shared" si="2"/>
        <v>3.2488623063639654E-3</v>
      </c>
      <c r="J15" s="76">
        <f>分析係数表!G18</f>
        <v>0.2148626817447496</v>
      </c>
      <c r="K15" s="78">
        <f t="shared" si="3"/>
        <v>6.9805926776479385E-4</v>
      </c>
      <c r="L15" s="79"/>
      <c r="M15" s="80"/>
      <c r="N15" s="81">
        <f>分析係数表!H18</f>
        <v>4.8184575267140952E-4</v>
      </c>
      <c r="O15" s="82">
        <f t="shared" si="4"/>
        <v>7.8961772955633072E-3</v>
      </c>
      <c r="P15" s="76">
        <f>分析係数表!C18</f>
        <v>0.17326732673267331</v>
      </c>
      <c r="Q15" s="82">
        <f t="shared" si="5"/>
        <v>1.3681495314094843E-3</v>
      </c>
      <c r="R15" s="83">
        <v>2.5360642186976856E-3</v>
      </c>
      <c r="S15" s="84">
        <f t="shared" si="6"/>
        <v>5.7849265250616514E-3</v>
      </c>
      <c r="T15" s="85">
        <f>分析係数表!F18</f>
        <v>0.4604200323101777</v>
      </c>
      <c r="U15" s="86">
        <f t="shared" si="7"/>
        <v>2.6634960575808897E-3</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投入係数表!H16</f>
        <v>0</v>
      </c>
      <c r="E16" s="77">
        <f t="shared" si="0"/>
        <v>0</v>
      </c>
      <c r="F16" s="76">
        <f>分析係数表!C19</f>
        <v>6.6666666666667096E-3</v>
      </c>
      <c r="G16" s="77">
        <f t="shared" si="1"/>
        <v>0</v>
      </c>
      <c r="H16" s="77">
        <v>6.1076133456337896E-5</v>
      </c>
      <c r="I16" s="77">
        <f t="shared" si="2"/>
        <v>6.1076133456337896E-5</v>
      </c>
      <c r="J16" s="76">
        <f>分析係数表!G19</f>
        <v>7.1428571428571425E-2</v>
      </c>
      <c r="K16" s="78">
        <f t="shared" si="3"/>
        <v>4.3625809611669919E-6</v>
      </c>
      <c r="L16" s="79"/>
      <c r="M16" s="80"/>
      <c r="N16" s="81">
        <f>分析係数表!H19</f>
        <v>-1.1337547121680225E-4</v>
      </c>
      <c r="O16" s="82">
        <f t="shared" si="4"/>
        <v>-1.8579240695443078E-3</v>
      </c>
      <c r="P16" s="76">
        <f>分析係数表!C19</f>
        <v>6.6666666666667096E-3</v>
      </c>
      <c r="Q16" s="82">
        <f t="shared" si="5"/>
        <v>-1.2386160463628799E-5</v>
      </c>
      <c r="R16" s="83">
        <v>1.5240787417861303E-5</v>
      </c>
      <c r="S16" s="84">
        <f t="shared" si="6"/>
        <v>7.6316920874199194E-5</v>
      </c>
      <c r="T16" s="85">
        <f>分析係数表!F19</f>
        <v>0.2857142857142857</v>
      </c>
      <c r="U16" s="86">
        <f t="shared" si="7"/>
        <v>2.1804834535485482E-5</v>
      </c>
      <c r="V16" s="87">
        <f>分析係数表!D19</f>
        <v>0</v>
      </c>
      <c r="W16" s="167">
        <f t="shared" si="8"/>
        <v>0</v>
      </c>
      <c r="X16" s="76">
        <f>分析係数表!E19</f>
        <v>0</v>
      </c>
      <c r="Y16" s="166">
        <f t="shared" si="9"/>
        <v>0</v>
      </c>
    </row>
    <row r="17" spans="1:25" x14ac:dyDescent="0.2">
      <c r="A17" s="6" t="s">
        <v>5</v>
      </c>
      <c r="B17" s="5" t="s">
        <v>33</v>
      </c>
      <c r="C17" s="90"/>
      <c r="D17" s="76">
        <f>投入係数表!H17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9.7541013651076137E-3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投入係数表!H18</f>
        <v>2.352941176470588E-3</v>
      </c>
      <c r="E18" s="77">
        <f t="shared" si="0"/>
        <v>0.23529411764705879</v>
      </c>
      <c r="F18" s="76">
        <f>分析係数表!C21</f>
        <v>2.5662959794696349E-2</v>
      </c>
      <c r="G18" s="77">
        <f t="shared" si="1"/>
        <v>6.0383434811050228E-3</v>
      </c>
      <c r="H18" s="77">
        <v>7.0873385416919329E-3</v>
      </c>
      <c r="I18" s="77">
        <f t="shared" si="2"/>
        <v>7.0873385416919329E-3</v>
      </c>
      <c r="J18" s="76">
        <f>分析係数表!G21</f>
        <v>0.2857142857142857</v>
      </c>
      <c r="K18" s="78">
        <f t="shared" si="3"/>
        <v>2.024953869054838E-3</v>
      </c>
      <c r="L18" s="79"/>
      <c r="M18" s="80"/>
      <c r="N18" s="81">
        <f>分析係数表!H21</f>
        <v>9.6369150534281905E-4</v>
      </c>
      <c r="O18" s="82">
        <f t="shared" si="4"/>
        <v>1.5792354591126614E-2</v>
      </c>
      <c r="P18" s="76">
        <f>分析係数表!C21</f>
        <v>2.5662959794696349E-2</v>
      </c>
      <c r="Q18" s="82">
        <f t="shared" si="5"/>
        <v>4.052785609356706E-4</v>
      </c>
      <c r="R18" s="83">
        <v>7.5524262359806331E-4</v>
      </c>
      <c r="S18" s="84">
        <f t="shared" si="6"/>
        <v>7.8425811652899965E-3</v>
      </c>
      <c r="T18" s="85">
        <f>分析係数表!F21</f>
        <v>0.42857142857142855</v>
      </c>
      <c r="U18" s="86">
        <f t="shared" si="7"/>
        <v>3.3611062136957126E-3</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投入係数表!H19</f>
        <v>0</v>
      </c>
      <c r="E19" s="77">
        <f t="shared" si="0"/>
        <v>0</v>
      </c>
      <c r="F19" s="76">
        <f>分析係数表!C22</f>
        <v>5.6016597510373467E-2</v>
      </c>
      <c r="G19" s="77">
        <f t="shared" si="1"/>
        <v>0</v>
      </c>
      <c r="H19" s="77">
        <v>5.9842112517480316E-4</v>
      </c>
      <c r="I19" s="77">
        <f t="shared" si="2"/>
        <v>5.9842112517480316E-4</v>
      </c>
      <c r="J19" s="76">
        <f>分析係数表!G22</f>
        <v>0.19573901464713714</v>
      </c>
      <c r="K19" s="78">
        <f t="shared" si="3"/>
        <v>1.1713436138574709E-4</v>
      </c>
      <c r="L19" s="79"/>
      <c r="M19" s="80"/>
      <c r="N19" s="81">
        <f>分析係数表!H22</f>
        <v>5.6687735608401125E-5</v>
      </c>
      <c r="O19" s="82">
        <f t="shared" si="4"/>
        <v>9.2896203477215388E-4</v>
      </c>
      <c r="P19" s="76">
        <f>分析係数表!C22</f>
        <v>5.6016597510373467E-2</v>
      </c>
      <c r="Q19" s="82">
        <f t="shared" si="5"/>
        <v>5.2037292404249302E-5</v>
      </c>
      <c r="R19" s="83">
        <v>2.800065419341027E-4</v>
      </c>
      <c r="S19" s="84">
        <f t="shared" si="6"/>
        <v>8.7842766710890586E-4</v>
      </c>
      <c r="T19" s="85">
        <f>分析係数表!F22</f>
        <v>0.41411451398135818</v>
      </c>
      <c r="U19" s="86">
        <f t="shared" si="7"/>
        <v>3.6376964643258287E-4</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投入係数表!H20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4.6448101738607694E-4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投入係数表!H21</f>
        <v>0</v>
      </c>
      <c r="E21" s="77">
        <f t="shared" si="0"/>
        <v>0</v>
      </c>
      <c r="F21" s="76">
        <f>分析係数表!C24</f>
        <v>0.19917864476386038</v>
      </c>
      <c r="G21" s="77">
        <f t="shared" si="1"/>
        <v>0</v>
      </c>
      <c r="H21" s="77">
        <v>7.7035511466832715E-4</v>
      </c>
      <c r="I21" s="77">
        <f t="shared" si="2"/>
        <v>7.7035511466832715E-4</v>
      </c>
      <c r="J21" s="76">
        <f>分析係数表!G24</f>
        <v>0.20754716981132076</v>
      </c>
      <c r="K21" s="78">
        <f t="shared" si="3"/>
        <v>1.5988502379908677E-4</v>
      </c>
      <c r="L21" s="79"/>
      <c r="M21" s="80"/>
      <c r="N21" s="81">
        <f>分析係数表!H24</f>
        <v>3.9681414925880784E-4</v>
      </c>
      <c r="O21" s="82">
        <f t="shared" si="4"/>
        <v>6.5027342434050769E-3</v>
      </c>
      <c r="P21" s="76">
        <f>分析係数表!C24</f>
        <v>0.19917864476386038</v>
      </c>
      <c r="Q21" s="82">
        <f t="shared" si="5"/>
        <v>1.2952057938609702E-3</v>
      </c>
      <c r="R21" s="83">
        <v>2.489289874297646E-3</v>
      </c>
      <c r="S21" s="84">
        <f t="shared" si="6"/>
        <v>3.2596449889659733E-3</v>
      </c>
      <c r="T21" s="85">
        <f>分析係数表!F24</f>
        <v>0.39622641509433965</v>
      </c>
      <c r="U21" s="86">
        <f t="shared" si="7"/>
        <v>1.2915574484582159E-3</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投入係数表!H22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8.8251393303354613E-3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投入係数表!H23</f>
        <v>0</v>
      </c>
      <c r="E23" s="77">
        <f t="shared" si="0"/>
        <v>0</v>
      </c>
      <c r="F23" s="76">
        <f>分析係数表!C26</f>
        <v>0.11021233569261879</v>
      </c>
      <c r="G23" s="77">
        <f t="shared" si="1"/>
        <v>0</v>
      </c>
      <c r="H23" s="77">
        <v>7.4435098614178288E-4</v>
      </c>
      <c r="I23" s="77">
        <f t="shared" si="2"/>
        <v>7.4435098614178288E-4</v>
      </c>
      <c r="J23" s="76">
        <f>分析係数表!G26</f>
        <v>0.1984126984126984</v>
      </c>
      <c r="K23" s="78">
        <f t="shared" si="3"/>
        <v>1.4768868772654421E-4</v>
      </c>
      <c r="L23" s="79"/>
      <c r="M23" s="80"/>
      <c r="N23" s="81">
        <f>分析係数表!H26</f>
        <v>1.2046143816785239E-2</v>
      </c>
      <c r="O23" s="82">
        <f t="shared" si="4"/>
        <v>0.1974044323890827</v>
      </c>
      <c r="P23" s="76">
        <f>分析係数表!C26</f>
        <v>0.11021233569261879</v>
      </c>
      <c r="Q23" s="82">
        <f t="shared" si="5"/>
        <v>2.1756403569676452E-2</v>
      </c>
      <c r="R23" s="83">
        <v>2.237470455833215E-2</v>
      </c>
      <c r="S23" s="84">
        <f t="shared" si="6"/>
        <v>2.3119055544473934E-2</v>
      </c>
      <c r="T23" s="85">
        <f>分析係数表!F26</f>
        <v>0.33809523809523812</v>
      </c>
      <c r="U23" s="86">
        <f t="shared" si="7"/>
        <v>7.8164425888459493E-3</v>
      </c>
      <c r="V23" s="87">
        <f>分析係数表!D26</f>
        <v>0</v>
      </c>
      <c r="W23" s="167">
        <f t="shared" si="8"/>
        <v>0</v>
      </c>
      <c r="X23" s="76">
        <f>分析係数表!E26</f>
        <v>0</v>
      </c>
      <c r="Y23" s="166">
        <f t="shared" si="9"/>
        <v>0</v>
      </c>
    </row>
    <row r="24" spans="1:25" x14ac:dyDescent="0.2">
      <c r="A24" s="6" t="s">
        <v>12</v>
      </c>
      <c r="B24" s="5" t="s">
        <v>365</v>
      </c>
      <c r="C24" s="90"/>
      <c r="D24" s="76">
        <f>投入係数表!H24</f>
        <v>0</v>
      </c>
      <c r="E24" s="77">
        <f t="shared" si="0"/>
        <v>0</v>
      </c>
      <c r="F24" s="76">
        <f>分析係数表!C27</f>
        <v>1.1933174224343368E-3</v>
      </c>
      <c r="G24" s="77">
        <f t="shared" si="1"/>
        <v>0</v>
      </c>
      <c r="H24" s="77">
        <v>2.0186678482451734E-6</v>
      </c>
      <c r="I24" s="77">
        <f t="shared" si="2"/>
        <v>2.0186678482451734E-6</v>
      </c>
      <c r="J24" s="76">
        <f>分析係数表!G27</f>
        <v>0.2857142857142857</v>
      </c>
      <c r="K24" s="78">
        <f t="shared" si="3"/>
        <v>5.7676224235576376E-7</v>
      </c>
      <c r="L24" s="79"/>
      <c r="M24" s="80"/>
      <c r="N24" s="81">
        <f>分析係数表!H27</f>
        <v>1.1365890989484425E-2</v>
      </c>
      <c r="O24" s="82">
        <f t="shared" si="4"/>
        <v>0.18625688797181683</v>
      </c>
      <c r="P24" s="76">
        <f>分析係数表!C27</f>
        <v>1.1933174224343368E-3</v>
      </c>
      <c r="Q24" s="82">
        <f t="shared" si="5"/>
        <v>2.2226358946516949E-4</v>
      </c>
      <c r="R24" s="83">
        <v>2.2316042588338964E-4</v>
      </c>
      <c r="S24" s="84">
        <f t="shared" si="6"/>
        <v>2.2517909373163481E-4</v>
      </c>
      <c r="T24" s="85">
        <f>分析係数表!F27</f>
        <v>0.5714285714285714</v>
      </c>
      <c r="U24" s="86">
        <f t="shared" si="7"/>
        <v>1.2867376784664845E-4</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投入係数表!H25</f>
        <v>0</v>
      </c>
      <c r="E25" s="77">
        <f t="shared" si="0"/>
        <v>0</v>
      </c>
      <c r="F25" s="76">
        <f>分析係数表!C28</f>
        <v>9.1300191204588876E-2</v>
      </c>
      <c r="G25" s="77">
        <f t="shared" si="1"/>
        <v>0</v>
      </c>
      <c r="H25" s="77">
        <v>3.168416652397889E-3</v>
      </c>
      <c r="I25" s="77">
        <f t="shared" si="2"/>
        <v>3.168416652397889E-3</v>
      </c>
      <c r="J25" s="76">
        <f>分析係数表!G28</f>
        <v>0.1256583897667419</v>
      </c>
      <c r="K25" s="78">
        <f t="shared" si="3"/>
        <v>3.9813813465044951E-4</v>
      </c>
      <c r="L25" s="79"/>
      <c r="M25" s="80"/>
      <c r="N25" s="81">
        <f>分析係数表!H28</f>
        <v>2.1286244720954622E-2</v>
      </c>
      <c r="O25" s="82">
        <f t="shared" si="4"/>
        <v>0.34882524405694376</v>
      </c>
      <c r="P25" s="76">
        <f>分析係数表!C28</f>
        <v>9.1300191204588876E-2</v>
      </c>
      <c r="Q25" s="82">
        <f t="shared" si="5"/>
        <v>3.1847811479386347E-2</v>
      </c>
      <c r="R25" s="83">
        <v>3.4666985619547001E-2</v>
      </c>
      <c r="S25" s="84">
        <f t="shared" si="6"/>
        <v>3.7835402271944887E-2</v>
      </c>
      <c r="T25" s="85">
        <f>分析係数表!F28</f>
        <v>0.21519939804364183</v>
      </c>
      <c r="U25" s="86">
        <f t="shared" si="7"/>
        <v>8.1421557936615773E-3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投入係数表!H26</f>
        <v>1.8823529411764704E-2</v>
      </c>
      <c r="E26" s="77">
        <f t="shared" si="0"/>
        <v>1.8823529411764703</v>
      </c>
      <c r="F26" s="76">
        <f>分析係数表!C29</f>
        <v>1.8433179723502335E-2</v>
      </c>
      <c r="G26" s="77">
        <f t="shared" si="1"/>
        <v>3.4697750067769095E-2</v>
      </c>
      <c r="H26" s="77">
        <v>3.5605228932708226E-2</v>
      </c>
      <c r="I26" s="77">
        <f t="shared" si="2"/>
        <v>3.5605228932708226E-2</v>
      </c>
      <c r="J26" s="76">
        <f>分析係数表!G29</f>
        <v>0.30107526881720431</v>
      </c>
      <c r="K26" s="78">
        <f t="shared" si="3"/>
        <v>1.071985387221323E-2</v>
      </c>
      <c r="L26" s="79"/>
      <c r="M26" s="80"/>
      <c r="N26" s="81">
        <f>分析係数表!H29</f>
        <v>1.0062073070491199E-2</v>
      </c>
      <c r="O26" s="82">
        <f t="shared" si="4"/>
        <v>0.16489076117205731</v>
      </c>
      <c r="P26" s="76">
        <f>分析係数表!C29</f>
        <v>1.8433179723502335E-2</v>
      </c>
      <c r="Q26" s="82">
        <f t="shared" si="5"/>
        <v>3.039461035429633E-3</v>
      </c>
      <c r="R26" s="83">
        <v>3.6197133585115682E-3</v>
      </c>
      <c r="S26" s="84">
        <f t="shared" si="6"/>
        <v>3.9224942291219797E-2</v>
      </c>
      <c r="T26" s="85">
        <f>分析係数表!F29</f>
        <v>0.4838709677419355</v>
      </c>
      <c r="U26" s="86">
        <f t="shared" si="7"/>
        <v>1.8979810786074094E-2</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投入係数表!H27</f>
        <v>2.352941176470588E-3</v>
      </c>
      <c r="E27" s="77">
        <f t="shared" si="0"/>
        <v>0.23529411764705879</v>
      </c>
      <c r="F27" s="76">
        <f>分析係数表!C30</f>
        <v>1</v>
      </c>
      <c r="G27" s="77">
        <f t="shared" si="1"/>
        <v>0.23529411764705879</v>
      </c>
      <c r="H27" s="77">
        <v>0.28381119055064852</v>
      </c>
      <c r="I27" s="77">
        <f t="shared" si="2"/>
        <v>0.28381119055064852</v>
      </c>
      <c r="J27" s="76">
        <f>分析係数表!G30</f>
        <v>0.34457349818908456</v>
      </c>
      <c r="K27" s="78">
        <f t="shared" si="3"/>
        <v>9.779381475324582E-2</v>
      </c>
      <c r="L27" s="79"/>
      <c r="M27" s="80"/>
      <c r="N27" s="81">
        <f>分析係数表!H30</f>
        <v>0</v>
      </c>
      <c r="O27" s="82">
        <f t="shared" si="4"/>
        <v>0</v>
      </c>
      <c r="P27" s="76">
        <f>分析係数表!C30</f>
        <v>1</v>
      </c>
      <c r="Q27" s="82">
        <f t="shared" si="5"/>
        <v>0</v>
      </c>
      <c r="R27" s="83">
        <v>3.4634411424804626E-2</v>
      </c>
      <c r="S27" s="84">
        <f t="shared" si="6"/>
        <v>0.31844560197545313</v>
      </c>
      <c r="T27" s="85">
        <f>分析係数表!F30</f>
        <v>0.44136380666916447</v>
      </c>
      <c r="U27" s="86">
        <f t="shared" si="7"/>
        <v>0.1405503631049396</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投入係数表!H28</f>
        <v>3.0588235294117649E-2</v>
      </c>
      <c r="E28" s="77">
        <f t="shared" si="0"/>
        <v>3.0588235294117649</v>
      </c>
      <c r="F28" s="76">
        <f>分析係数表!C31</f>
        <v>0.63276836158192085</v>
      </c>
      <c r="G28" s="77">
        <f t="shared" si="1"/>
        <v>1.9355267530741109</v>
      </c>
      <c r="H28" s="77">
        <v>2.119830119604035</v>
      </c>
      <c r="I28" s="77">
        <f t="shared" si="2"/>
        <v>2.119830119604035</v>
      </c>
      <c r="J28" s="76">
        <f>分析係数表!G31</f>
        <v>7.0953436807095344E-2</v>
      </c>
      <c r="K28" s="78">
        <f t="shared" si="3"/>
        <v>0.15040923243310225</v>
      </c>
      <c r="L28" s="79"/>
      <c r="M28" s="80"/>
      <c r="N28" s="81">
        <f>分析係数表!H31</f>
        <v>2.4772540460871292E-2</v>
      </c>
      <c r="O28" s="82">
        <f t="shared" si="4"/>
        <v>0.40595640919543124</v>
      </c>
      <c r="P28" s="76">
        <f>分析係数表!C31</f>
        <v>0.63276836158192085</v>
      </c>
      <c r="Q28" s="82">
        <f t="shared" si="5"/>
        <v>0.25687637192027285</v>
      </c>
      <c r="R28" s="83">
        <v>0.3335265745816885</v>
      </c>
      <c r="S28" s="84">
        <f t="shared" si="6"/>
        <v>2.4533566941857234</v>
      </c>
      <c r="T28" s="85">
        <f>分析係数表!F31</f>
        <v>0.34515890613451589</v>
      </c>
      <c r="U28" s="86">
        <f t="shared" si="7"/>
        <v>0.84679791292293627</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投入係数表!H29</f>
        <v>2.352941176470588E-3</v>
      </c>
      <c r="E29" s="77">
        <f t="shared" si="0"/>
        <v>0.23529411764705879</v>
      </c>
      <c r="F29" s="76">
        <f>分析係数表!C32</f>
        <v>0.97868217054263562</v>
      </c>
      <c r="G29" s="77">
        <f t="shared" si="1"/>
        <v>0.23027815777473776</v>
      </c>
      <c r="H29" s="77">
        <v>0.26227201090708641</v>
      </c>
      <c r="I29" s="77">
        <f t="shared" si="2"/>
        <v>0.26227201090708641</v>
      </c>
      <c r="J29" s="76">
        <f>分析係数表!G32</f>
        <v>0.14173228346456693</v>
      </c>
      <c r="K29" s="78">
        <f t="shared" si="3"/>
        <v>3.7172410994705161E-2</v>
      </c>
      <c r="L29" s="79"/>
      <c r="M29" s="80"/>
      <c r="N29" s="81">
        <f>分析係数表!H32</f>
        <v>7.0859669510501405E-3</v>
      </c>
      <c r="O29" s="82">
        <f t="shared" si="4"/>
        <v>0.11612025434651924</v>
      </c>
      <c r="P29" s="76">
        <f>分析係数表!C32</f>
        <v>0.97868217054263562</v>
      </c>
      <c r="Q29" s="82">
        <f t="shared" si="5"/>
        <v>0.11364482256781436</v>
      </c>
      <c r="R29" s="83">
        <v>0.14346044458471141</v>
      </c>
      <c r="S29" s="84">
        <f t="shared" si="6"/>
        <v>0.40573245549179782</v>
      </c>
      <c r="T29" s="85">
        <f>分析係数表!F32</f>
        <v>0.48622047244094491</v>
      </c>
      <c r="U29" s="86">
        <f t="shared" si="7"/>
        <v>0.19727542619384658</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投入係数表!H30</f>
        <v>0</v>
      </c>
      <c r="E30" s="77">
        <f t="shared" si="0"/>
        <v>0</v>
      </c>
      <c r="F30" s="76">
        <f>分析係数表!C33</f>
        <v>0.55506607929515417</v>
      </c>
      <c r="G30" s="77">
        <f t="shared" si="1"/>
        <v>0</v>
      </c>
      <c r="H30" s="77">
        <v>2.1327930036453942E-2</v>
      </c>
      <c r="I30" s="77">
        <f t="shared" si="2"/>
        <v>2.1327930036453942E-2</v>
      </c>
      <c r="J30" s="76">
        <f>分析係数表!G33</f>
        <v>0.50923482849604218</v>
      </c>
      <c r="K30" s="78">
        <f t="shared" si="3"/>
        <v>1.086092479428921E-2</v>
      </c>
      <c r="L30" s="79"/>
      <c r="M30" s="80"/>
      <c r="N30" s="81">
        <f>分析係数表!H33</f>
        <v>1.0203792409512202E-3</v>
      </c>
      <c r="O30" s="82">
        <f t="shared" si="4"/>
        <v>1.672131662589877E-2</v>
      </c>
      <c r="P30" s="76">
        <f>分析係数表!C33</f>
        <v>0.55506607929515417</v>
      </c>
      <c r="Q30" s="82">
        <f t="shared" si="5"/>
        <v>9.2814356601905058E-3</v>
      </c>
      <c r="R30" s="83">
        <v>3.1186146294919052E-2</v>
      </c>
      <c r="S30" s="84">
        <f t="shared" si="6"/>
        <v>5.2514076331372991E-2</v>
      </c>
      <c r="T30" s="85">
        <f>分析係数表!F33</f>
        <v>0.65171503957783639</v>
      </c>
      <c r="U30" s="86">
        <f t="shared" si="7"/>
        <v>3.4224213334694269E-2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投入係数表!H31</f>
        <v>7.7647058823529416E-2</v>
      </c>
      <c r="E31" s="77">
        <f t="shared" si="0"/>
        <v>7.764705882352942</v>
      </c>
      <c r="F31" s="76">
        <f>分析係数表!C34</f>
        <v>0.15400223191640461</v>
      </c>
      <c r="G31" s="77">
        <f t="shared" si="1"/>
        <v>1.1957820360567888</v>
      </c>
      <c r="H31" s="77">
        <v>1.216474391383418</v>
      </c>
      <c r="I31" s="77">
        <f t="shared" si="2"/>
        <v>1.216474391383418</v>
      </c>
      <c r="J31" s="76">
        <f>分析係数表!G34</f>
        <v>0.42548076923076922</v>
      </c>
      <c r="K31" s="78">
        <f t="shared" si="3"/>
        <v>0.51758645979534845</v>
      </c>
      <c r="L31" s="79"/>
      <c r="M31" s="80"/>
      <c r="N31" s="81">
        <f>分析係数表!H34</f>
        <v>0.17369122190414105</v>
      </c>
      <c r="O31" s="82">
        <f t="shared" si="4"/>
        <v>2.8463396745418796</v>
      </c>
      <c r="P31" s="76">
        <f>分析係数表!C34</f>
        <v>0.15400223191640461</v>
      </c>
      <c r="Q31" s="82">
        <f t="shared" si="5"/>
        <v>0.43834266267166216</v>
      </c>
      <c r="R31" s="83">
        <v>0.46155699486473073</v>
      </c>
      <c r="S31" s="84">
        <f t="shared" si="6"/>
        <v>1.6780313862481486</v>
      </c>
      <c r="T31" s="85">
        <f>分析係数表!F34</f>
        <v>0.70232371794871795</v>
      </c>
      <c r="U31" s="86">
        <f t="shared" si="7"/>
        <v>1.1785212420244409</v>
      </c>
      <c r="V31" s="87">
        <f>分析係数表!D34</f>
        <v>0.47435897435897434</v>
      </c>
      <c r="W31" s="167">
        <f t="shared" si="8"/>
        <v>1</v>
      </c>
      <c r="X31" s="76">
        <f>分析係数表!E34</f>
        <v>0.27003205128205127</v>
      </c>
      <c r="Y31" s="166">
        <f t="shared" si="9"/>
        <v>0</v>
      </c>
    </row>
    <row r="32" spans="1:25" x14ac:dyDescent="0.2">
      <c r="A32" s="6" t="s">
        <v>20</v>
      </c>
      <c r="B32" s="5" t="s">
        <v>37</v>
      </c>
      <c r="C32" s="90"/>
      <c r="D32" s="76">
        <f>投入係数表!H32</f>
        <v>1.8823529411764704E-2</v>
      </c>
      <c r="E32" s="77">
        <f t="shared" si="0"/>
        <v>1.8823529411764703</v>
      </c>
      <c r="F32" s="76">
        <f>分析係数表!C35</f>
        <v>0.30568862275449105</v>
      </c>
      <c r="G32" s="77">
        <f t="shared" si="1"/>
        <v>0.57541387812610068</v>
      </c>
      <c r="H32" s="77">
        <v>0.61960603368879297</v>
      </c>
      <c r="I32" s="77">
        <f t="shared" si="2"/>
        <v>0.61960603368879297</v>
      </c>
      <c r="J32" s="76">
        <f>分析係数表!G35</f>
        <v>0.31559633027522938</v>
      </c>
      <c r="K32" s="78">
        <f t="shared" si="3"/>
        <v>0.19554539044857319</v>
      </c>
      <c r="L32" s="79"/>
      <c r="M32" s="80"/>
      <c r="N32" s="81">
        <f>分析係数表!H35</f>
        <v>6.5701085570136902E-2</v>
      </c>
      <c r="O32" s="82">
        <f t="shared" si="4"/>
        <v>1.0766669983009263</v>
      </c>
      <c r="P32" s="76">
        <f>分析係数表!C35</f>
        <v>0.30568862275449105</v>
      </c>
      <c r="Q32" s="82">
        <f t="shared" si="5"/>
        <v>0.32912485187582208</v>
      </c>
      <c r="R32" s="83">
        <v>0.38656021068528285</v>
      </c>
      <c r="S32" s="84">
        <f t="shared" si="6"/>
        <v>1.0061662443740758</v>
      </c>
      <c r="T32" s="85">
        <f>分析係数表!F35</f>
        <v>0.65045871559633028</v>
      </c>
      <c r="U32" s="86">
        <f t="shared" si="7"/>
        <v>0.65446960299194468</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投入係数表!H33</f>
        <v>2.352941176470588E-3</v>
      </c>
      <c r="E33" s="77">
        <f t="shared" si="0"/>
        <v>0.23529411764705879</v>
      </c>
      <c r="F33" s="76">
        <f>分析係数表!C36</f>
        <v>0.70817344589409048</v>
      </c>
      <c r="G33" s="77">
        <f t="shared" si="1"/>
        <v>0.16662904609272716</v>
      </c>
      <c r="H33" s="77">
        <v>0.21284433029645622</v>
      </c>
      <c r="I33" s="77">
        <f t="shared" si="2"/>
        <v>0.21284433029645622</v>
      </c>
      <c r="J33" s="76">
        <f>分析係数表!G36</f>
        <v>9.7428958051420846E-3</v>
      </c>
      <c r="K33" s="78">
        <f t="shared" si="3"/>
        <v>2.0737201327936197E-3</v>
      </c>
      <c r="L33" s="79"/>
      <c r="M33" s="80"/>
      <c r="N33" s="81">
        <f>分析係数表!H36</f>
        <v>0.13287605226609223</v>
      </c>
      <c r="O33" s="82">
        <f t="shared" si="4"/>
        <v>2.1774870095059287</v>
      </c>
      <c r="P33" s="76">
        <f>分析係数表!C36</f>
        <v>0.70817344589409048</v>
      </c>
      <c r="Q33" s="82">
        <f t="shared" si="5"/>
        <v>1.5420384789114316</v>
      </c>
      <c r="R33" s="83">
        <v>1.5836268411583168</v>
      </c>
      <c r="S33" s="84">
        <f t="shared" si="6"/>
        <v>1.796471171454773</v>
      </c>
      <c r="T33" s="85">
        <f>分析係数表!F36</f>
        <v>0.89418132611637346</v>
      </c>
      <c r="U33" s="86">
        <f t="shared" si="7"/>
        <v>1.6063709744212638</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投入係数表!H34</f>
        <v>1.6470588235294119E-2</v>
      </c>
      <c r="E34" s="77">
        <f t="shared" si="0"/>
        <v>1.6470588235294119</v>
      </c>
      <c r="F34" s="76">
        <f>分析係数表!C37</f>
        <v>0.27648363838047696</v>
      </c>
      <c r="G34" s="77">
        <f t="shared" si="1"/>
        <v>0.45538481615607973</v>
      </c>
      <c r="H34" s="77">
        <v>0.50613954956741469</v>
      </c>
      <c r="I34" s="77">
        <f t="shared" si="2"/>
        <v>0.50613954956741469</v>
      </c>
      <c r="J34" s="76">
        <f>分析係数表!G37</f>
        <v>0.33205374280230326</v>
      </c>
      <c r="K34" s="78">
        <f t="shared" si="3"/>
        <v>0.16806553181413195</v>
      </c>
      <c r="L34" s="79"/>
      <c r="M34" s="80"/>
      <c r="N34" s="81">
        <f>分析係数表!H37</f>
        <v>5.1330744593407217E-2</v>
      </c>
      <c r="O34" s="82">
        <f t="shared" si="4"/>
        <v>0.84117512248618531</v>
      </c>
      <c r="P34" s="76">
        <f>分析係数表!C37</f>
        <v>0.27648363838047696</v>
      </c>
      <c r="Q34" s="82">
        <f t="shared" si="5"/>
        <v>0.23257115838012388</v>
      </c>
      <c r="R34" s="83">
        <v>0.26700298377918752</v>
      </c>
      <c r="S34" s="84">
        <f t="shared" si="6"/>
        <v>0.77314253334660221</v>
      </c>
      <c r="T34" s="85">
        <f>分析係数表!F37</f>
        <v>0.66922584772872684</v>
      </c>
      <c r="U34" s="86">
        <f t="shared" si="7"/>
        <v>0.51740696729401536</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投入係数表!H35</f>
        <v>7.058823529411765E-3</v>
      </c>
      <c r="E35" s="77">
        <f t="shared" si="0"/>
        <v>0.70588235294117652</v>
      </c>
      <c r="F35" s="76">
        <f>分析係数表!C38</f>
        <v>2.0725388601036232E-2</v>
      </c>
      <c r="G35" s="77">
        <f t="shared" si="1"/>
        <v>1.4629686071319694E-2</v>
      </c>
      <c r="H35" s="77">
        <v>1.7754238842657016E-2</v>
      </c>
      <c r="I35" s="77">
        <f t="shared" si="2"/>
        <v>1.7754238842657016E-2</v>
      </c>
      <c r="J35" s="76">
        <f>分析係数表!G38</f>
        <v>0.23376623376623376</v>
      </c>
      <c r="K35" s="78">
        <f t="shared" si="3"/>
        <v>4.1503415476341074E-3</v>
      </c>
      <c r="L35" s="79"/>
      <c r="M35" s="80"/>
      <c r="N35" s="81">
        <f>分析係数表!H38</f>
        <v>4.4613247923811682E-2</v>
      </c>
      <c r="O35" s="82">
        <f t="shared" si="4"/>
        <v>0.73109312136568505</v>
      </c>
      <c r="P35" s="76">
        <f>分析係数表!C38</f>
        <v>2.0725388601036232E-2</v>
      </c>
      <c r="Q35" s="82">
        <f t="shared" si="5"/>
        <v>1.5152189043848368E-2</v>
      </c>
      <c r="R35" s="83">
        <v>1.7141933862238948E-2</v>
      </c>
      <c r="S35" s="84">
        <f t="shared" si="6"/>
        <v>3.4896172704895964E-2</v>
      </c>
      <c r="T35" s="85">
        <f>分析係数表!F38</f>
        <v>0.61038961038961037</v>
      </c>
      <c r="U35" s="86">
        <f t="shared" si="7"/>
        <v>2.1300261261430004E-2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投入係数表!H36</f>
        <v>0</v>
      </c>
      <c r="E36" s="77">
        <f t="shared" si="0"/>
        <v>0</v>
      </c>
      <c r="F36" s="76">
        <f>分析係数表!C39</f>
        <v>1</v>
      </c>
      <c r="G36" s="77">
        <f t="shared" si="1"/>
        <v>0</v>
      </c>
      <c r="H36" s="77">
        <v>1.6584228538585508E-3</v>
      </c>
      <c r="I36" s="77">
        <f t="shared" si="2"/>
        <v>1.6584228538585508E-3</v>
      </c>
      <c r="J36" s="76">
        <f>分析係数表!G39</f>
        <v>0.35511171293161814</v>
      </c>
      <c r="K36" s="78">
        <f t="shared" si="3"/>
        <v>5.8892538039865259E-4</v>
      </c>
      <c r="L36" s="79"/>
      <c r="M36" s="80"/>
      <c r="N36" s="81">
        <f>分析係数表!H39</f>
        <v>4.0815169638048808E-3</v>
      </c>
      <c r="O36" s="82">
        <f t="shared" si="4"/>
        <v>6.6885266503595081E-2</v>
      </c>
      <c r="P36" s="76">
        <f>分析係数表!C39</f>
        <v>1</v>
      </c>
      <c r="Q36" s="82">
        <f t="shared" si="5"/>
        <v>6.6885266503595081E-2</v>
      </c>
      <c r="R36" s="83">
        <v>6.9397695052879779E-2</v>
      </c>
      <c r="S36" s="84">
        <f t="shared" si="6"/>
        <v>7.1056117906738325E-2</v>
      </c>
      <c r="T36" s="85">
        <f>分析係数表!F39</f>
        <v>0.70565335138794849</v>
      </c>
      <c r="U36" s="86">
        <f t="shared" si="7"/>
        <v>5.0140987737507116E-2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投入係数表!H37</f>
        <v>0</v>
      </c>
      <c r="E37" s="77">
        <f t="shared" si="0"/>
        <v>0</v>
      </c>
      <c r="F37" s="76">
        <f>分析係数表!C40</f>
        <v>0.8197979041916168</v>
      </c>
      <c r="G37" s="77">
        <f t="shared" si="1"/>
        <v>0</v>
      </c>
      <c r="H37" s="77">
        <v>1.6261139514903713E-3</v>
      </c>
      <c r="I37" s="77">
        <f t="shared" si="2"/>
        <v>1.6261139514903713E-3</v>
      </c>
      <c r="J37" s="76">
        <f>分析係数表!G40</f>
        <v>0.57597173144876324</v>
      </c>
      <c r="K37" s="78">
        <f t="shared" si="3"/>
        <v>9.3659566817289931E-4</v>
      </c>
      <c r="L37" s="79"/>
      <c r="M37" s="80"/>
      <c r="N37" s="81">
        <f>分析係数表!H40</f>
        <v>2.8769025821263571E-2</v>
      </c>
      <c r="O37" s="82">
        <f t="shared" si="4"/>
        <v>0.47144823264686808</v>
      </c>
      <c r="P37" s="76">
        <f>分析係数表!C40</f>
        <v>0.8197979041916168</v>
      </c>
      <c r="Q37" s="82">
        <f t="shared" si="5"/>
        <v>0.38649227305874423</v>
      </c>
      <c r="R37" s="83">
        <v>0.38744910376946617</v>
      </c>
      <c r="S37" s="84">
        <f t="shared" si="6"/>
        <v>0.38907521772095655</v>
      </c>
      <c r="T37" s="85">
        <f>分析係数表!F40</f>
        <v>0.7751534312813837</v>
      </c>
      <c r="U37" s="86">
        <f t="shared" si="7"/>
        <v>0.30159299004295087</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投入係数表!H38</f>
        <v>0</v>
      </c>
      <c r="E38" s="77">
        <f t="shared" si="0"/>
        <v>0</v>
      </c>
      <c r="F38" s="76">
        <f>分析係数表!C41</f>
        <v>0.39171744294123723</v>
      </c>
      <c r="G38" s="77">
        <f t="shared" si="1"/>
        <v>0</v>
      </c>
      <c r="H38" s="77">
        <v>1.8630719689527719E-4</v>
      </c>
      <c r="I38" s="77">
        <f t="shared" si="2"/>
        <v>1.8630719689527719E-4</v>
      </c>
      <c r="J38" s="76">
        <f>分析係数表!G41</f>
        <v>0.45918367346938777</v>
      </c>
      <c r="K38" s="78">
        <f t="shared" si="3"/>
        <v>8.5549223064157888E-5</v>
      </c>
      <c r="L38" s="79"/>
      <c r="M38" s="80"/>
      <c r="N38" s="81">
        <f>分析係数表!H41</f>
        <v>5.0452084691477002E-2</v>
      </c>
      <c r="O38" s="82">
        <f t="shared" si="4"/>
        <v>0.82677621094721698</v>
      </c>
      <c r="P38" s="76">
        <f>分析係数表!C41</f>
        <v>0.39171744294123723</v>
      </c>
      <c r="Q38" s="82">
        <f t="shared" si="5"/>
        <v>0.32386266323688878</v>
      </c>
      <c r="R38" s="83">
        <v>0.32652461048848191</v>
      </c>
      <c r="S38" s="84">
        <f t="shared" si="6"/>
        <v>0.32671091768537719</v>
      </c>
      <c r="T38" s="85">
        <f>分析係数表!F41</f>
        <v>0.56279434850863419</v>
      </c>
      <c r="U38" s="86">
        <f t="shared" si="7"/>
        <v>0.18387105806939988</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投入係数表!H39</f>
        <v>0</v>
      </c>
      <c r="E39" s="77">
        <f>$C$10*D39</f>
        <v>0</v>
      </c>
      <c r="F39" s="76">
        <f>分析係数表!C42</f>
        <v>0.20259319286871957</v>
      </c>
      <c r="G39" s="77">
        <f>E39*F39</f>
        <v>0</v>
      </c>
      <c r="H39" s="77">
        <v>1.6868213560209643E-3</v>
      </c>
      <c r="I39" s="77">
        <f>C39+H39</f>
        <v>1.6868213560209643E-3</v>
      </c>
      <c r="J39" s="76">
        <f>分析係数表!G42</f>
        <v>0.5</v>
      </c>
      <c r="K39" s="78">
        <f>I39*J39</f>
        <v>8.4341067801048213E-4</v>
      </c>
      <c r="L39" s="79"/>
      <c r="M39" s="80"/>
      <c r="N39" s="81">
        <f>分析係数表!H42</f>
        <v>1.5560783424506107E-2</v>
      </c>
      <c r="O39" s="82">
        <f t="shared" si="4"/>
        <v>0.25500007854495621</v>
      </c>
      <c r="P39" s="76">
        <f>分析係数表!C42</f>
        <v>0.20259319286871957</v>
      </c>
      <c r="Q39" s="82">
        <f>O39*P39</f>
        <v>5.1661280094196953E-2</v>
      </c>
      <c r="R39" s="83">
        <v>5.2765824191234462E-2</v>
      </c>
      <c r="S39" s="84">
        <f>I39+R39</f>
        <v>5.4452645547255429E-2</v>
      </c>
      <c r="T39" s="85">
        <f>分析係数表!F42</f>
        <v>0.5714285714285714</v>
      </c>
      <c r="U39" s="86">
        <f t="shared" si="7"/>
        <v>3.111579745557453E-2</v>
      </c>
      <c r="V39" s="87">
        <f>分析係数表!D42</f>
        <v>1.2619047619047619</v>
      </c>
      <c r="W39" s="167">
        <f t="shared" si="8"/>
        <v>0</v>
      </c>
      <c r="X39" s="76">
        <f>分析係数表!E42</f>
        <v>1.2380952380952381</v>
      </c>
      <c r="Y39" s="166">
        <f t="shared" si="9"/>
        <v>0</v>
      </c>
    </row>
    <row r="40" spans="1:25" x14ac:dyDescent="0.2">
      <c r="A40" s="6" t="s">
        <v>194</v>
      </c>
      <c r="B40" s="5" t="s">
        <v>41</v>
      </c>
      <c r="C40" s="90"/>
      <c r="D40" s="76">
        <f>投入係数表!H40</f>
        <v>3.0588235294117649E-2</v>
      </c>
      <c r="E40" s="77">
        <f>$C$10*D40</f>
        <v>3.0588235294117649</v>
      </c>
      <c r="F40" s="76">
        <f>分析係数表!C43</f>
        <v>0.25330396475770922</v>
      </c>
      <c r="G40" s="77">
        <f>E40*F40</f>
        <v>0.77481212749416939</v>
      </c>
      <c r="H40" s="77">
        <v>0.91907088939224857</v>
      </c>
      <c r="I40" s="77">
        <f>C40+H40</f>
        <v>0.91907088939224857</v>
      </c>
      <c r="J40" s="76">
        <f>分析係数表!G43</f>
        <v>0.41014168530947054</v>
      </c>
      <c r="K40" s="78">
        <f>I40*J40</f>
        <v>0.37694928349421081</v>
      </c>
      <c r="L40" s="79"/>
      <c r="M40" s="80"/>
      <c r="N40" s="81">
        <f>分析係数表!H43</f>
        <v>4.1382046994132816E-2</v>
      </c>
      <c r="O40" s="82">
        <f t="shared" si="4"/>
        <v>0.67814228538367227</v>
      </c>
      <c r="P40" s="76">
        <f>分析係数表!C43</f>
        <v>0.25330396475770922</v>
      </c>
      <c r="Q40" s="82">
        <f>O40*P40</f>
        <v>0.1717761295575381</v>
      </c>
      <c r="R40" s="83">
        <v>0.24078474400942021</v>
      </c>
      <c r="S40" s="84">
        <f>I40+R40</f>
        <v>1.1598556334016688</v>
      </c>
      <c r="T40" s="85">
        <f>分析係数表!F43</f>
        <v>0.66890380313199105</v>
      </c>
      <c r="U40" s="86">
        <f t="shared" si="7"/>
        <v>0.77583184426644058</v>
      </c>
      <c r="V40" s="87">
        <f>分析係数表!D43</f>
        <v>0.29082774049217003</v>
      </c>
      <c r="W40" s="167">
        <f t="shared" si="8"/>
        <v>0</v>
      </c>
      <c r="X40" s="76">
        <f>分析係数表!E43</f>
        <v>0.17375093214019388</v>
      </c>
      <c r="Y40" s="166">
        <f t="shared" si="9"/>
        <v>0</v>
      </c>
    </row>
    <row r="41" spans="1:25" x14ac:dyDescent="0.2">
      <c r="A41" s="6" t="s">
        <v>340</v>
      </c>
      <c r="B41" s="5" t="s">
        <v>42</v>
      </c>
      <c r="C41" s="90"/>
      <c r="D41" s="76">
        <f>投入係数表!H41</f>
        <v>0</v>
      </c>
      <c r="E41" s="77">
        <f>$C$10*D41</f>
        <v>0</v>
      </c>
      <c r="F41" s="76">
        <f>分析係数表!C44</f>
        <v>0.34899060563661799</v>
      </c>
      <c r="G41" s="77">
        <f>E41*F41</f>
        <v>0</v>
      </c>
      <c r="H41" s="77">
        <v>8.6431971951660711E-4</v>
      </c>
      <c r="I41" s="77">
        <f>C41+H41</f>
        <v>8.6431971951660711E-4</v>
      </c>
      <c r="J41" s="76">
        <f>分析係数表!G44</f>
        <v>0.26066485946640033</v>
      </c>
      <c r="K41" s="78">
        <f>I41*J41</f>
        <v>2.2529777822183494E-4</v>
      </c>
      <c r="L41" s="79"/>
      <c r="M41" s="80"/>
      <c r="N41" s="81">
        <f>分析係数表!H44</f>
        <v>0.11725858110597773</v>
      </c>
      <c r="O41" s="82">
        <f t="shared" si="4"/>
        <v>1.9215579689262003</v>
      </c>
      <c r="P41" s="76">
        <f>分析係数表!C44</f>
        <v>0.34899060563661799</v>
      </c>
      <c r="Q41" s="82">
        <f>O41*P41</f>
        <v>0.67060567934142423</v>
      </c>
      <c r="R41" s="83">
        <v>0.67861694584035936</v>
      </c>
      <c r="S41" s="84">
        <f>I41+R41</f>
        <v>0.67948126555987598</v>
      </c>
      <c r="T41" s="85">
        <f>分析係数表!F44</f>
        <v>0.46411756313311459</v>
      </c>
      <c r="U41" s="86">
        <f t="shared" si="7"/>
        <v>0.31535918916625433</v>
      </c>
      <c r="V41" s="87">
        <f>分析係数表!D44</f>
        <v>0.17006705664146099</v>
      </c>
      <c r="W41" s="167">
        <f t="shared" si="8"/>
        <v>0</v>
      </c>
      <c r="X41" s="76">
        <f>分析係数表!E44</f>
        <v>7.8327864174632611E-2</v>
      </c>
      <c r="Y41" s="166">
        <f t="shared" si="9"/>
        <v>0</v>
      </c>
    </row>
    <row r="42" spans="1:25" x14ac:dyDescent="0.2">
      <c r="A42" s="6" t="s">
        <v>341</v>
      </c>
      <c r="B42" s="5" t="s">
        <v>278</v>
      </c>
      <c r="C42" s="90"/>
      <c r="D42" s="76">
        <f>投入係数表!H42</f>
        <v>0</v>
      </c>
      <c r="E42" s="77">
        <f>$C$10*D42</f>
        <v>0</v>
      </c>
      <c r="F42" s="76">
        <f>分析係数表!C45</f>
        <v>1</v>
      </c>
      <c r="G42" s="77">
        <f>E42*F42</f>
        <v>0</v>
      </c>
      <c r="H42" s="77">
        <v>1.1448391185089877E-3</v>
      </c>
      <c r="I42" s="77">
        <f>C42+H42</f>
        <v>1.1448391185089877E-3</v>
      </c>
      <c r="J42" s="76">
        <f>分析係数表!G45</f>
        <v>0</v>
      </c>
      <c r="K42" s="78">
        <f>I42*J42</f>
        <v>0</v>
      </c>
      <c r="L42" s="79"/>
      <c r="M42" s="80"/>
      <c r="N42" s="81">
        <f>分析係数表!H45</f>
        <v>0</v>
      </c>
      <c r="O42" s="82">
        <f t="shared" si="4"/>
        <v>0</v>
      </c>
      <c r="P42" s="76">
        <f>分析係数表!C45</f>
        <v>1</v>
      </c>
      <c r="Q42" s="82">
        <f>O42*P42</f>
        <v>0</v>
      </c>
      <c r="R42" s="83">
        <v>1.6143909987383139E-3</v>
      </c>
      <c r="S42" s="84">
        <f>I42+R42</f>
        <v>2.7592301172473018E-3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投入係数表!H43</f>
        <v>2.352941176470588E-3</v>
      </c>
      <c r="E43" s="77">
        <f>$C$10*D43</f>
        <v>0.23529411764705879</v>
      </c>
      <c r="F43" s="76">
        <f>分析係数表!C46</f>
        <v>3.0665669409124852E-2</v>
      </c>
      <c r="G43" s="77">
        <f>E43*F43</f>
        <v>7.2154516256764346E-3</v>
      </c>
      <c r="H43" s="77">
        <v>8.499417126025071E-3</v>
      </c>
      <c r="I43" s="77">
        <f>C43+H43</f>
        <v>8.499417126025071E-3</v>
      </c>
      <c r="J43" s="76">
        <f>分析係数表!G46</f>
        <v>2.4390243902439025E-2</v>
      </c>
      <c r="K43" s="78">
        <f>I43*J43</f>
        <v>2.0730285673231882E-4</v>
      </c>
      <c r="L43" s="79"/>
      <c r="M43" s="80"/>
      <c r="N43" s="81">
        <f>分析係数表!H46</f>
        <v>2.3808848955528473E-2</v>
      </c>
      <c r="O43" s="82">
        <f t="shared" si="4"/>
        <v>0.39016405460430464</v>
      </c>
      <c r="P43" s="76">
        <f>分析係数表!C46</f>
        <v>3.0665669409124852E-2</v>
      </c>
      <c r="Q43" s="82">
        <f>O43*P43</f>
        <v>1.1964641913819343E-2</v>
      </c>
      <c r="R43" s="83">
        <v>1.2876196315084104E-2</v>
      </c>
      <c r="S43" s="84">
        <f>I43+R43</f>
        <v>2.1375613441109175E-2</v>
      </c>
      <c r="T43" s="85">
        <f>分析係数表!F46</f>
        <v>0.34146341463414637</v>
      </c>
      <c r="U43" s="86">
        <f t="shared" si="7"/>
        <v>7.2989899555006947E-3</v>
      </c>
      <c r="V43" s="87">
        <f>分析係数表!D46</f>
        <v>4.878048780487805E-2</v>
      </c>
      <c r="W43" s="167">
        <f t="shared" si="8"/>
        <v>0</v>
      </c>
      <c r="X43" s="76">
        <f>分析係数表!E46</f>
        <v>0.17073170731707318</v>
      </c>
      <c r="Y43" s="166">
        <f t="shared" si="9"/>
        <v>0</v>
      </c>
    </row>
    <row r="44" spans="1:25" x14ac:dyDescent="0.2">
      <c r="A44" s="192">
        <v>40</v>
      </c>
      <c r="B44" s="14" t="s">
        <v>150</v>
      </c>
      <c r="C44" s="197">
        <f>SUM(C5:C43)</f>
        <v>100</v>
      </c>
      <c r="D44" s="92">
        <f>投入係数表!H44</f>
        <v>0.6047058823529412</v>
      </c>
      <c r="E44" s="91">
        <f>SUM(E5:E43)</f>
        <v>60.470588235294123</v>
      </c>
      <c r="F44" s="92">
        <f>分析係数表!C47</f>
        <v>0.40646171512083096</v>
      </c>
      <c r="G44" s="91">
        <f>SUM(G5:G43)</f>
        <v>6.0284480244445691</v>
      </c>
      <c r="H44" s="91">
        <f>SUM(H5:H43)</f>
        <v>6.7649314050022156</v>
      </c>
      <c r="I44" s="91">
        <f>SUM(I5:I43)</f>
        <v>106.76493140500222</v>
      </c>
      <c r="J44" s="92">
        <f>分析係数表!G47</f>
        <v>0.2746501442153616</v>
      </c>
      <c r="K44" s="93">
        <f>SUM(K5:K43)</f>
        <v>26.136132016584021</v>
      </c>
      <c r="L44" s="94">
        <f>最終需要_まとめ!$L$33</f>
        <v>0.627</v>
      </c>
      <c r="M44" s="91">
        <f>K44*L44</f>
        <v>16.38735477439818</v>
      </c>
      <c r="N44" s="95">
        <f>分析係数表!H47</f>
        <v>1</v>
      </c>
      <c r="O44" s="96">
        <f>SUM(O5:O43)</f>
        <v>16.387354774398176</v>
      </c>
      <c r="P44" s="92">
        <f>分析係数表!C47</f>
        <v>0.40646171512083096</v>
      </c>
      <c r="Q44" s="96">
        <f>SUM(Q5:Q43)</f>
        <v>5.1150097359135716</v>
      </c>
      <c r="R44" s="96">
        <f>SUM(R5:R43)</f>
        <v>5.6341957263544273</v>
      </c>
      <c r="S44" s="97">
        <f>SUM(S5:S43)</f>
        <v>112.39912713135661</v>
      </c>
      <c r="T44" s="98">
        <f>分析係数表!F47</f>
        <v>0.52975109496848627</v>
      </c>
      <c r="U44" s="99">
        <f>SUM(U5:U43)</f>
        <v>45.705870089712548</v>
      </c>
      <c r="V44" s="100">
        <f>分析係数表!D47</f>
        <v>0.13437209089383004</v>
      </c>
      <c r="W44" s="164">
        <f>SUM(W5:W43)</f>
        <v>35</v>
      </c>
      <c r="X44" s="92">
        <f>分析係数表!E47</f>
        <v>9.7288140766401632E-2</v>
      </c>
      <c r="Y44" s="165">
        <f>SUM(Y5:Y43)</f>
        <v>31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284</v>
      </c>
      <c r="S2" s="3" t="s">
        <v>152</v>
      </c>
      <c r="U2" s="64" t="s">
        <v>209</v>
      </c>
      <c r="W2" s="3" t="s">
        <v>130</v>
      </c>
      <c r="Y2" s="3" t="s">
        <v>153</v>
      </c>
    </row>
    <row r="3" spans="1:25" ht="44" x14ac:dyDescent="0.2">
      <c r="B3" s="65"/>
      <c r="C3" s="66" t="s">
        <v>227</v>
      </c>
      <c r="D3" s="66" t="s">
        <v>309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投入係数表!I5</f>
        <v>0</v>
      </c>
      <c r="E5" s="77">
        <f t="shared" ref="E5:E38" si="0">$C$11*D5</f>
        <v>0</v>
      </c>
      <c r="F5" s="76">
        <f>分析係数表!C8</f>
        <v>0.34359605911330049</v>
      </c>
      <c r="G5" s="77">
        <f t="shared" ref="G5:G38" si="1">E5*F5</f>
        <v>0</v>
      </c>
      <c r="H5" s="77">
        <f t="array" ref="H5:H43">MMULT(逆行列係数!C5:AO43,'7'!G5:G43)</f>
        <v>2.1173030576487908E-2</v>
      </c>
      <c r="I5" s="77">
        <f t="shared" ref="I5:I38" si="2">C5+H5</f>
        <v>2.1173030576487908E-2</v>
      </c>
      <c r="J5" s="76">
        <f>分析係数表!G8</f>
        <v>0.12010331467929401</v>
      </c>
      <c r="K5" s="78">
        <f t="shared" ref="K5:K38" si="3">I5*J5</f>
        <v>2.5429511540422411E-3</v>
      </c>
      <c r="L5" s="79" t="s">
        <v>182</v>
      </c>
      <c r="M5" s="80" t="s">
        <v>182</v>
      </c>
      <c r="N5" s="81">
        <f>分析係数表!H8</f>
        <v>1.3293274000170063E-2</v>
      </c>
      <c r="O5" s="82">
        <f t="shared" ref="O5:O43" si="4">$M$44*N5</f>
        <v>0.22602558173428258</v>
      </c>
      <c r="P5" s="76">
        <f>分析係数表!C8</f>
        <v>0.34359605911330049</v>
      </c>
      <c r="Q5" s="82">
        <f t="shared" ref="Q5:Q38" si="5">O5*P5</f>
        <v>7.7661499142690688E-2</v>
      </c>
      <c r="R5" s="83">
        <f t="array" ref="R5:R43">MMULT(逆行列係数!C5:AO43,'7'!Q5:Q43)</f>
        <v>0.1118804472973768</v>
      </c>
      <c r="S5" s="84">
        <f t="shared" ref="S5:S38" si="6">I5+R5</f>
        <v>0.13305347787386471</v>
      </c>
      <c r="T5" s="85">
        <f>分析係数表!F8</f>
        <v>0.4537236332328885</v>
      </c>
      <c r="U5" s="86">
        <f t="shared" ref="U5:U43" si="7">S5*T5</f>
        <v>6.0369507395201638E-2</v>
      </c>
      <c r="V5" s="87">
        <f>分析係数表!D8</f>
        <v>0.40163581575548857</v>
      </c>
      <c r="W5" s="167">
        <f t="shared" ref="W5:W43" si="8">ROUND(S5*V5,0)</f>
        <v>0</v>
      </c>
      <c r="X5" s="76">
        <f>分析係数表!E8</f>
        <v>0.27335342229875159</v>
      </c>
      <c r="Y5" s="166">
        <f t="shared" ref="Y5:Y43" si="9">ROUND(S5*X5,0)</f>
        <v>0</v>
      </c>
    </row>
    <row r="6" spans="1:25" x14ac:dyDescent="0.2">
      <c r="A6" s="6" t="s">
        <v>219</v>
      </c>
      <c r="B6" s="5" t="s">
        <v>265</v>
      </c>
      <c r="C6" s="90"/>
      <c r="D6" s="76">
        <f>投入係数表!I6</f>
        <v>7.1428571428571425E-2</v>
      </c>
      <c r="E6" s="77">
        <f t="shared" si="0"/>
        <v>7.1428571428571423</v>
      </c>
      <c r="F6" s="76">
        <f>分析係数表!C9</f>
        <v>1</v>
      </c>
      <c r="G6" s="77">
        <f t="shared" si="1"/>
        <v>7.1428571428571423</v>
      </c>
      <c r="H6" s="77">
        <v>8.2754313865362743</v>
      </c>
      <c r="I6" s="77">
        <f t="shared" si="2"/>
        <v>8.2754313865362743</v>
      </c>
      <c r="J6" s="76">
        <f>分析係数表!G9</f>
        <v>0.25</v>
      </c>
      <c r="K6" s="78">
        <f t="shared" si="3"/>
        <v>2.0688578466340686</v>
      </c>
      <c r="L6" s="79"/>
      <c r="M6" s="80"/>
      <c r="N6" s="81">
        <f>分析係数表!H9</f>
        <v>6.8025282730081347E-4</v>
      </c>
      <c r="O6" s="82">
        <f t="shared" si="4"/>
        <v>1.1566341069558171E-2</v>
      </c>
      <c r="P6" s="76">
        <f>分析係数表!C9</f>
        <v>1</v>
      </c>
      <c r="Q6" s="82">
        <f t="shared" si="5"/>
        <v>1.1566341069558171E-2</v>
      </c>
      <c r="R6" s="83">
        <v>1.4644615148749466E-2</v>
      </c>
      <c r="S6" s="84">
        <f t="shared" si="6"/>
        <v>8.2900760016850246</v>
      </c>
      <c r="T6" s="85">
        <f>分析係数表!F9</f>
        <v>0.67771084337349397</v>
      </c>
      <c r="U6" s="86">
        <f t="shared" si="7"/>
        <v>5.6182743987323205</v>
      </c>
      <c r="V6" s="87">
        <f>分析係数表!D9</f>
        <v>0.24397590361445784</v>
      </c>
      <c r="W6" s="167">
        <f t="shared" si="8"/>
        <v>2</v>
      </c>
      <c r="X6" s="76">
        <f>分析係数表!E9</f>
        <v>0.13855421686746988</v>
      </c>
      <c r="Y6" s="166">
        <f t="shared" si="9"/>
        <v>1</v>
      </c>
    </row>
    <row r="7" spans="1:25" x14ac:dyDescent="0.2">
      <c r="A7" s="6" t="s">
        <v>220</v>
      </c>
      <c r="B7" s="5" t="s">
        <v>266</v>
      </c>
      <c r="C7" s="90"/>
      <c r="D7" s="76">
        <f>投入係数表!I7</f>
        <v>0</v>
      </c>
      <c r="E7" s="77">
        <f t="shared" si="0"/>
        <v>0</v>
      </c>
      <c r="F7" s="76">
        <f>分析係数表!C10</f>
        <v>1</v>
      </c>
      <c r="G7" s="77">
        <f t="shared" si="1"/>
        <v>0</v>
      </c>
      <c r="H7" s="77">
        <v>1.5975046936987766E-3</v>
      </c>
      <c r="I7" s="77">
        <f t="shared" si="2"/>
        <v>1.5975046936987766E-3</v>
      </c>
      <c r="J7" s="76">
        <f>分析係数表!G10</f>
        <v>0.17902051621442752</v>
      </c>
      <c r="K7" s="78">
        <f t="shared" si="3"/>
        <v>2.8598611492092592E-4</v>
      </c>
      <c r="L7" s="79"/>
      <c r="M7" s="80"/>
      <c r="N7" s="81">
        <f>分析係数表!H10</f>
        <v>1.3605056546016269E-3</v>
      </c>
      <c r="O7" s="82">
        <f t="shared" si="4"/>
        <v>2.3132682139116342E-2</v>
      </c>
      <c r="P7" s="76">
        <f>分析係数表!C10</f>
        <v>1</v>
      </c>
      <c r="Q7" s="82">
        <f t="shared" si="5"/>
        <v>2.3132682139116342E-2</v>
      </c>
      <c r="R7" s="83">
        <v>4.0341755249459994E-2</v>
      </c>
      <c r="S7" s="84">
        <f t="shared" si="6"/>
        <v>4.1939259943158773E-2</v>
      </c>
      <c r="T7" s="85">
        <f>分析係数表!F10</f>
        <v>0.51919258769027132</v>
      </c>
      <c r="U7" s="86">
        <f t="shared" si="7"/>
        <v>2.1774552895703545E-2</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投入係数表!I8</f>
        <v>0</v>
      </c>
      <c r="E8" s="77">
        <f t="shared" si="0"/>
        <v>0</v>
      </c>
      <c r="F8" s="76">
        <f>分析係数表!C11</f>
        <v>0.13492063492063489</v>
      </c>
      <c r="G8" s="77">
        <f t="shared" si="1"/>
        <v>0</v>
      </c>
      <c r="H8" s="77">
        <v>8.3997190480117872E-3</v>
      </c>
      <c r="I8" s="77">
        <f t="shared" si="2"/>
        <v>8.3997190480117872E-3</v>
      </c>
      <c r="J8" s="76">
        <f>分析係数表!G11</f>
        <v>0.36893203883495146</v>
      </c>
      <c r="K8" s="78">
        <f t="shared" si="3"/>
        <v>3.0989254740237662E-3</v>
      </c>
      <c r="L8" s="79"/>
      <c r="M8" s="80"/>
      <c r="N8" s="81">
        <f>分析係数表!H11</f>
        <v>-2.8343867804200562E-5</v>
      </c>
      <c r="O8" s="82">
        <f t="shared" si="4"/>
        <v>-4.8193087789825712E-4</v>
      </c>
      <c r="P8" s="76">
        <f>分析係数表!C11</f>
        <v>0.13492063492063489</v>
      </c>
      <c r="Q8" s="82">
        <f t="shared" si="5"/>
        <v>-6.5022420033891812E-5</v>
      </c>
      <c r="R8" s="83">
        <v>1.4089830723480421E-2</v>
      </c>
      <c r="S8" s="84">
        <f t="shared" si="6"/>
        <v>2.2489549771492208E-2</v>
      </c>
      <c r="T8" s="85">
        <f>分析係数表!F11</f>
        <v>0.61165048543689315</v>
      </c>
      <c r="U8" s="86">
        <f t="shared" si="7"/>
        <v>1.3755744034990379E-2</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投入係数表!I9</f>
        <v>0</v>
      </c>
      <c r="E9" s="77">
        <f t="shared" si="0"/>
        <v>0</v>
      </c>
      <c r="F9" s="76">
        <f>分析係数表!C12</f>
        <v>0.20036934441366572</v>
      </c>
      <c r="G9" s="77">
        <f t="shared" si="1"/>
        <v>0</v>
      </c>
      <c r="H9" s="77">
        <v>4.7445625711367088E-2</v>
      </c>
      <c r="I9" s="77">
        <f t="shared" si="2"/>
        <v>4.7445625711367088E-2</v>
      </c>
      <c r="J9" s="76">
        <f>分析係数表!G12</f>
        <v>0.13740087392782002</v>
      </c>
      <c r="K9" s="78">
        <f t="shared" si="3"/>
        <v>6.5190704367940853E-3</v>
      </c>
      <c r="L9" s="79"/>
      <c r="M9" s="80"/>
      <c r="N9" s="81">
        <f>分析係数表!H12</f>
        <v>9.9061817975680963E-2</v>
      </c>
      <c r="O9" s="82">
        <f t="shared" si="4"/>
        <v>1.6843484182544086</v>
      </c>
      <c r="P9" s="76">
        <f>分析係数表!C12</f>
        <v>0.20036934441366572</v>
      </c>
      <c r="Q9" s="82">
        <f t="shared" si="5"/>
        <v>0.33749178832983068</v>
      </c>
      <c r="R9" s="83">
        <v>0.3756694963642378</v>
      </c>
      <c r="S9" s="84">
        <f t="shared" si="6"/>
        <v>0.42311512207560487</v>
      </c>
      <c r="T9" s="85">
        <f>分析係数表!F12</f>
        <v>0.33460106813400226</v>
      </c>
      <c r="U9" s="86">
        <f t="shared" si="7"/>
        <v>0.14157477179014616</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投入係数表!I10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0.24964019475129717</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75">
        <f>最終需要_まとめ!C12</f>
        <v>100</v>
      </c>
      <c r="D11" s="76">
        <f>投入係数表!I11</f>
        <v>0.23809523809523808</v>
      </c>
      <c r="E11" s="77">
        <f t="shared" si="0"/>
        <v>23.809523809523807</v>
      </c>
      <c r="F11" s="76">
        <f>分析係数表!C14</f>
        <v>6.3559322033898136E-3</v>
      </c>
      <c r="G11" s="77">
        <f t="shared" si="1"/>
        <v>0.15133171912832888</v>
      </c>
      <c r="H11" s="77">
        <v>0.15236881967319399</v>
      </c>
      <c r="I11" s="77">
        <f t="shared" si="2"/>
        <v>100.1523688196732</v>
      </c>
      <c r="J11" s="76">
        <f>分析係数表!G14</f>
        <v>0.23809523809523808</v>
      </c>
      <c r="K11" s="78">
        <f t="shared" si="3"/>
        <v>23.845802099922189</v>
      </c>
      <c r="L11" s="79"/>
      <c r="M11" s="80"/>
      <c r="N11" s="81">
        <f>分析係数表!H14</f>
        <v>1.218786315580624E-3</v>
      </c>
      <c r="O11" s="82">
        <f t="shared" si="4"/>
        <v>2.0723027749625055E-2</v>
      </c>
      <c r="P11" s="76">
        <f>分析係数表!C14</f>
        <v>6.3559322033898136E-3</v>
      </c>
      <c r="Q11" s="82">
        <f t="shared" si="5"/>
        <v>1.3171415942558263E-4</v>
      </c>
      <c r="R11" s="83">
        <v>3.3380907592991352E-4</v>
      </c>
      <c r="S11" s="84">
        <f t="shared" si="6"/>
        <v>100.15270262874913</v>
      </c>
      <c r="T11" s="85">
        <f>分析係数表!F14</f>
        <v>0.42857142857142855</v>
      </c>
      <c r="U11" s="86">
        <f t="shared" si="7"/>
        <v>42.922586840892478</v>
      </c>
      <c r="V11" s="87">
        <f>分析係数表!D14</f>
        <v>0.38095238095238093</v>
      </c>
      <c r="W11" s="167">
        <f t="shared" si="8"/>
        <v>38</v>
      </c>
      <c r="X11" s="76">
        <f>分析係数表!E14</f>
        <v>0.26190476190476192</v>
      </c>
      <c r="Y11" s="166">
        <f t="shared" si="9"/>
        <v>26</v>
      </c>
    </row>
    <row r="12" spans="1:25" x14ac:dyDescent="0.2">
      <c r="A12" s="6" t="s">
        <v>225</v>
      </c>
      <c r="B12" s="5" t="s">
        <v>29</v>
      </c>
      <c r="C12" s="90"/>
      <c r="D12" s="76">
        <f>投入係数表!I12</f>
        <v>4.7619047619047616E-2</v>
      </c>
      <c r="E12" s="77">
        <f t="shared" si="0"/>
        <v>4.7619047619047619</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0.15662753531693357</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投入係数表!I13</f>
        <v>0</v>
      </c>
      <c r="E13" s="77">
        <f t="shared" si="0"/>
        <v>0</v>
      </c>
      <c r="F13" s="76">
        <f>分析係数表!C16</f>
        <v>8.0906148867310179E-4</v>
      </c>
      <c r="G13" s="77">
        <f t="shared" si="1"/>
        <v>0</v>
      </c>
      <c r="H13" s="77">
        <v>9.1353282442645462E-5</v>
      </c>
      <c r="I13" s="77">
        <f t="shared" si="2"/>
        <v>9.1353282442645462E-5</v>
      </c>
      <c r="J13" s="76">
        <f>分析係数表!G16</f>
        <v>0</v>
      </c>
      <c r="K13" s="78">
        <f t="shared" si="3"/>
        <v>0</v>
      </c>
      <c r="L13" s="79"/>
      <c r="M13" s="80"/>
      <c r="N13" s="81">
        <f>分析係数表!H16</f>
        <v>1.7573198038604347E-2</v>
      </c>
      <c r="O13" s="82">
        <f t="shared" si="4"/>
        <v>0.29879714429691939</v>
      </c>
      <c r="P13" s="76">
        <f>分析係数表!C16</f>
        <v>8.0906148867310179E-4</v>
      </c>
      <c r="Q13" s="82">
        <f t="shared" si="5"/>
        <v>2.417452623761372E-4</v>
      </c>
      <c r="R13" s="83">
        <v>2.7496238471413524E-4</v>
      </c>
      <c r="S13" s="84">
        <f t="shared" si="6"/>
        <v>3.663156671567807E-4</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投入係数表!I14</f>
        <v>2.3809523809523808E-2</v>
      </c>
      <c r="E14" s="77">
        <f t="shared" si="0"/>
        <v>2.3809523809523809</v>
      </c>
      <c r="F14" s="76">
        <f>分析係数表!C17</f>
        <v>1.9255455712451908E-2</v>
      </c>
      <c r="G14" s="77">
        <f t="shared" si="1"/>
        <v>4.5846323124885492E-2</v>
      </c>
      <c r="H14" s="77">
        <v>4.8935533285604967E-2</v>
      </c>
      <c r="I14" s="77">
        <f t="shared" si="2"/>
        <v>4.8935533285604967E-2</v>
      </c>
      <c r="J14" s="76">
        <f>分析係数表!G17</f>
        <v>0.22549019607843138</v>
      </c>
      <c r="K14" s="78">
        <f t="shared" si="3"/>
        <v>1.1034482995773668E-2</v>
      </c>
      <c r="L14" s="79"/>
      <c r="M14" s="80"/>
      <c r="N14" s="81">
        <f>分析係数表!H17</f>
        <v>2.8343867804200562E-3</v>
      </c>
      <c r="O14" s="82">
        <f t="shared" si="4"/>
        <v>4.8193087789825714E-2</v>
      </c>
      <c r="P14" s="76">
        <f>分析係数表!C17</f>
        <v>1.9255455712451908E-2</v>
      </c>
      <c r="Q14" s="82">
        <f t="shared" si="5"/>
        <v>9.2797986758329579E-4</v>
      </c>
      <c r="R14" s="83">
        <v>1.505341849970136E-3</v>
      </c>
      <c r="S14" s="84">
        <f t="shared" si="6"/>
        <v>5.0440875135575103E-2</v>
      </c>
      <c r="T14" s="85">
        <f>分析係数表!F17</f>
        <v>0.34313725490196079</v>
      </c>
      <c r="U14" s="86">
        <f t="shared" si="7"/>
        <v>1.730814342887381E-2</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投入係数表!I15</f>
        <v>2.3809523809523808E-2</v>
      </c>
      <c r="E15" s="77">
        <f t="shared" si="0"/>
        <v>2.3809523809523809</v>
      </c>
      <c r="F15" s="76">
        <f>分析係数表!C18</f>
        <v>0.17326732673267331</v>
      </c>
      <c r="G15" s="77">
        <f t="shared" si="1"/>
        <v>0.41254125412541265</v>
      </c>
      <c r="H15" s="77">
        <v>0.41965175541576533</v>
      </c>
      <c r="I15" s="77">
        <f t="shared" si="2"/>
        <v>0.41965175541576533</v>
      </c>
      <c r="J15" s="76">
        <f>分析係数表!G18</f>
        <v>0.2148626817447496</v>
      </c>
      <c r="K15" s="78">
        <f t="shared" si="3"/>
        <v>9.0167501567523081E-2</v>
      </c>
      <c r="L15" s="79"/>
      <c r="M15" s="80"/>
      <c r="N15" s="81">
        <f>分析係数表!H18</f>
        <v>4.8184575267140952E-4</v>
      </c>
      <c r="O15" s="82">
        <f t="shared" si="4"/>
        <v>8.1928249242703699E-3</v>
      </c>
      <c r="P15" s="76">
        <f>分析係数表!C18</f>
        <v>0.17326732673267331</v>
      </c>
      <c r="Q15" s="82">
        <f t="shared" si="5"/>
        <v>1.4195488730171437E-3</v>
      </c>
      <c r="R15" s="83">
        <v>2.6313403768391968E-3</v>
      </c>
      <c r="S15" s="84">
        <f t="shared" si="6"/>
        <v>0.42228309579260453</v>
      </c>
      <c r="T15" s="85">
        <f>分析係数表!F18</f>
        <v>0.4604200323101777</v>
      </c>
      <c r="U15" s="86">
        <f t="shared" si="7"/>
        <v>0.19442759660887285</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投入係数表!I16</f>
        <v>2.3809523809523808E-2</v>
      </c>
      <c r="E16" s="77">
        <f t="shared" si="0"/>
        <v>2.3809523809523809</v>
      </c>
      <c r="F16" s="76">
        <f>分析係数表!C19</f>
        <v>6.6666666666667096E-3</v>
      </c>
      <c r="G16" s="77">
        <f t="shared" si="1"/>
        <v>1.5873015873015976E-2</v>
      </c>
      <c r="H16" s="77">
        <v>1.6082065405319187E-2</v>
      </c>
      <c r="I16" s="77">
        <f t="shared" si="2"/>
        <v>1.6082065405319187E-2</v>
      </c>
      <c r="J16" s="76">
        <f>分析係数表!G19</f>
        <v>7.1428571428571425E-2</v>
      </c>
      <c r="K16" s="78">
        <f t="shared" si="3"/>
        <v>1.1487189575227991E-3</v>
      </c>
      <c r="L16" s="79"/>
      <c r="M16" s="80"/>
      <c r="N16" s="81">
        <f>分析係数表!H19</f>
        <v>-1.1337547121680225E-4</v>
      </c>
      <c r="O16" s="82">
        <f t="shared" si="4"/>
        <v>-1.9277235115930285E-3</v>
      </c>
      <c r="P16" s="76">
        <f>分析係数表!C19</f>
        <v>6.6666666666667096E-3</v>
      </c>
      <c r="Q16" s="82">
        <f t="shared" si="5"/>
        <v>-1.285149007728694E-5</v>
      </c>
      <c r="R16" s="83">
        <v>1.5813361117501671E-5</v>
      </c>
      <c r="S16" s="84">
        <f t="shared" si="6"/>
        <v>1.6097878766436688E-2</v>
      </c>
      <c r="T16" s="85">
        <f>分析係数表!F19</f>
        <v>0.2857142857142857</v>
      </c>
      <c r="U16" s="86">
        <f t="shared" si="7"/>
        <v>4.5993939332676249E-3</v>
      </c>
      <c r="V16" s="87">
        <f>分析係数表!D19</f>
        <v>0</v>
      </c>
      <c r="W16" s="167">
        <f t="shared" si="8"/>
        <v>0</v>
      </c>
      <c r="X16" s="76">
        <f>分析係数表!E19</f>
        <v>0</v>
      </c>
      <c r="Y16" s="166">
        <f t="shared" si="9"/>
        <v>0</v>
      </c>
    </row>
    <row r="17" spans="1:25" x14ac:dyDescent="0.2">
      <c r="A17" s="6" t="s">
        <v>5</v>
      </c>
      <c r="B17" s="5" t="s">
        <v>33</v>
      </c>
      <c r="C17" s="90"/>
      <c r="D17" s="76">
        <f>投入係数表!I17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1.0120548435863399E-2</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投入係数表!I18</f>
        <v>2.3809523809523808E-2</v>
      </c>
      <c r="E18" s="77">
        <f t="shared" si="0"/>
        <v>2.3809523809523809</v>
      </c>
      <c r="F18" s="76">
        <f>分析係数表!C21</f>
        <v>2.5662959794696349E-2</v>
      </c>
      <c r="G18" s="77">
        <f t="shared" si="1"/>
        <v>6.1102285225467498E-2</v>
      </c>
      <c r="H18" s="77">
        <v>6.1635538844434505E-2</v>
      </c>
      <c r="I18" s="77">
        <f t="shared" si="2"/>
        <v>6.1635538844434505E-2</v>
      </c>
      <c r="J18" s="76">
        <f>分析係数表!G21</f>
        <v>0.2857142857142857</v>
      </c>
      <c r="K18" s="78">
        <f t="shared" si="3"/>
        <v>1.7610153955552713E-2</v>
      </c>
      <c r="L18" s="79"/>
      <c r="M18" s="80"/>
      <c r="N18" s="81">
        <f>分析係数表!H21</f>
        <v>9.6369150534281905E-4</v>
      </c>
      <c r="O18" s="82">
        <f t="shared" si="4"/>
        <v>1.638564984854074E-2</v>
      </c>
      <c r="P18" s="76">
        <f>分析係数表!C21</f>
        <v>2.5662959794696349E-2</v>
      </c>
      <c r="Q18" s="82">
        <f t="shared" si="5"/>
        <v>4.2050427327307332E-4</v>
      </c>
      <c r="R18" s="83">
        <v>7.836159649001578E-4</v>
      </c>
      <c r="S18" s="84">
        <f t="shared" si="6"/>
        <v>6.2419154809334666E-2</v>
      </c>
      <c r="T18" s="85">
        <f>分析係数表!F21</f>
        <v>0.42857142857142855</v>
      </c>
      <c r="U18" s="86">
        <f t="shared" si="7"/>
        <v>2.6751066346857713E-2</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投入係数表!I19</f>
        <v>0</v>
      </c>
      <c r="E19" s="77">
        <f t="shared" si="0"/>
        <v>0</v>
      </c>
      <c r="F19" s="76">
        <f>分析係数表!C22</f>
        <v>5.6016597510373467E-2</v>
      </c>
      <c r="G19" s="77">
        <f t="shared" si="1"/>
        <v>0</v>
      </c>
      <c r="H19" s="77">
        <v>2.9353733078363406E-4</v>
      </c>
      <c r="I19" s="77">
        <f t="shared" si="2"/>
        <v>2.9353733078363406E-4</v>
      </c>
      <c r="J19" s="76">
        <f>分析係数表!G22</f>
        <v>0.19573901464713714</v>
      </c>
      <c r="K19" s="78">
        <f t="shared" si="3"/>
        <v>5.7456707889739285E-5</v>
      </c>
      <c r="L19" s="79"/>
      <c r="M19" s="80"/>
      <c r="N19" s="81">
        <f>分析係数表!H22</f>
        <v>5.6687735608401125E-5</v>
      </c>
      <c r="O19" s="82">
        <f t="shared" si="4"/>
        <v>9.6386175579651423E-4</v>
      </c>
      <c r="P19" s="76">
        <f>分析係数表!C22</f>
        <v>5.6016597510373467E-2</v>
      </c>
      <c r="Q19" s="82">
        <f t="shared" si="5"/>
        <v>5.3992256030095217E-5</v>
      </c>
      <c r="R19" s="83">
        <v>2.9052597096641277E-4</v>
      </c>
      <c r="S19" s="84">
        <f t="shared" si="6"/>
        <v>5.8406330175004683E-4</v>
      </c>
      <c r="T19" s="85">
        <f>分析係数表!F22</f>
        <v>0.41411451398135818</v>
      </c>
      <c r="U19" s="86">
        <f t="shared" si="7"/>
        <v>2.4186909033856798E-4</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投入係数表!I20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4.8193087789825712E-4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投入係数表!I21</f>
        <v>0</v>
      </c>
      <c r="E21" s="77">
        <f t="shared" si="0"/>
        <v>0</v>
      </c>
      <c r="F21" s="76">
        <f>分析係数表!C24</f>
        <v>0.19917864476386038</v>
      </c>
      <c r="G21" s="77">
        <f t="shared" si="1"/>
        <v>0</v>
      </c>
      <c r="H21" s="77">
        <v>6.1248484506316056E-4</v>
      </c>
      <c r="I21" s="77">
        <f t="shared" si="2"/>
        <v>6.1248484506316056E-4</v>
      </c>
      <c r="J21" s="76">
        <f>分析係数表!G24</f>
        <v>0.20754716981132076</v>
      </c>
      <c r="K21" s="78">
        <f t="shared" si="3"/>
        <v>1.2711949614518426E-4</v>
      </c>
      <c r="L21" s="79"/>
      <c r="M21" s="80"/>
      <c r="N21" s="81">
        <f>分析係数表!H24</f>
        <v>3.9681414925880784E-4</v>
      </c>
      <c r="O21" s="82">
        <f t="shared" si="4"/>
        <v>6.7470322905755992E-3</v>
      </c>
      <c r="P21" s="76">
        <f>分析係数表!C24</f>
        <v>0.19917864476386038</v>
      </c>
      <c r="Q21" s="82">
        <f t="shared" si="5"/>
        <v>1.3438647478148525E-3</v>
      </c>
      <c r="R21" s="83">
        <v>2.5828087899367131E-3</v>
      </c>
      <c r="S21" s="84">
        <f t="shared" si="6"/>
        <v>3.1952936349998735E-3</v>
      </c>
      <c r="T21" s="85">
        <f>分析係数表!F24</f>
        <v>0.39622641509433965</v>
      </c>
      <c r="U21" s="86">
        <f t="shared" si="7"/>
        <v>1.2660597421697613E-3</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投入係数表!I22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9.1566866800668854E-3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投入係数表!I23</f>
        <v>0</v>
      </c>
      <c r="E23" s="77">
        <f t="shared" si="0"/>
        <v>0</v>
      </c>
      <c r="F23" s="76">
        <f>分析係数表!C26</f>
        <v>0.11021233569261879</v>
      </c>
      <c r="G23" s="77">
        <f t="shared" si="1"/>
        <v>0</v>
      </c>
      <c r="H23" s="77">
        <v>3.8823894735418799E-4</v>
      </c>
      <c r="I23" s="77">
        <f t="shared" si="2"/>
        <v>3.8823894735418799E-4</v>
      </c>
      <c r="J23" s="76">
        <f>分析係数表!G26</f>
        <v>0.1984126984126984</v>
      </c>
      <c r="K23" s="78">
        <f t="shared" si="3"/>
        <v>7.7031537173449997E-5</v>
      </c>
      <c r="L23" s="79"/>
      <c r="M23" s="80"/>
      <c r="N23" s="81">
        <f>分析係数表!H26</f>
        <v>1.2046143816785239E-2</v>
      </c>
      <c r="O23" s="82">
        <f t="shared" si="4"/>
        <v>0.20482062310675928</v>
      </c>
      <c r="P23" s="76">
        <f>分析係数表!C26</f>
        <v>0.11021233569261879</v>
      </c>
      <c r="Q23" s="82">
        <f t="shared" si="5"/>
        <v>2.2573759270613506E-2</v>
      </c>
      <c r="R23" s="83">
        <v>2.3215288907163803E-2</v>
      </c>
      <c r="S23" s="84">
        <f t="shared" si="6"/>
        <v>2.360352785451799E-2</v>
      </c>
      <c r="T23" s="85">
        <f>分析係数表!F26</f>
        <v>0.33809523809523812</v>
      </c>
      <c r="U23" s="86">
        <f t="shared" si="7"/>
        <v>7.9802403698608446E-3</v>
      </c>
      <c r="V23" s="87">
        <f>分析係数表!D26</f>
        <v>0</v>
      </c>
      <c r="W23" s="167">
        <f t="shared" si="8"/>
        <v>0</v>
      </c>
      <c r="X23" s="76">
        <f>分析係数表!E26</f>
        <v>0</v>
      </c>
      <c r="Y23" s="166">
        <f t="shared" si="9"/>
        <v>0</v>
      </c>
    </row>
    <row r="24" spans="1:25" x14ac:dyDescent="0.2">
      <c r="A24" s="6" t="s">
        <v>12</v>
      </c>
      <c r="B24" s="5" t="s">
        <v>365</v>
      </c>
      <c r="C24" s="90"/>
      <c r="D24" s="76">
        <f>投入係数表!I24</f>
        <v>0</v>
      </c>
      <c r="E24" s="77">
        <f t="shared" si="0"/>
        <v>0</v>
      </c>
      <c r="F24" s="76">
        <f>分析係数表!C27</f>
        <v>1.1933174224343368E-3</v>
      </c>
      <c r="G24" s="77">
        <f t="shared" si="1"/>
        <v>0</v>
      </c>
      <c r="H24" s="77">
        <v>1.2444100130693577E-6</v>
      </c>
      <c r="I24" s="77">
        <f t="shared" si="2"/>
        <v>1.2444100130693577E-6</v>
      </c>
      <c r="J24" s="76">
        <f>分析係数表!G27</f>
        <v>0.2857142857142857</v>
      </c>
      <c r="K24" s="78">
        <f t="shared" si="3"/>
        <v>3.5554571801981645E-7</v>
      </c>
      <c r="L24" s="79"/>
      <c r="M24" s="80"/>
      <c r="N24" s="81">
        <f>分析係数表!H27</f>
        <v>1.1365890989484425E-2</v>
      </c>
      <c r="O24" s="82">
        <f t="shared" si="4"/>
        <v>0.1932542820372011</v>
      </c>
      <c r="P24" s="76">
        <f>分析係数表!C27</f>
        <v>1.1933174224343368E-3</v>
      </c>
      <c r="Q24" s="82">
        <f t="shared" si="5"/>
        <v>2.3061370171503117E-4</v>
      </c>
      <c r="R24" s="83">
        <v>2.3154423094267607E-4</v>
      </c>
      <c r="S24" s="84">
        <f t="shared" si="6"/>
        <v>2.3278864095574542E-4</v>
      </c>
      <c r="T24" s="85">
        <f>分析係数表!F27</f>
        <v>0.5714285714285714</v>
      </c>
      <c r="U24" s="86">
        <f t="shared" si="7"/>
        <v>1.3302208054614023E-4</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投入係数表!I25</f>
        <v>0</v>
      </c>
      <c r="E25" s="77">
        <f t="shared" si="0"/>
        <v>0</v>
      </c>
      <c r="F25" s="76">
        <f>分析係数表!C28</f>
        <v>9.1300191204588876E-2</v>
      </c>
      <c r="G25" s="77">
        <f t="shared" si="1"/>
        <v>0</v>
      </c>
      <c r="H25" s="77">
        <v>3.4465601948693893E-3</v>
      </c>
      <c r="I25" s="77">
        <f t="shared" si="2"/>
        <v>3.4465601948693893E-3</v>
      </c>
      <c r="J25" s="76">
        <f>分析係数表!G28</f>
        <v>0.1256583897667419</v>
      </c>
      <c r="K25" s="78">
        <f t="shared" si="3"/>
        <v>4.3308920432143564E-4</v>
      </c>
      <c r="L25" s="79"/>
      <c r="M25" s="80"/>
      <c r="N25" s="81">
        <f>分析係数表!H28</f>
        <v>2.1286244720954622E-2</v>
      </c>
      <c r="O25" s="82">
        <f t="shared" si="4"/>
        <v>0.3619300893015911</v>
      </c>
      <c r="P25" s="76">
        <f>分析係数表!C28</f>
        <v>9.1300191204588876E-2</v>
      </c>
      <c r="Q25" s="82">
        <f t="shared" si="5"/>
        <v>3.3044286355929195E-2</v>
      </c>
      <c r="R25" s="83">
        <v>3.5969372672613659E-2</v>
      </c>
      <c r="S25" s="84">
        <f t="shared" si="6"/>
        <v>3.9415932867483044E-2</v>
      </c>
      <c r="T25" s="85">
        <f>分析係数表!F28</f>
        <v>0.21519939804364183</v>
      </c>
      <c r="U25" s="86">
        <f t="shared" si="7"/>
        <v>8.4822850264109489E-3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投入係数表!I26</f>
        <v>0</v>
      </c>
      <c r="E26" s="77">
        <f t="shared" si="0"/>
        <v>0</v>
      </c>
      <c r="F26" s="76">
        <f>分析係数表!C29</f>
        <v>1.8433179723502335E-2</v>
      </c>
      <c r="G26" s="77">
        <f t="shared" si="1"/>
        <v>0</v>
      </c>
      <c r="H26" s="77">
        <v>1.2979333793837243E-3</v>
      </c>
      <c r="I26" s="77">
        <f t="shared" si="2"/>
        <v>1.2979333793837243E-3</v>
      </c>
      <c r="J26" s="76">
        <f>分析係数表!G29</f>
        <v>0.30107526881720431</v>
      </c>
      <c r="K26" s="78">
        <f t="shared" si="3"/>
        <v>3.9077564110477723E-4</v>
      </c>
      <c r="L26" s="79"/>
      <c r="M26" s="80"/>
      <c r="N26" s="81">
        <f>分析係数表!H29</f>
        <v>1.0062073070491199E-2</v>
      </c>
      <c r="O26" s="82">
        <f t="shared" si="4"/>
        <v>0.17108546165388128</v>
      </c>
      <c r="P26" s="76">
        <f>分析係数表!C29</f>
        <v>1.8433179723502335E-2</v>
      </c>
      <c r="Q26" s="82">
        <f t="shared" si="5"/>
        <v>3.1536490627443606E-3</v>
      </c>
      <c r="R26" s="83">
        <v>3.755700601985074E-3</v>
      </c>
      <c r="S26" s="84">
        <f t="shared" si="6"/>
        <v>5.0536339813687988E-3</v>
      </c>
      <c r="T26" s="85">
        <f>分析係数表!F29</f>
        <v>0.4838709677419355</v>
      </c>
      <c r="U26" s="86">
        <f t="shared" si="7"/>
        <v>2.4453067651784509E-3</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投入係数表!I27</f>
        <v>0</v>
      </c>
      <c r="E27" s="77">
        <f t="shared" si="0"/>
        <v>0</v>
      </c>
      <c r="F27" s="76">
        <f>分析係数表!C30</f>
        <v>1</v>
      </c>
      <c r="G27" s="77">
        <f t="shared" si="1"/>
        <v>0</v>
      </c>
      <c r="H27" s="77">
        <v>1.6248125262139351E-2</v>
      </c>
      <c r="I27" s="77">
        <f t="shared" si="2"/>
        <v>1.6248125262139351E-2</v>
      </c>
      <c r="J27" s="76">
        <f>分析係数表!G30</f>
        <v>0.34457349818908456</v>
      </c>
      <c r="K27" s="78">
        <f t="shared" si="3"/>
        <v>5.5986733605897926E-3</v>
      </c>
      <c r="L27" s="79"/>
      <c r="M27" s="80"/>
      <c r="N27" s="81">
        <f>分析係数表!H30</f>
        <v>0</v>
      </c>
      <c r="O27" s="82">
        <f t="shared" si="4"/>
        <v>0</v>
      </c>
      <c r="P27" s="76">
        <f>分析係数表!C30</f>
        <v>1</v>
      </c>
      <c r="Q27" s="82">
        <f t="shared" si="5"/>
        <v>0</v>
      </c>
      <c r="R27" s="83">
        <v>3.5935574713856645E-2</v>
      </c>
      <c r="S27" s="84">
        <f t="shared" si="6"/>
        <v>5.2183699975995992E-2</v>
      </c>
      <c r="T27" s="85">
        <f>分析係数表!F30</f>
        <v>0.44136380666916447</v>
      </c>
      <c r="U27" s="86">
        <f t="shared" si="7"/>
        <v>2.3031996467487176E-2</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投入係数表!I28</f>
        <v>0</v>
      </c>
      <c r="E28" s="77">
        <f t="shared" si="0"/>
        <v>0</v>
      </c>
      <c r="F28" s="76">
        <f>分析係数表!C31</f>
        <v>0.63276836158192085</v>
      </c>
      <c r="G28" s="77">
        <f t="shared" si="1"/>
        <v>0</v>
      </c>
      <c r="H28" s="77">
        <v>0.10777397725342651</v>
      </c>
      <c r="I28" s="77">
        <f t="shared" si="2"/>
        <v>0.10777397725342651</v>
      </c>
      <c r="J28" s="76">
        <f>分析係数表!G31</f>
        <v>7.0953436807095344E-2</v>
      </c>
      <c r="K28" s="78">
        <f t="shared" si="3"/>
        <v>7.6469340845003288E-3</v>
      </c>
      <c r="L28" s="79"/>
      <c r="M28" s="80"/>
      <c r="N28" s="81">
        <f>分析係数表!H31</f>
        <v>2.4772540460871292E-2</v>
      </c>
      <c r="O28" s="82">
        <f t="shared" si="4"/>
        <v>0.42120758728307672</v>
      </c>
      <c r="P28" s="76">
        <f>分析係数表!C31</f>
        <v>0.63276836158192085</v>
      </c>
      <c r="Q28" s="82">
        <f t="shared" si="5"/>
        <v>0.26652683489098639</v>
      </c>
      <c r="R28" s="83">
        <v>0.34605667158394798</v>
      </c>
      <c r="S28" s="84">
        <f t="shared" si="6"/>
        <v>0.45383064883737451</v>
      </c>
      <c r="T28" s="85">
        <f>分析係数表!F31</f>
        <v>0.34515890613451589</v>
      </c>
      <c r="U28" s="86">
        <f t="shared" si="7"/>
        <v>0.15664369032302577</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投入係数表!I29</f>
        <v>0</v>
      </c>
      <c r="E29" s="77">
        <f t="shared" si="0"/>
        <v>0</v>
      </c>
      <c r="F29" s="76">
        <f>分析係数表!C32</f>
        <v>0.97868217054263562</v>
      </c>
      <c r="G29" s="77">
        <f t="shared" si="1"/>
        <v>0</v>
      </c>
      <c r="H29" s="77">
        <v>7.8111342242197859E-3</v>
      </c>
      <c r="I29" s="77">
        <f t="shared" si="2"/>
        <v>7.8111342242197859E-3</v>
      </c>
      <c r="J29" s="76">
        <f>分析係数表!G32</f>
        <v>0.14173228346456693</v>
      </c>
      <c r="K29" s="78">
        <f t="shared" si="3"/>
        <v>1.1070898900468987E-3</v>
      </c>
      <c r="L29" s="79"/>
      <c r="M29" s="80"/>
      <c r="N29" s="81">
        <f>分析係数表!H32</f>
        <v>7.0859669510501405E-3</v>
      </c>
      <c r="O29" s="82">
        <f t="shared" si="4"/>
        <v>0.12048271947456428</v>
      </c>
      <c r="P29" s="76">
        <f>分析係数表!C32</f>
        <v>0.97868217054263562</v>
      </c>
      <c r="Q29" s="82">
        <f t="shared" si="5"/>
        <v>0.11791428940824604</v>
      </c>
      <c r="R29" s="83">
        <v>0.14885003996819252</v>
      </c>
      <c r="S29" s="84">
        <f t="shared" si="6"/>
        <v>0.15666117419241229</v>
      </c>
      <c r="T29" s="85">
        <f>分析係数表!F32</f>
        <v>0.48622047244094491</v>
      </c>
      <c r="U29" s="86">
        <f t="shared" si="7"/>
        <v>7.6171870128987865E-2</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投入係数表!I30</f>
        <v>0</v>
      </c>
      <c r="E30" s="77">
        <f t="shared" si="0"/>
        <v>0</v>
      </c>
      <c r="F30" s="76">
        <f>分析係数表!C33</f>
        <v>0.55506607929515417</v>
      </c>
      <c r="G30" s="77">
        <f t="shared" si="1"/>
        <v>0</v>
      </c>
      <c r="H30" s="77">
        <v>7.5455385071484023E-3</v>
      </c>
      <c r="I30" s="77">
        <f t="shared" si="2"/>
        <v>7.5455385071484023E-3</v>
      </c>
      <c r="J30" s="76">
        <f>分析係数表!G33</f>
        <v>0.50923482849604218</v>
      </c>
      <c r="K30" s="78">
        <f t="shared" si="3"/>
        <v>3.8424510075979988E-3</v>
      </c>
      <c r="L30" s="79"/>
      <c r="M30" s="80"/>
      <c r="N30" s="81">
        <f>分析係数表!H33</f>
        <v>1.0203792409512202E-3</v>
      </c>
      <c r="O30" s="82">
        <f t="shared" si="4"/>
        <v>1.7349511604337255E-2</v>
      </c>
      <c r="P30" s="76">
        <f>分析係数表!C33</f>
        <v>0.55506607929515417</v>
      </c>
      <c r="Q30" s="82">
        <f t="shared" si="5"/>
        <v>9.6301253839052598E-3</v>
      </c>
      <c r="R30" s="83">
        <v>3.235776339527182E-2</v>
      </c>
      <c r="S30" s="84">
        <f t="shared" si="6"/>
        <v>3.9903301902420224E-2</v>
      </c>
      <c r="T30" s="85">
        <f>分析係数表!F33</f>
        <v>0.65171503957783639</v>
      </c>
      <c r="U30" s="86">
        <f t="shared" si="7"/>
        <v>2.6005581978622152E-2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投入係数表!I31</f>
        <v>7.1428571428571425E-2</v>
      </c>
      <c r="E31" s="77">
        <f t="shared" si="0"/>
        <v>7.1428571428571423</v>
      </c>
      <c r="F31" s="76">
        <f>分析係数表!C34</f>
        <v>0.15400223191640461</v>
      </c>
      <c r="G31" s="77">
        <f t="shared" si="1"/>
        <v>1.1000159422600329</v>
      </c>
      <c r="H31" s="77">
        <v>1.1459036088527745</v>
      </c>
      <c r="I31" s="77">
        <f t="shared" si="2"/>
        <v>1.1459036088527745</v>
      </c>
      <c r="J31" s="76">
        <f>分析係数表!G34</f>
        <v>0.42548076923076922</v>
      </c>
      <c r="K31" s="78">
        <f t="shared" si="3"/>
        <v>0.48755994895899302</v>
      </c>
      <c r="L31" s="79"/>
      <c r="M31" s="80"/>
      <c r="N31" s="81">
        <f>分析係数表!H34</f>
        <v>0.17369122190414105</v>
      </c>
      <c r="O31" s="82">
        <f t="shared" si="4"/>
        <v>2.9532724197605198</v>
      </c>
      <c r="P31" s="76">
        <f>分析係数表!C34</f>
        <v>0.15400223191640461</v>
      </c>
      <c r="Q31" s="82">
        <f t="shared" si="5"/>
        <v>0.45481054410028099</v>
      </c>
      <c r="R31" s="83">
        <v>0.4788970042027571</v>
      </c>
      <c r="S31" s="84">
        <f t="shared" si="6"/>
        <v>1.6248006130555317</v>
      </c>
      <c r="T31" s="85">
        <f>分析係数表!F34</f>
        <v>0.70232371794871795</v>
      </c>
      <c r="U31" s="86">
        <f t="shared" si="7"/>
        <v>1.1411360074865173</v>
      </c>
      <c r="V31" s="87">
        <f>分析係数表!D34</f>
        <v>0.47435897435897434</v>
      </c>
      <c r="W31" s="167">
        <f t="shared" si="8"/>
        <v>1</v>
      </c>
      <c r="X31" s="76">
        <f>分析係数表!E34</f>
        <v>0.27003205128205127</v>
      </c>
      <c r="Y31" s="166">
        <f t="shared" si="9"/>
        <v>0</v>
      </c>
    </row>
    <row r="32" spans="1:25" x14ac:dyDescent="0.2">
      <c r="A32" s="6" t="s">
        <v>20</v>
      </c>
      <c r="B32" s="5" t="s">
        <v>37</v>
      </c>
      <c r="C32" s="90"/>
      <c r="D32" s="76">
        <f>投入係数表!I32</f>
        <v>0</v>
      </c>
      <c r="E32" s="77">
        <f t="shared" si="0"/>
        <v>0</v>
      </c>
      <c r="F32" s="76">
        <f>分析係数表!C35</f>
        <v>0.30568862275449105</v>
      </c>
      <c r="G32" s="77">
        <f t="shared" si="1"/>
        <v>0</v>
      </c>
      <c r="H32" s="77">
        <v>4.0971436916521976E-2</v>
      </c>
      <c r="I32" s="77">
        <f t="shared" si="2"/>
        <v>4.0971436916521976E-2</v>
      </c>
      <c r="J32" s="76">
        <f>分析係数表!G35</f>
        <v>0.31559633027522938</v>
      </c>
      <c r="K32" s="78">
        <f t="shared" si="3"/>
        <v>1.2930435136957396E-2</v>
      </c>
      <c r="L32" s="79"/>
      <c r="M32" s="80"/>
      <c r="N32" s="81">
        <f>分析係数表!H35</f>
        <v>6.5701085570136902E-2</v>
      </c>
      <c r="O32" s="82">
        <f t="shared" si="4"/>
        <v>1.1171157749681599</v>
      </c>
      <c r="P32" s="76">
        <f>分析係数表!C35</f>
        <v>0.30568862275449105</v>
      </c>
      <c r="Q32" s="82">
        <f t="shared" si="5"/>
        <v>0.34148958270733276</v>
      </c>
      <c r="R32" s="83">
        <v>0.40108270246326311</v>
      </c>
      <c r="S32" s="84">
        <f t="shared" si="6"/>
        <v>0.4420541393797851</v>
      </c>
      <c r="T32" s="85">
        <f>分析係数表!F35</f>
        <v>0.65045871559633028</v>
      </c>
      <c r="U32" s="86">
        <f t="shared" si="7"/>
        <v>0.28753796772501616</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投入係数表!I33</f>
        <v>0</v>
      </c>
      <c r="E33" s="77">
        <f t="shared" si="0"/>
        <v>0</v>
      </c>
      <c r="F33" s="76">
        <f>分析係数表!C36</f>
        <v>0.70817344589409048</v>
      </c>
      <c r="G33" s="77">
        <f t="shared" si="1"/>
        <v>0</v>
      </c>
      <c r="H33" s="77">
        <v>3.4284283232227167E-2</v>
      </c>
      <c r="I33" s="77">
        <f t="shared" si="2"/>
        <v>3.4284283232227167E-2</v>
      </c>
      <c r="J33" s="76">
        <f>分析係数表!G36</f>
        <v>9.7428958051420846E-3</v>
      </c>
      <c r="K33" s="78">
        <f t="shared" si="3"/>
        <v>3.3402819928556916E-4</v>
      </c>
      <c r="L33" s="79"/>
      <c r="M33" s="80"/>
      <c r="N33" s="81">
        <f>分析係数表!H36</f>
        <v>0.13287605226609223</v>
      </c>
      <c r="O33" s="82">
        <f t="shared" si="4"/>
        <v>2.2592919555870292</v>
      </c>
      <c r="P33" s="76">
        <f>分析係数表!C36</f>
        <v>0.70817344589409048</v>
      </c>
      <c r="Q33" s="82">
        <f t="shared" si="5"/>
        <v>1.5999705694688648</v>
      </c>
      <c r="R33" s="83">
        <v>1.6431213445872643</v>
      </c>
      <c r="S33" s="84">
        <f t="shared" si="6"/>
        <v>1.6774056278194915</v>
      </c>
      <c r="T33" s="85">
        <f>分析係数表!F36</f>
        <v>0.89418132611637346</v>
      </c>
      <c r="U33" s="86">
        <f t="shared" si="7"/>
        <v>1.4999047887187009</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投入係数表!I34</f>
        <v>2.3809523809523808E-2</v>
      </c>
      <c r="E34" s="77">
        <f t="shared" si="0"/>
        <v>2.3809523809523809</v>
      </c>
      <c r="F34" s="76">
        <f>分析係数表!C37</f>
        <v>0.27648363838047696</v>
      </c>
      <c r="G34" s="77">
        <f t="shared" si="1"/>
        <v>0.65829437709637373</v>
      </c>
      <c r="H34" s="77">
        <v>0.76772744112757818</v>
      </c>
      <c r="I34" s="77">
        <f t="shared" si="2"/>
        <v>0.76772744112757818</v>
      </c>
      <c r="J34" s="76">
        <f>分析係数表!G37</f>
        <v>0.33205374280230326</v>
      </c>
      <c r="K34" s="78">
        <f t="shared" si="3"/>
        <v>0.25492677027844729</v>
      </c>
      <c r="L34" s="79"/>
      <c r="M34" s="80"/>
      <c r="N34" s="81">
        <f>分析係数表!H37</f>
        <v>5.1330744593407217E-2</v>
      </c>
      <c r="O34" s="82">
        <f t="shared" si="4"/>
        <v>0.87277681987374367</v>
      </c>
      <c r="P34" s="76">
        <f>分析係数表!C37</f>
        <v>0.27648363838047696</v>
      </c>
      <c r="Q34" s="82">
        <f t="shared" si="5"/>
        <v>0.24130851065283482</v>
      </c>
      <c r="R34" s="83">
        <v>0.27703388848548266</v>
      </c>
      <c r="S34" s="84">
        <f t="shared" si="6"/>
        <v>1.0447613296130609</v>
      </c>
      <c r="T34" s="85">
        <f>分析係数表!F37</f>
        <v>0.66922584772872684</v>
      </c>
      <c r="U34" s="86">
        <f t="shared" si="7"/>
        <v>0.69918128648449251</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投入係数表!I35</f>
        <v>0</v>
      </c>
      <c r="E35" s="77">
        <f t="shared" si="0"/>
        <v>0</v>
      </c>
      <c r="F35" s="76">
        <f>分析係数表!C38</f>
        <v>2.0725388601036232E-2</v>
      </c>
      <c r="G35" s="77">
        <f t="shared" si="1"/>
        <v>0</v>
      </c>
      <c r="H35" s="77">
        <v>1.6729135223521761E-3</v>
      </c>
      <c r="I35" s="77">
        <f t="shared" si="2"/>
        <v>1.6729135223521761E-3</v>
      </c>
      <c r="J35" s="76">
        <f>分析係数表!G38</f>
        <v>0.23376623376623376</v>
      </c>
      <c r="K35" s="78">
        <f t="shared" si="3"/>
        <v>3.9107069353687234E-4</v>
      </c>
      <c r="L35" s="79"/>
      <c r="M35" s="80"/>
      <c r="N35" s="81">
        <f>分析係数表!H38</f>
        <v>4.4613247923811682E-2</v>
      </c>
      <c r="O35" s="82">
        <f t="shared" si="4"/>
        <v>0.75855920181185665</v>
      </c>
      <c r="P35" s="76">
        <f>分析係数表!C38</f>
        <v>2.0725388601036232E-2</v>
      </c>
      <c r="Q35" s="82">
        <f t="shared" si="5"/>
        <v>1.5721434234442597E-2</v>
      </c>
      <c r="R35" s="83">
        <v>1.7785930804220439E-2</v>
      </c>
      <c r="S35" s="84">
        <f t="shared" si="6"/>
        <v>1.9458844326572616E-2</v>
      </c>
      <c r="T35" s="85">
        <f>分析係数表!F38</f>
        <v>0.61038961038961037</v>
      </c>
      <c r="U35" s="86">
        <f t="shared" si="7"/>
        <v>1.1877476407128738E-2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投入係数表!I36</f>
        <v>0</v>
      </c>
      <c r="E36" s="77">
        <f t="shared" si="0"/>
        <v>0</v>
      </c>
      <c r="F36" s="76">
        <f>分析係数表!C39</f>
        <v>1</v>
      </c>
      <c r="G36" s="77">
        <f t="shared" si="1"/>
        <v>0</v>
      </c>
      <c r="H36" s="77">
        <v>4.6390281443532813E-4</v>
      </c>
      <c r="I36" s="77">
        <f t="shared" si="2"/>
        <v>4.6390281443532813E-4</v>
      </c>
      <c r="J36" s="76">
        <f>分析係数表!G39</f>
        <v>0.35511171293161814</v>
      </c>
      <c r="K36" s="78">
        <f t="shared" si="3"/>
        <v>1.6473732306792797E-4</v>
      </c>
      <c r="L36" s="79"/>
      <c r="M36" s="80"/>
      <c r="N36" s="81">
        <f>分析係数表!H39</f>
        <v>4.0815169638048808E-3</v>
      </c>
      <c r="O36" s="82">
        <f t="shared" si="4"/>
        <v>6.9398046417349021E-2</v>
      </c>
      <c r="P36" s="76">
        <f>分析係数表!C39</f>
        <v>1</v>
      </c>
      <c r="Q36" s="82">
        <f t="shared" si="5"/>
        <v>6.9398046417349021E-2</v>
      </c>
      <c r="R36" s="83">
        <v>7.2004863167853581E-2</v>
      </c>
      <c r="S36" s="84">
        <f t="shared" si="6"/>
        <v>7.2468765982288907E-2</v>
      </c>
      <c r="T36" s="85">
        <f>分析係数表!F39</f>
        <v>0.70565335138794849</v>
      </c>
      <c r="U36" s="86">
        <f t="shared" si="7"/>
        <v>5.1137827586351124E-2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投入係数表!I37</f>
        <v>0</v>
      </c>
      <c r="E37" s="77">
        <f t="shared" si="0"/>
        <v>0</v>
      </c>
      <c r="F37" s="76">
        <f>分析係数表!C40</f>
        <v>0.8197979041916168</v>
      </c>
      <c r="G37" s="77">
        <f t="shared" si="1"/>
        <v>0</v>
      </c>
      <c r="H37" s="77">
        <v>2.4210281382157552E-3</v>
      </c>
      <c r="I37" s="77">
        <f t="shared" si="2"/>
        <v>2.4210281382157552E-3</v>
      </c>
      <c r="J37" s="76">
        <f>分析係数表!G40</f>
        <v>0.57597173144876324</v>
      </c>
      <c r="K37" s="78">
        <f t="shared" si="3"/>
        <v>1.3944437686543043E-3</v>
      </c>
      <c r="L37" s="79"/>
      <c r="M37" s="80"/>
      <c r="N37" s="81">
        <f>分析係数表!H40</f>
        <v>2.8769025821263571E-2</v>
      </c>
      <c r="O37" s="82">
        <f t="shared" si="4"/>
        <v>0.48915984106673099</v>
      </c>
      <c r="P37" s="76">
        <f>分析係数表!C40</f>
        <v>0.8197979041916168</v>
      </c>
      <c r="Q37" s="82">
        <f t="shared" si="5"/>
        <v>0.40101221252121044</v>
      </c>
      <c r="R37" s="83">
        <v>0.40200498993763384</v>
      </c>
      <c r="S37" s="84">
        <f t="shared" si="6"/>
        <v>0.4044260180758496</v>
      </c>
      <c r="T37" s="85">
        <f>分析係数表!F40</f>
        <v>0.7751534312813837</v>
      </c>
      <c r="U37" s="86">
        <f t="shared" si="7"/>
        <v>0.31349221561096174</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投入係数表!I38</f>
        <v>0</v>
      </c>
      <c r="E38" s="77">
        <f t="shared" si="0"/>
        <v>0</v>
      </c>
      <c r="F38" s="76">
        <f>分析係数表!C41</f>
        <v>0.39171744294123723</v>
      </c>
      <c r="G38" s="77">
        <f t="shared" si="1"/>
        <v>0</v>
      </c>
      <c r="H38" s="77">
        <v>1.9753627920589275E-4</v>
      </c>
      <c r="I38" s="77">
        <f t="shared" si="2"/>
        <v>1.9753627920589275E-4</v>
      </c>
      <c r="J38" s="76">
        <f>分析係数表!G41</f>
        <v>0.45918367346938777</v>
      </c>
      <c r="K38" s="78">
        <f t="shared" si="3"/>
        <v>9.0705434329236469E-5</v>
      </c>
      <c r="L38" s="79"/>
      <c r="M38" s="80"/>
      <c r="N38" s="81">
        <f>分析係数表!H41</f>
        <v>5.0452084691477002E-2</v>
      </c>
      <c r="O38" s="82">
        <f t="shared" si="4"/>
        <v>0.85783696265889775</v>
      </c>
      <c r="P38" s="76">
        <f>分析係数表!C41</f>
        <v>0.39171744294123723</v>
      </c>
      <c r="Q38" s="82">
        <f t="shared" si="5"/>
        <v>0.33602970147322103</v>
      </c>
      <c r="R38" s="83">
        <v>0.33879165412114337</v>
      </c>
      <c r="S38" s="84">
        <f t="shared" si="6"/>
        <v>0.33898919040034925</v>
      </c>
      <c r="T38" s="85">
        <f>分析係数表!F41</f>
        <v>0.56279434850863419</v>
      </c>
      <c r="U38" s="86">
        <f t="shared" si="7"/>
        <v>0.1907812005628339</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投入係数表!I39</f>
        <v>0</v>
      </c>
      <c r="E39" s="77">
        <f>$C$11*D39</f>
        <v>0</v>
      </c>
      <c r="F39" s="76">
        <f>分析係数表!C42</f>
        <v>0.20259319286871957</v>
      </c>
      <c r="G39" s="77">
        <f>E39*F39</f>
        <v>0</v>
      </c>
      <c r="H39" s="77">
        <v>4.788079195725483E-4</v>
      </c>
      <c r="I39" s="77">
        <f>C39+H39</f>
        <v>4.788079195725483E-4</v>
      </c>
      <c r="J39" s="76">
        <f>分析係数表!G42</f>
        <v>0.5</v>
      </c>
      <c r="K39" s="78">
        <f>I39*J39</f>
        <v>2.3940395978627415E-4</v>
      </c>
      <c r="L39" s="79"/>
      <c r="M39" s="80"/>
      <c r="N39" s="81">
        <f>分析係数表!H42</f>
        <v>1.5560783424506107E-2</v>
      </c>
      <c r="O39" s="82">
        <f t="shared" si="4"/>
        <v>0.26458005196614315</v>
      </c>
      <c r="P39" s="76">
        <f>分析係数表!C42</f>
        <v>0.20259319286871957</v>
      </c>
      <c r="Q39" s="82">
        <f>O39*P39</f>
        <v>5.3602117497192688E-2</v>
      </c>
      <c r="R39" s="83">
        <v>5.474815767200604E-2</v>
      </c>
      <c r="S39" s="84">
        <f>I39+R39</f>
        <v>5.5226965591578588E-2</v>
      </c>
      <c r="T39" s="85">
        <f>分析係数表!F42</f>
        <v>0.5714285714285714</v>
      </c>
      <c r="U39" s="86">
        <f t="shared" si="7"/>
        <v>3.155826605233062E-2</v>
      </c>
      <c r="V39" s="87">
        <f>分析係数表!D42</f>
        <v>1.2619047619047619</v>
      </c>
      <c r="W39" s="167">
        <f t="shared" si="8"/>
        <v>0</v>
      </c>
      <c r="X39" s="76">
        <f>分析係数表!E42</f>
        <v>1.2380952380952381</v>
      </c>
      <c r="Y39" s="166">
        <f t="shared" si="9"/>
        <v>0</v>
      </c>
    </row>
    <row r="40" spans="1:25" x14ac:dyDescent="0.2">
      <c r="A40" s="6" t="s">
        <v>194</v>
      </c>
      <c r="B40" s="5" t="s">
        <v>41</v>
      </c>
      <c r="C40" s="90"/>
      <c r="D40" s="76">
        <f>投入係数表!I40</f>
        <v>2.3809523809523808E-2</v>
      </c>
      <c r="E40" s="77">
        <f>$C$11*D40</f>
        <v>2.3809523809523809</v>
      </c>
      <c r="F40" s="76">
        <f>分析係数表!C43</f>
        <v>0.25330396475770922</v>
      </c>
      <c r="G40" s="77">
        <f>E40*F40</f>
        <v>0.60310467799454581</v>
      </c>
      <c r="H40" s="77">
        <v>0.71527246497355801</v>
      </c>
      <c r="I40" s="77">
        <f>C40+H40</f>
        <v>0.71527246497355801</v>
      </c>
      <c r="J40" s="76">
        <f>分析係数表!G43</f>
        <v>0.41014168530947054</v>
      </c>
      <c r="K40" s="78">
        <f>I40*J40</f>
        <v>0.29336305423971432</v>
      </c>
      <c r="L40" s="79"/>
      <c r="M40" s="80"/>
      <c r="N40" s="81">
        <f>分析係数表!H43</f>
        <v>4.1382046994132816E-2</v>
      </c>
      <c r="O40" s="82">
        <f t="shared" si="4"/>
        <v>0.70361908173145538</v>
      </c>
      <c r="P40" s="76">
        <f>分析係数表!C43</f>
        <v>0.25330396475770922</v>
      </c>
      <c r="Q40" s="82">
        <f>O40*P40</f>
        <v>0.17822950308175631</v>
      </c>
      <c r="R40" s="83">
        <v>0.24983066846952143</v>
      </c>
      <c r="S40" s="84">
        <f>I40+R40</f>
        <v>0.96510313344307941</v>
      </c>
      <c r="T40" s="85">
        <f>分析係数表!F43</f>
        <v>0.66890380313199105</v>
      </c>
      <c r="U40" s="86">
        <f t="shared" si="7"/>
        <v>0.64556115637467726</v>
      </c>
      <c r="V40" s="87">
        <f>分析係数表!D43</f>
        <v>0.29082774049217003</v>
      </c>
      <c r="W40" s="167">
        <f t="shared" si="8"/>
        <v>0</v>
      </c>
      <c r="X40" s="76">
        <f>分析係数表!E43</f>
        <v>0.17375093214019388</v>
      </c>
      <c r="Y40" s="166">
        <f t="shared" si="9"/>
        <v>0</v>
      </c>
    </row>
    <row r="41" spans="1:25" x14ac:dyDescent="0.2">
      <c r="A41" s="6" t="s">
        <v>340</v>
      </c>
      <c r="B41" s="5" t="s">
        <v>42</v>
      </c>
      <c r="C41" s="90"/>
      <c r="D41" s="76">
        <f>投入係数表!I41</f>
        <v>0</v>
      </c>
      <c r="E41" s="77">
        <f>$C$11*D41</f>
        <v>0</v>
      </c>
      <c r="F41" s="76">
        <f>分析係数表!C44</f>
        <v>0.34899060563661799</v>
      </c>
      <c r="G41" s="77">
        <f>E41*F41</f>
        <v>0</v>
      </c>
      <c r="H41" s="77">
        <v>8.6815370666964314E-4</v>
      </c>
      <c r="I41" s="77">
        <f>C41+H41</f>
        <v>8.6815370666964314E-4</v>
      </c>
      <c r="J41" s="76">
        <f>分析係数表!G44</f>
        <v>0.26066485946640033</v>
      </c>
      <c r="K41" s="78">
        <f>I41*J41</f>
        <v>2.2629716394427708E-4</v>
      </c>
      <c r="L41" s="79"/>
      <c r="M41" s="80"/>
      <c r="N41" s="81">
        <f>分析係数表!H44</f>
        <v>0.11725858110597773</v>
      </c>
      <c r="O41" s="82">
        <f t="shared" si="4"/>
        <v>1.9937480418650897</v>
      </c>
      <c r="P41" s="76">
        <f>分析係数表!C44</f>
        <v>0.34899060563661799</v>
      </c>
      <c r="Q41" s="82">
        <f>O41*P41</f>
        <v>0.69579933661731885</v>
      </c>
      <c r="R41" s="83">
        <v>0.70411157447503847</v>
      </c>
      <c r="S41" s="84">
        <f>I41+R41</f>
        <v>0.70497972818170807</v>
      </c>
      <c r="T41" s="85">
        <f>分析係数表!F44</f>
        <v>0.46411756313311459</v>
      </c>
      <c r="U41" s="86">
        <f t="shared" si="7"/>
        <v>0.32719347350193984</v>
      </c>
      <c r="V41" s="87">
        <f>分析係数表!D44</f>
        <v>0.17006705664146099</v>
      </c>
      <c r="W41" s="167">
        <f t="shared" si="8"/>
        <v>0</v>
      </c>
      <c r="X41" s="76">
        <f>分析係数表!E44</f>
        <v>7.8327864174632611E-2</v>
      </c>
      <c r="Y41" s="166">
        <f t="shared" si="9"/>
        <v>0</v>
      </c>
    </row>
    <row r="42" spans="1:25" x14ac:dyDescent="0.2">
      <c r="A42" s="6" t="s">
        <v>341</v>
      </c>
      <c r="B42" s="5" t="s">
        <v>278</v>
      </c>
      <c r="C42" s="90"/>
      <c r="D42" s="76">
        <f>投入係数表!I42</f>
        <v>0</v>
      </c>
      <c r="E42" s="77">
        <f>$C$11*D42</f>
        <v>0</v>
      </c>
      <c r="F42" s="76">
        <f>分析係数表!C45</f>
        <v>1</v>
      </c>
      <c r="G42" s="77">
        <f>E42*F42</f>
        <v>0</v>
      </c>
      <c r="H42" s="77">
        <v>5.1595355364788089E-4</v>
      </c>
      <c r="I42" s="77">
        <f>C42+H42</f>
        <v>5.1595355364788089E-4</v>
      </c>
      <c r="J42" s="76">
        <f>分析係数表!G45</f>
        <v>0</v>
      </c>
      <c r="K42" s="78">
        <f>I42*J42</f>
        <v>0</v>
      </c>
      <c r="L42" s="79"/>
      <c r="M42" s="80"/>
      <c r="N42" s="81">
        <f>分析係数表!H45</f>
        <v>0</v>
      </c>
      <c r="O42" s="82">
        <f t="shared" si="4"/>
        <v>0</v>
      </c>
      <c r="P42" s="76">
        <f>分析係数表!C45</f>
        <v>1</v>
      </c>
      <c r="Q42" s="82">
        <f>O42*P42</f>
        <v>0</v>
      </c>
      <c r="R42" s="83">
        <v>1.6750412657796625E-3</v>
      </c>
      <c r="S42" s="84">
        <f>I42+R42</f>
        <v>2.1909948194275435E-3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投入係数表!I43</f>
        <v>0</v>
      </c>
      <c r="E43" s="77">
        <f>$C$11*D43</f>
        <v>0</v>
      </c>
      <c r="F43" s="76">
        <f>分析係数表!C46</f>
        <v>3.0665669409124852E-2</v>
      </c>
      <c r="G43" s="77">
        <f>E43*F43</f>
        <v>0</v>
      </c>
      <c r="H43" s="77">
        <v>2.3775019239810572E-3</v>
      </c>
      <c r="I43" s="77">
        <f>C43+H43</f>
        <v>2.3775019239810572E-3</v>
      </c>
      <c r="J43" s="76">
        <f>分析係数表!G46</f>
        <v>2.4390243902439025E-2</v>
      </c>
      <c r="K43" s="78">
        <f>I43*J43</f>
        <v>5.798785180441603E-5</v>
      </c>
      <c r="L43" s="79"/>
      <c r="M43" s="80"/>
      <c r="N43" s="81">
        <f>分析係数表!H46</f>
        <v>2.3808848955528473E-2</v>
      </c>
      <c r="O43" s="82">
        <f t="shared" si="4"/>
        <v>0.40482193743453598</v>
      </c>
      <c r="P43" s="76">
        <f>分析係数表!C46</f>
        <v>3.0665669409124852E-2</v>
      </c>
      <c r="Q43" s="82">
        <f>O43*P43</f>
        <v>1.2414135702928904E-2</v>
      </c>
      <c r="R43" s="83">
        <v>1.3359935846335831E-2</v>
      </c>
      <c r="S43" s="84">
        <f>I43+R43</f>
        <v>1.5737437770316887E-2</v>
      </c>
      <c r="T43" s="85">
        <f>分析係数表!F46</f>
        <v>0.34146341463414637</v>
      </c>
      <c r="U43" s="86">
        <f t="shared" si="7"/>
        <v>5.3737592386447911E-3</v>
      </c>
      <c r="V43" s="87">
        <f>分析係数表!D46</f>
        <v>4.878048780487805E-2</v>
      </c>
      <c r="W43" s="167">
        <f t="shared" si="8"/>
        <v>0</v>
      </c>
      <c r="X43" s="76">
        <f>分析係数表!E46</f>
        <v>0.17073170731707318</v>
      </c>
      <c r="Y43" s="166">
        <f t="shared" si="9"/>
        <v>0</v>
      </c>
    </row>
    <row r="44" spans="1:25" x14ac:dyDescent="0.2">
      <c r="A44" s="192">
        <v>40</v>
      </c>
      <c r="B44" s="14" t="s">
        <v>150</v>
      </c>
      <c r="C44" s="197">
        <f>SUM(C5:C43)</f>
        <v>100</v>
      </c>
      <c r="D44" s="92">
        <f>投入係数表!I44</f>
        <v>0.5714285714285714</v>
      </c>
      <c r="E44" s="91">
        <f>SUM(E5:E43)</f>
        <v>57.142857142857125</v>
      </c>
      <c r="F44" s="92">
        <f>分析係数表!C47</f>
        <v>0.40646171512083096</v>
      </c>
      <c r="G44" s="91">
        <f>SUM(G5:G43)</f>
        <v>10.190966737685205</v>
      </c>
      <c r="H44" s="91">
        <f>SUM(H5:H43)</f>
        <v>11.911386139787737</v>
      </c>
      <c r="I44" s="91">
        <f>SUM(I5:I43)</f>
        <v>111.91138613978777</v>
      </c>
      <c r="J44" s="92">
        <f>分析係数表!G47</f>
        <v>0.2746501442153616</v>
      </c>
      <c r="K44" s="93">
        <f>SUM(K5:K43)</f>
        <v>27.118027596696027</v>
      </c>
      <c r="L44" s="94">
        <f>最終需要_まとめ!$L$33</f>
        <v>0.627</v>
      </c>
      <c r="M44" s="91">
        <f>K44*L44</f>
        <v>17.003003303128409</v>
      </c>
      <c r="N44" s="95">
        <f>分析係数表!H47</f>
        <v>1</v>
      </c>
      <c r="O44" s="96">
        <f>SUM(O5:O43)</f>
        <v>17.003003303128413</v>
      </c>
      <c r="P44" s="92">
        <f>分析係数表!C47</f>
        <v>0.40646171512083096</v>
      </c>
      <c r="Q44" s="96">
        <f>SUM(Q5:Q43)</f>
        <v>5.307173038759478</v>
      </c>
      <c r="R44" s="91">
        <f>SUM(R5:R43)</f>
        <v>5.8458640741299535</v>
      </c>
      <c r="S44" s="97">
        <f>SUM(S5:S43)</f>
        <v>117.75725021391771</v>
      </c>
      <c r="T44" s="98">
        <f>分析係数表!F47</f>
        <v>0.52975109496848627</v>
      </c>
      <c r="U44" s="99">
        <f>SUM(U5:U43)</f>
        <v>54.528559363780936</v>
      </c>
      <c r="V44" s="100">
        <f>分析係数表!D47</f>
        <v>0.13437209089383004</v>
      </c>
      <c r="W44" s="164">
        <f>SUM(W5:W43)</f>
        <v>41</v>
      </c>
      <c r="X44" s="92">
        <f>分析係数表!E47</f>
        <v>9.7288140766401632E-2</v>
      </c>
      <c r="Y44" s="165">
        <f>SUM(Y5:Y43)</f>
        <v>27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244</v>
      </c>
      <c r="S2" s="3" t="s">
        <v>152</v>
      </c>
      <c r="U2" s="64" t="s">
        <v>209</v>
      </c>
      <c r="W2" s="3" t="s">
        <v>130</v>
      </c>
      <c r="Y2" s="3" t="s">
        <v>153</v>
      </c>
    </row>
    <row r="3" spans="1:25" ht="44" x14ac:dyDescent="0.2">
      <c r="B3" s="65"/>
      <c r="C3" s="66" t="s">
        <v>227</v>
      </c>
      <c r="D3" s="66" t="s">
        <v>245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投入係数表!J5</f>
        <v>0</v>
      </c>
      <c r="E5" s="77">
        <f t="shared" ref="E5:E38" si="0">$C$12*D5</f>
        <v>0</v>
      </c>
      <c r="F5" s="76">
        <f>分析係数表!C8</f>
        <v>0.34359605911330049</v>
      </c>
      <c r="G5" s="77">
        <f t="shared" ref="G5:G38" si="1">E5*F5</f>
        <v>0</v>
      </c>
      <c r="H5" s="77">
        <f t="array" ref="H5:H43">MMULT(逆行列係数!C5:AO43,'8'!G5:G43)</f>
        <v>2.4439904012362419E-2</v>
      </c>
      <c r="I5" s="77">
        <f t="shared" ref="I5:I38" si="2">C5+H5</f>
        <v>2.4439904012362419E-2</v>
      </c>
      <c r="J5" s="76">
        <f>分析係数表!G8</f>
        <v>0.12010331467929401</v>
      </c>
      <c r="K5" s="78">
        <f t="shared" ref="K5:K38" si="3">I5*J5</f>
        <v>2.9353134823285037E-3</v>
      </c>
      <c r="L5" s="79" t="s">
        <v>182</v>
      </c>
      <c r="M5" s="80" t="s">
        <v>182</v>
      </c>
      <c r="N5" s="81">
        <f>分析係数表!H8</f>
        <v>1.3293274000170063E-2</v>
      </c>
      <c r="O5" s="82">
        <f t="shared" ref="O5:O43" si="4">$M$44*N5</f>
        <v>0.10046352948880263</v>
      </c>
      <c r="P5" s="76">
        <f>分析係数表!C8</f>
        <v>0.34359605911330049</v>
      </c>
      <c r="Q5" s="82">
        <f t="shared" ref="Q5:Q38" si="5">O5*P5</f>
        <v>3.4518872816965439E-2</v>
      </c>
      <c r="R5" s="83">
        <f t="array" ref="R5:R43">MMULT(逆行列係数!C5:AO43,'8'!Q5:Q43)</f>
        <v>4.9728462283062123E-2</v>
      </c>
      <c r="S5" s="84">
        <f t="shared" ref="S5:S38" si="6">I5+R5</f>
        <v>7.4168366295424545E-2</v>
      </c>
      <c r="T5" s="85">
        <f>分析係数表!F8</f>
        <v>0.4537236332328885</v>
      </c>
      <c r="U5" s="86">
        <f t="shared" ref="U5:U43" si="7">S5*T5</f>
        <v>3.3651940626507733E-2</v>
      </c>
      <c r="V5" s="87">
        <f>分析係数表!D8</f>
        <v>0.40163581575548857</v>
      </c>
      <c r="W5" s="88">
        <f t="shared" ref="W5:W43" si="8">ROUND(S5*V5,0)</f>
        <v>0</v>
      </c>
      <c r="X5" s="76">
        <f>分析係数表!E8</f>
        <v>0.27335342229875159</v>
      </c>
      <c r="Y5" s="89">
        <f t="shared" ref="Y5:Y43" si="9">ROUND(S5*X5,0)</f>
        <v>0</v>
      </c>
    </row>
    <row r="6" spans="1:25" x14ac:dyDescent="0.2">
      <c r="A6" s="6" t="s">
        <v>219</v>
      </c>
      <c r="B6" s="5" t="s">
        <v>265</v>
      </c>
      <c r="C6" s="90"/>
      <c r="D6" s="76">
        <f>投入係数表!J6</f>
        <v>0</v>
      </c>
      <c r="E6" s="77">
        <f t="shared" si="0"/>
        <v>0</v>
      </c>
      <c r="F6" s="76">
        <f>分析係数表!C9</f>
        <v>1</v>
      </c>
      <c r="G6" s="77">
        <f t="shared" si="1"/>
        <v>0</v>
      </c>
      <c r="H6" s="77">
        <v>1.1164278982031435E-3</v>
      </c>
      <c r="I6" s="77">
        <f t="shared" si="2"/>
        <v>1.1164278982031435E-3</v>
      </c>
      <c r="J6" s="76">
        <f>分析係数表!G9</f>
        <v>0.25</v>
      </c>
      <c r="K6" s="78">
        <f t="shared" si="3"/>
        <v>2.7910697455078588E-4</v>
      </c>
      <c r="L6" s="79"/>
      <c r="M6" s="80"/>
      <c r="N6" s="81">
        <f>分析係数表!H9</f>
        <v>6.8025282730081347E-4</v>
      </c>
      <c r="O6" s="82">
        <f t="shared" si="4"/>
        <v>5.1409908480410729E-3</v>
      </c>
      <c r="P6" s="76">
        <f>分析係数表!C9</f>
        <v>1</v>
      </c>
      <c r="Q6" s="82">
        <f t="shared" si="5"/>
        <v>5.1409908480410729E-3</v>
      </c>
      <c r="R6" s="83">
        <v>6.5092177379203467E-3</v>
      </c>
      <c r="S6" s="84">
        <f t="shared" si="6"/>
        <v>7.6256456361234902E-3</v>
      </c>
      <c r="T6" s="85">
        <f>分析係数表!F9</f>
        <v>0.67771084337349397</v>
      </c>
      <c r="U6" s="86">
        <f t="shared" si="7"/>
        <v>5.1679827353246542E-3</v>
      </c>
      <c r="V6" s="87">
        <f>分析係数表!D9</f>
        <v>0.24397590361445784</v>
      </c>
      <c r="W6" s="88">
        <f t="shared" si="8"/>
        <v>0</v>
      </c>
      <c r="X6" s="76">
        <f>分析係数表!E9</f>
        <v>0.13855421686746988</v>
      </c>
      <c r="Y6" s="89">
        <f t="shared" si="9"/>
        <v>0</v>
      </c>
    </row>
    <row r="7" spans="1:25" x14ac:dyDescent="0.2">
      <c r="A7" s="6" t="s">
        <v>220</v>
      </c>
      <c r="B7" s="5" t="s">
        <v>266</v>
      </c>
      <c r="C7" s="90"/>
      <c r="D7" s="76">
        <f>投入係数表!J7</f>
        <v>0</v>
      </c>
      <c r="E7" s="77">
        <f t="shared" si="0"/>
        <v>0</v>
      </c>
      <c r="F7" s="76">
        <f>分析係数表!C10</f>
        <v>1</v>
      </c>
      <c r="G7" s="77">
        <f t="shared" si="1"/>
        <v>0</v>
      </c>
      <c r="H7" s="77">
        <v>1.2326884372993174E-2</v>
      </c>
      <c r="I7" s="77">
        <f t="shared" si="2"/>
        <v>1.2326884372993174E-2</v>
      </c>
      <c r="J7" s="76">
        <f>分析係数表!G10</f>
        <v>0.17902051621442752</v>
      </c>
      <c r="K7" s="78">
        <f t="shared" si="3"/>
        <v>2.2067652037687977E-3</v>
      </c>
      <c r="L7" s="79"/>
      <c r="M7" s="80"/>
      <c r="N7" s="81">
        <f>分析係数表!H10</f>
        <v>1.3605056546016269E-3</v>
      </c>
      <c r="O7" s="82">
        <f t="shared" si="4"/>
        <v>1.0281981696082146E-2</v>
      </c>
      <c r="P7" s="76">
        <f>分析係数表!C10</f>
        <v>1</v>
      </c>
      <c r="Q7" s="82">
        <f t="shared" si="5"/>
        <v>1.0281981696082146E-2</v>
      </c>
      <c r="R7" s="83">
        <v>1.7931046065833265E-2</v>
      </c>
      <c r="S7" s="84">
        <f t="shared" si="6"/>
        <v>3.0257930438826439E-2</v>
      </c>
      <c r="T7" s="85">
        <f>分析係数表!F10</f>
        <v>0.51919258769027132</v>
      </c>
      <c r="U7" s="86">
        <f t="shared" si="7"/>
        <v>1.5709693202686528E-2</v>
      </c>
      <c r="V7" s="87">
        <f>分析係数表!D10</f>
        <v>0.11647915287888816</v>
      </c>
      <c r="W7" s="88">
        <f t="shared" si="8"/>
        <v>0</v>
      </c>
      <c r="X7" s="76">
        <f>分析係数表!E10</f>
        <v>0.11482461945731304</v>
      </c>
      <c r="Y7" s="89">
        <f t="shared" si="9"/>
        <v>0</v>
      </c>
    </row>
    <row r="8" spans="1:25" x14ac:dyDescent="0.2">
      <c r="A8" s="6" t="s">
        <v>221</v>
      </c>
      <c r="B8" s="5" t="s">
        <v>27</v>
      </c>
      <c r="C8" s="90"/>
      <c r="D8" s="76">
        <f>投入係数表!J8</f>
        <v>0</v>
      </c>
      <c r="E8" s="77">
        <f t="shared" si="0"/>
        <v>0</v>
      </c>
      <c r="F8" s="76">
        <f>分析係数表!C11</f>
        <v>0.13492063492063489</v>
      </c>
      <c r="G8" s="77">
        <f t="shared" si="1"/>
        <v>0</v>
      </c>
      <c r="H8" s="77">
        <v>9.882241453104465E-2</v>
      </c>
      <c r="I8" s="77">
        <f t="shared" si="2"/>
        <v>9.882241453104465E-2</v>
      </c>
      <c r="J8" s="76">
        <f>分析係数表!G11</f>
        <v>0.36893203883495146</v>
      </c>
      <c r="K8" s="78">
        <f t="shared" si="3"/>
        <v>3.6458754875531039E-2</v>
      </c>
      <c r="L8" s="79"/>
      <c r="M8" s="80"/>
      <c r="N8" s="81">
        <f>分析係数表!H11</f>
        <v>-2.8343867804200562E-5</v>
      </c>
      <c r="O8" s="82">
        <f t="shared" si="4"/>
        <v>-2.1420795200171138E-4</v>
      </c>
      <c r="P8" s="76">
        <f>分析係数表!C11</f>
        <v>0.13492063492063489</v>
      </c>
      <c r="Q8" s="82">
        <f t="shared" si="5"/>
        <v>-2.8901072889119782E-5</v>
      </c>
      <c r="R8" s="83">
        <v>6.2626279446753134E-3</v>
      </c>
      <c r="S8" s="84">
        <f t="shared" si="6"/>
        <v>0.10508504247571997</v>
      </c>
      <c r="T8" s="85">
        <f>分析係数表!F11</f>
        <v>0.61165048543689315</v>
      </c>
      <c r="U8" s="86">
        <f t="shared" si="7"/>
        <v>6.4275317242430657E-2</v>
      </c>
      <c r="V8" s="87">
        <f>分析係数表!D11</f>
        <v>6.7961165048543687E-2</v>
      </c>
      <c r="W8" s="88">
        <f t="shared" si="8"/>
        <v>0</v>
      </c>
      <c r="X8" s="76">
        <f>分析係数表!E11</f>
        <v>5.8252427184466021E-2</v>
      </c>
      <c r="Y8" s="89">
        <f t="shared" si="9"/>
        <v>0</v>
      </c>
    </row>
    <row r="9" spans="1:25" x14ac:dyDescent="0.2">
      <c r="A9" s="6" t="s">
        <v>222</v>
      </c>
      <c r="B9" s="5" t="s">
        <v>190</v>
      </c>
      <c r="C9" s="90"/>
      <c r="D9" s="76">
        <f>投入係数表!J9</f>
        <v>1.7543859649122806E-2</v>
      </c>
      <c r="E9" s="77">
        <f t="shared" si="0"/>
        <v>1.7543859649122806</v>
      </c>
      <c r="F9" s="76">
        <f>分析係数表!C12</f>
        <v>0.20036934441366572</v>
      </c>
      <c r="G9" s="77">
        <f t="shared" si="1"/>
        <v>0.35152516563801001</v>
      </c>
      <c r="H9" s="77">
        <v>0.36694832177711623</v>
      </c>
      <c r="I9" s="77">
        <f t="shared" si="2"/>
        <v>0.36694832177711623</v>
      </c>
      <c r="J9" s="76">
        <f>分析係数表!G12</f>
        <v>0.13740087392782002</v>
      </c>
      <c r="K9" s="78">
        <f t="shared" si="3"/>
        <v>5.0419020098522678E-2</v>
      </c>
      <c r="L9" s="79"/>
      <c r="M9" s="80"/>
      <c r="N9" s="81">
        <f>分析係数表!H12</f>
        <v>9.9061817975680963E-2</v>
      </c>
      <c r="O9" s="82">
        <f t="shared" si="4"/>
        <v>0.74865679224598125</v>
      </c>
      <c r="P9" s="76">
        <f>分析係数表!C12</f>
        <v>0.20036934441366572</v>
      </c>
      <c r="Q9" s="82">
        <f t="shared" si="5"/>
        <v>0.1500078706531652</v>
      </c>
      <c r="R9" s="83">
        <v>0.16697704408698721</v>
      </c>
      <c r="S9" s="84">
        <f t="shared" si="6"/>
        <v>0.53392536586410344</v>
      </c>
      <c r="T9" s="85">
        <f>分析係数表!F12</f>
        <v>0.33460106813400226</v>
      </c>
      <c r="U9" s="86">
        <f t="shared" si="7"/>
        <v>0.17865199772196697</v>
      </c>
      <c r="V9" s="87">
        <f>分析係数表!D12</f>
        <v>7.0399741058423698E-2</v>
      </c>
      <c r="W9" s="88">
        <f t="shared" si="8"/>
        <v>0</v>
      </c>
      <c r="X9" s="76">
        <f>分析係数表!E12</f>
        <v>6.3521605437773104E-2</v>
      </c>
      <c r="Y9" s="89">
        <f t="shared" si="9"/>
        <v>0</v>
      </c>
    </row>
    <row r="10" spans="1:25" x14ac:dyDescent="0.2">
      <c r="A10" s="6" t="s">
        <v>223</v>
      </c>
      <c r="B10" s="5" t="s">
        <v>28</v>
      </c>
      <c r="C10" s="90"/>
      <c r="D10" s="76">
        <f>投入係数表!J10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0.11095971913688649</v>
      </c>
      <c r="P10" s="76">
        <f>分析係数表!C13</f>
        <v>0</v>
      </c>
      <c r="Q10" s="82">
        <f t="shared" si="5"/>
        <v>0</v>
      </c>
      <c r="R10" s="83">
        <v>0</v>
      </c>
      <c r="S10" s="84">
        <f t="shared" si="6"/>
        <v>0</v>
      </c>
      <c r="T10" s="85">
        <f>分析係数表!F13</f>
        <v>0.3835294117647059</v>
      </c>
      <c r="U10" s="86">
        <f t="shared" si="7"/>
        <v>0</v>
      </c>
      <c r="V10" s="87">
        <f>分析係数表!D13</f>
        <v>0.3411764705882353</v>
      </c>
      <c r="W10" s="88">
        <f t="shared" si="8"/>
        <v>0</v>
      </c>
      <c r="X10" s="76">
        <f>分析係数表!E13</f>
        <v>0.31058823529411766</v>
      </c>
      <c r="Y10" s="89">
        <f t="shared" si="9"/>
        <v>0</v>
      </c>
    </row>
    <row r="11" spans="1:25" x14ac:dyDescent="0.2">
      <c r="A11" s="6" t="s">
        <v>224</v>
      </c>
      <c r="B11" s="5" t="s">
        <v>267</v>
      </c>
      <c r="C11" s="90"/>
      <c r="D11" s="76">
        <f>投入係数表!J11</f>
        <v>1.7543859649122806E-2</v>
      </c>
      <c r="E11" s="77">
        <f t="shared" si="0"/>
        <v>1.7543859649122806</v>
      </c>
      <c r="F11" s="76">
        <f>分析係数表!C14</f>
        <v>6.3559322033898136E-3</v>
      </c>
      <c r="G11" s="77">
        <f t="shared" si="1"/>
        <v>1.1150758251561076E-2</v>
      </c>
      <c r="H11" s="77">
        <v>1.1359047562536017E-2</v>
      </c>
      <c r="I11" s="77">
        <f t="shared" si="2"/>
        <v>1.1359047562536017E-2</v>
      </c>
      <c r="J11" s="76">
        <f>分析係数表!G14</f>
        <v>0.23809523809523808</v>
      </c>
      <c r="K11" s="78">
        <f t="shared" si="3"/>
        <v>2.7045351339371466E-3</v>
      </c>
      <c r="L11" s="79"/>
      <c r="M11" s="80"/>
      <c r="N11" s="81">
        <f>分析係数表!H14</f>
        <v>1.218786315580624E-3</v>
      </c>
      <c r="O11" s="82">
        <f t="shared" si="4"/>
        <v>9.2109419360735887E-3</v>
      </c>
      <c r="P11" s="76">
        <f>分析係数表!C14</f>
        <v>6.3559322033898136E-3</v>
      </c>
      <c r="Q11" s="82">
        <f t="shared" si="5"/>
        <v>5.854412247504384E-5</v>
      </c>
      <c r="R11" s="83">
        <v>1.4837098387712405E-4</v>
      </c>
      <c r="S11" s="84">
        <f t="shared" si="6"/>
        <v>1.1507418546413141E-2</v>
      </c>
      <c r="T11" s="85">
        <f>分析係数表!F14</f>
        <v>0.42857142857142855</v>
      </c>
      <c r="U11" s="86">
        <f t="shared" si="7"/>
        <v>4.9317508056056312E-3</v>
      </c>
      <c r="V11" s="87">
        <f>分析係数表!D14</f>
        <v>0.38095238095238093</v>
      </c>
      <c r="W11" s="88">
        <f t="shared" si="8"/>
        <v>0</v>
      </c>
      <c r="X11" s="76">
        <f>分析係数表!E14</f>
        <v>0.26190476190476192</v>
      </c>
      <c r="Y11" s="89">
        <f t="shared" si="9"/>
        <v>0</v>
      </c>
    </row>
    <row r="12" spans="1:25" x14ac:dyDescent="0.2">
      <c r="A12" s="6" t="s">
        <v>225</v>
      </c>
      <c r="B12" s="5" t="s">
        <v>29</v>
      </c>
      <c r="C12" s="75">
        <f>最終需要_まとめ!C13</f>
        <v>100</v>
      </c>
      <c r="D12" s="76">
        <f>投入係数表!J12</f>
        <v>0.36842105263157893</v>
      </c>
      <c r="E12" s="77">
        <f t="shared" si="0"/>
        <v>36.84210526315789</v>
      </c>
      <c r="F12" s="76">
        <f>分析係数表!C15</f>
        <v>0</v>
      </c>
      <c r="G12" s="77">
        <f t="shared" si="1"/>
        <v>0</v>
      </c>
      <c r="H12" s="77">
        <v>0</v>
      </c>
      <c r="I12" s="77">
        <f t="shared" si="2"/>
        <v>100</v>
      </c>
      <c r="J12" s="76">
        <f>分析係数表!G15</f>
        <v>0.10526315789473684</v>
      </c>
      <c r="K12" s="78">
        <f t="shared" si="3"/>
        <v>10.526315789473683</v>
      </c>
      <c r="L12" s="79"/>
      <c r="M12" s="80"/>
      <c r="N12" s="81">
        <f>分析係数表!H15</f>
        <v>9.2117570363651827E-3</v>
      </c>
      <c r="O12" s="82">
        <f t="shared" si="4"/>
        <v>6.9617584400556196E-2</v>
      </c>
      <c r="P12" s="76">
        <f>分析係数表!C15</f>
        <v>0</v>
      </c>
      <c r="Q12" s="82">
        <f t="shared" si="5"/>
        <v>0</v>
      </c>
      <c r="R12" s="83">
        <v>0</v>
      </c>
      <c r="S12" s="84">
        <f t="shared" si="6"/>
        <v>100</v>
      </c>
      <c r="T12" s="85">
        <f>分析係数表!F15</f>
        <v>0.2982456140350877</v>
      </c>
      <c r="U12" s="86">
        <f t="shared" si="7"/>
        <v>29.82456140350877</v>
      </c>
      <c r="V12" s="87">
        <f>分析係数表!D15</f>
        <v>0</v>
      </c>
      <c r="W12" s="88">
        <f t="shared" si="8"/>
        <v>0</v>
      </c>
      <c r="X12" s="76">
        <f>分析係数表!E15</f>
        <v>0</v>
      </c>
      <c r="Y12" s="89">
        <f t="shared" si="9"/>
        <v>0</v>
      </c>
    </row>
    <row r="13" spans="1:25" x14ac:dyDescent="0.2">
      <c r="A13" s="6" t="s">
        <v>226</v>
      </c>
      <c r="B13" s="5" t="s">
        <v>30</v>
      </c>
      <c r="C13" s="90"/>
      <c r="D13" s="76">
        <f>投入係数表!J13</f>
        <v>8.771929824561403E-2</v>
      </c>
      <c r="E13" s="77">
        <f t="shared" si="0"/>
        <v>8.7719298245614024</v>
      </c>
      <c r="F13" s="76">
        <f>分析係数表!C16</f>
        <v>8.0906148867310179E-4</v>
      </c>
      <c r="G13" s="77">
        <f t="shared" si="1"/>
        <v>7.0970306023956289E-3</v>
      </c>
      <c r="H13" s="77">
        <v>7.22662152740851E-3</v>
      </c>
      <c r="I13" s="77">
        <f t="shared" si="2"/>
        <v>7.22662152740851E-3</v>
      </c>
      <c r="J13" s="76">
        <f>分析係数表!G16</f>
        <v>0</v>
      </c>
      <c r="K13" s="78">
        <f t="shared" si="3"/>
        <v>0</v>
      </c>
      <c r="L13" s="79"/>
      <c r="M13" s="80"/>
      <c r="N13" s="81">
        <f>分析係数表!H16</f>
        <v>1.7573198038604347E-2</v>
      </c>
      <c r="O13" s="82">
        <f t="shared" si="4"/>
        <v>0.13280893024106105</v>
      </c>
      <c r="P13" s="76">
        <f>分析係数表!C16</f>
        <v>8.0906148867310179E-4</v>
      </c>
      <c r="Q13" s="82">
        <f t="shared" si="5"/>
        <v>1.0745059080991498E-4</v>
      </c>
      <c r="R13" s="83">
        <v>1.2221489016015296E-4</v>
      </c>
      <c r="S13" s="84">
        <f t="shared" si="6"/>
        <v>7.3488364175686629E-3</v>
      </c>
      <c r="T13" s="85">
        <f>分析係数表!F16</f>
        <v>0</v>
      </c>
      <c r="U13" s="86">
        <f t="shared" si="7"/>
        <v>0</v>
      </c>
      <c r="V13" s="87">
        <f>分析係数表!D16</f>
        <v>0</v>
      </c>
      <c r="W13" s="88">
        <f t="shared" si="8"/>
        <v>0</v>
      </c>
      <c r="X13" s="76">
        <f>分析係数表!E16</f>
        <v>0</v>
      </c>
      <c r="Y13" s="89">
        <f t="shared" si="9"/>
        <v>0</v>
      </c>
    </row>
    <row r="14" spans="1:25" x14ac:dyDescent="0.2">
      <c r="A14" s="6" t="s">
        <v>2</v>
      </c>
      <c r="B14" s="5" t="s">
        <v>364</v>
      </c>
      <c r="C14" s="90"/>
      <c r="D14" s="76">
        <f>投入係数表!J14</f>
        <v>1.7543859649122806E-2</v>
      </c>
      <c r="E14" s="77">
        <f t="shared" si="0"/>
        <v>1.7543859649122806</v>
      </c>
      <c r="F14" s="76">
        <f>分析係数表!C17</f>
        <v>1.9255455712451908E-2</v>
      </c>
      <c r="G14" s="77">
        <f t="shared" si="1"/>
        <v>3.3781501249915628E-2</v>
      </c>
      <c r="H14" s="77">
        <v>3.4539627125737771E-2</v>
      </c>
      <c r="I14" s="77">
        <f t="shared" si="2"/>
        <v>3.4539627125737771E-2</v>
      </c>
      <c r="J14" s="76">
        <f>分析係数表!G17</f>
        <v>0.22549019607843138</v>
      </c>
      <c r="K14" s="78">
        <f t="shared" si="3"/>
        <v>7.7883472930585168E-3</v>
      </c>
      <c r="L14" s="79"/>
      <c r="M14" s="80"/>
      <c r="N14" s="81">
        <f>分析係数表!H17</f>
        <v>2.8343867804200562E-3</v>
      </c>
      <c r="O14" s="82">
        <f t="shared" si="4"/>
        <v>2.1420795200171139E-2</v>
      </c>
      <c r="P14" s="76">
        <f>分析係数表!C17</f>
        <v>1.9255455712451908E-2</v>
      </c>
      <c r="Q14" s="82">
        <f t="shared" si="5"/>
        <v>4.1246717330239779E-4</v>
      </c>
      <c r="R14" s="83">
        <v>6.6909220706261893E-4</v>
      </c>
      <c r="S14" s="84">
        <f t="shared" si="6"/>
        <v>3.5208719332800391E-2</v>
      </c>
      <c r="T14" s="85">
        <f>分析係数表!F17</f>
        <v>0.34313725490196079</v>
      </c>
      <c r="U14" s="86">
        <f t="shared" si="7"/>
        <v>1.2081423300470722E-2</v>
      </c>
      <c r="V14" s="87">
        <f>分析係数表!D17</f>
        <v>1.9607843137254902E-2</v>
      </c>
      <c r="W14" s="88">
        <f t="shared" si="8"/>
        <v>0</v>
      </c>
      <c r="X14" s="76">
        <f>分析係数表!E17</f>
        <v>9.8039215686274508E-3</v>
      </c>
      <c r="Y14" s="89">
        <f t="shared" si="9"/>
        <v>0</v>
      </c>
    </row>
    <row r="15" spans="1:25" x14ac:dyDescent="0.2">
      <c r="A15" s="6" t="s">
        <v>3</v>
      </c>
      <c r="B15" s="5" t="s">
        <v>31</v>
      </c>
      <c r="C15" s="90"/>
      <c r="D15" s="76">
        <f>投入係数表!J15</f>
        <v>0</v>
      </c>
      <c r="E15" s="77">
        <f t="shared" si="0"/>
        <v>0</v>
      </c>
      <c r="F15" s="76">
        <f>分析係数表!C18</f>
        <v>0.17326732673267331</v>
      </c>
      <c r="G15" s="77">
        <f t="shared" si="1"/>
        <v>0</v>
      </c>
      <c r="H15" s="77">
        <v>6.6882636290227439E-4</v>
      </c>
      <c r="I15" s="77">
        <f t="shared" si="2"/>
        <v>6.6882636290227439E-4</v>
      </c>
      <c r="J15" s="76">
        <f>分析係数表!G18</f>
        <v>0.2148626817447496</v>
      </c>
      <c r="K15" s="78">
        <f t="shared" si="3"/>
        <v>1.4370582595476977E-4</v>
      </c>
      <c r="L15" s="79"/>
      <c r="M15" s="80"/>
      <c r="N15" s="81">
        <f>分析係数表!H18</f>
        <v>4.8184575267140952E-4</v>
      </c>
      <c r="O15" s="82">
        <f t="shared" si="4"/>
        <v>3.6415351840290932E-3</v>
      </c>
      <c r="P15" s="76">
        <f>分析係数表!C18</f>
        <v>0.17326732673267331</v>
      </c>
      <c r="Q15" s="82">
        <f t="shared" si="5"/>
        <v>6.3095906653969449E-4</v>
      </c>
      <c r="R15" s="83">
        <v>1.1695744327491122E-3</v>
      </c>
      <c r="S15" s="84">
        <f t="shared" si="6"/>
        <v>1.8384007956513866E-3</v>
      </c>
      <c r="T15" s="85">
        <f>分析係数表!F18</f>
        <v>0.4604200323101777</v>
      </c>
      <c r="U15" s="86">
        <f t="shared" si="7"/>
        <v>8.4643655373286782E-4</v>
      </c>
      <c r="V15" s="87">
        <f>分析係数表!D18</f>
        <v>6.3004846526655903E-2</v>
      </c>
      <c r="W15" s="88">
        <f t="shared" si="8"/>
        <v>0</v>
      </c>
      <c r="X15" s="76">
        <f>分析係数表!E18</f>
        <v>5.492730210016155E-2</v>
      </c>
      <c r="Y15" s="89">
        <f t="shared" si="9"/>
        <v>0</v>
      </c>
    </row>
    <row r="16" spans="1:25" x14ac:dyDescent="0.2">
      <c r="A16" s="6" t="s">
        <v>4</v>
      </c>
      <c r="B16" s="5" t="s">
        <v>32</v>
      </c>
      <c r="C16" s="90"/>
      <c r="D16" s="76">
        <f>投入係数表!J16</f>
        <v>0</v>
      </c>
      <c r="E16" s="77">
        <f t="shared" si="0"/>
        <v>0</v>
      </c>
      <c r="F16" s="76">
        <f>分析係数表!C19</f>
        <v>6.6666666666667096E-3</v>
      </c>
      <c r="G16" s="77">
        <f t="shared" si="1"/>
        <v>0</v>
      </c>
      <c r="H16" s="77">
        <v>8.3097911098136776E-5</v>
      </c>
      <c r="I16" s="77">
        <f t="shared" si="2"/>
        <v>8.3097911098136776E-5</v>
      </c>
      <c r="J16" s="76">
        <f>分析係数表!G19</f>
        <v>7.1428571428571425E-2</v>
      </c>
      <c r="K16" s="78">
        <f t="shared" si="3"/>
        <v>5.9355650784383405E-6</v>
      </c>
      <c r="L16" s="79"/>
      <c r="M16" s="80"/>
      <c r="N16" s="81">
        <f>分析係数表!H19</f>
        <v>-1.1337547121680225E-4</v>
      </c>
      <c r="O16" s="82">
        <f t="shared" si="4"/>
        <v>-8.5683180800684552E-4</v>
      </c>
      <c r="P16" s="76">
        <f>分析係数表!C19</f>
        <v>6.6666666666667096E-3</v>
      </c>
      <c r="Q16" s="82">
        <f t="shared" si="5"/>
        <v>-5.7122120533790071E-6</v>
      </c>
      <c r="R16" s="83">
        <v>7.0287002858502197E-6</v>
      </c>
      <c r="S16" s="84">
        <f t="shared" si="6"/>
        <v>9.0126611383987E-5</v>
      </c>
      <c r="T16" s="85">
        <f>分析係数表!F19</f>
        <v>0.2857142857142857</v>
      </c>
      <c r="U16" s="86">
        <f t="shared" si="7"/>
        <v>2.5750460395424857E-5</v>
      </c>
      <c r="V16" s="87">
        <f>分析係数表!D19</f>
        <v>0</v>
      </c>
      <c r="W16" s="88">
        <f t="shared" si="8"/>
        <v>0</v>
      </c>
      <c r="X16" s="76">
        <f>分析係数表!E19</f>
        <v>0</v>
      </c>
      <c r="Y16" s="89">
        <f t="shared" si="9"/>
        <v>0</v>
      </c>
    </row>
    <row r="17" spans="1:25" x14ac:dyDescent="0.2">
      <c r="A17" s="6" t="s">
        <v>5</v>
      </c>
      <c r="B17" s="5" t="s">
        <v>33</v>
      </c>
      <c r="C17" s="90"/>
      <c r="D17" s="76">
        <f>投入係数表!J17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4.4983669920359388E-3</v>
      </c>
      <c r="P17" s="76">
        <f>分析係数表!C20</f>
        <v>0</v>
      </c>
      <c r="Q17" s="82">
        <f t="shared" si="5"/>
        <v>0</v>
      </c>
      <c r="R17" s="83">
        <v>0</v>
      </c>
      <c r="S17" s="84">
        <f t="shared" si="6"/>
        <v>0</v>
      </c>
      <c r="T17" s="85">
        <f>分析係数表!F20</f>
        <v>0.33333333333333331</v>
      </c>
      <c r="U17" s="86">
        <f t="shared" si="7"/>
        <v>0</v>
      </c>
      <c r="V17" s="87">
        <f>分析係数表!D20</f>
        <v>1.5</v>
      </c>
      <c r="W17" s="88">
        <f t="shared" si="8"/>
        <v>0</v>
      </c>
      <c r="X17" s="76">
        <f>分析係数表!E20</f>
        <v>1.1666666666666667</v>
      </c>
      <c r="Y17" s="89">
        <f t="shared" si="9"/>
        <v>0</v>
      </c>
    </row>
    <row r="18" spans="1:25" x14ac:dyDescent="0.2">
      <c r="A18" s="6" t="s">
        <v>6</v>
      </c>
      <c r="B18" s="5" t="s">
        <v>34</v>
      </c>
      <c r="C18" s="90"/>
      <c r="D18" s="76">
        <f>投入係数表!J18</f>
        <v>1.7543859649122806E-2</v>
      </c>
      <c r="E18" s="77">
        <f t="shared" si="0"/>
        <v>1.7543859649122806</v>
      </c>
      <c r="F18" s="76">
        <f>分析係数表!C21</f>
        <v>2.5662959794696349E-2</v>
      </c>
      <c r="G18" s="77">
        <f t="shared" si="1"/>
        <v>4.5022736481923419E-2</v>
      </c>
      <c r="H18" s="77">
        <v>4.5574092813457659E-2</v>
      </c>
      <c r="I18" s="77">
        <f t="shared" si="2"/>
        <v>4.5574092813457659E-2</v>
      </c>
      <c r="J18" s="76">
        <f>分析係数表!G21</f>
        <v>0.2857142857142857</v>
      </c>
      <c r="K18" s="78">
        <f t="shared" si="3"/>
        <v>1.3021169375273617E-2</v>
      </c>
      <c r="L18" s="79"/>
      <c r="M18" s="80"/>
      <c r="N18" s="81">
        <f>分析係数表!H21</f>
        <v>9.6369150534281905E-4</v>
      </c>
      <c r="O18" s="82">
        <f t="shared" si="4"/>
        <v>7.2830703680581864E-3</v>
      </c>
      <c r="P18" s="76">
        <f>分析係数表!C21</f>
        <v>2.5662959794696349E-2</v>
      </c>
      <c r="Q18" s="82">
        <f t="shared" si="5"/>
        <v>1.8690514203742158E-4</v>
      </c>
      <c r="R18" s="83">
        <v>3.4830051091381777E-4</v>
      </c>
      <c r="S18" s="84">
        <f t="shared" si="6"/>
        <v>4.592239332437148E-2</v>
      </c>
      <c r="T18" s="85">
        <f>分析係数表!F21</f>
        <v>0.42857142857142855</v>
      </c>
      <c r="U18" s="86">
        <f t="shared" si="7"/>
        <v>1.9681025710444919E-2</v>
      </c>
      <c r="V18" s="87">
        <f>分析係数表!D21</f>
        <v>0.12903225806451613</v>
      </c>
      <c r="W18" s="88">
        <f t="shared" si="8"/>
        <v>0</v>
      </c>
      <c r="X18" s="76">
        <f>分析係数表!E21</f>
        <v>9.2165898617511524E-2</v>
      </c>
      <c r="Y18" s="89">
        <f t="shared" si="9"/>
        <v>0</v>
      </c>
    </row>
    <row r="19" spans="1:25" x14ac:dyDescent="0.2">
      <c r="A19" s="6" t="s">
        <v>7</v>
      </c>
      <c r="B19" s="5" t="s">
        <v>268</v>
      </c>
      <c r="C19" s="90"/>
      <c r="D19" s="76">
        <f>投入係数表!J19</f>
        <v>0</v>
      </c>
      <c r="E19" s="77">
        <f t="shared" si="0"/>
        <v>0</v>
      </c>
      <c r="F19" s="76">
        <f>分析係数表!C22</f>
        <v>5.6016597510373467E-2</v>
      </c>
      <c r="G19" s="77">
        <f t="shared" si="1"/>
        <v>0</v>
      </c>
      <c r="H19" s="77">
        <v>6.724630840714425E-4</v>
      </c>
      <c r="I19" s="77">
        <f t="shared" si="2"/>
        <v>6.724630840714425E-4</v>
      </c>
      <c r="J19" s="76">
        <f>分析係数表!G22</f>
        <v>0.19573901464713714</v>
      </c>
      <c r="K19" s="78">
        <f t="shared" si="3"/>
        <v>1.3162726146271909E-4</v>
      </c>
      <c r="L19" s="79"/>
      <c r="M19" s="80"/>
      <c r="N19" s="81">
        <f>分析係数表!H22</f>
        <v>5.6687735608401125E-5</v>
      </c>
      <c r="O19" s="82">
        <f t="shared" si="4"/>
        <v>4.2841590400342276E-4</v>
      </c>
      <c r="P19" s="76">
        <f>分析係数表!C22</f>
        <v>5.6016597510373467E-2</v>
      </c>
      <c r="Q19" s="82">
        <f t="shared" si="5"/>
        <v>2.3998401261602531E-5</v>
      </c>
      <c r="R19" s="83">
        <v>1.2913257086872584E-4</v>
      </c>
      <c r="S19" s="84">
        <f t="shared" si="6"/>
        <v>8.0159565494016829E-4</v>
      </c>
      <c r="T19" s="85">
        <f>分析係数表!F22</f>
        <v>0.41411451398135818</v>
      </c>
      <c r="U19" s="86">
        <f t="shared" si="7"/>
        <v>3.3195239505511627E-4</v>
      </c>
      <c r="V19" s="87">
        <f>分析係数表!D22</f>
        <v>3.1957390146471372E-2</v>
      </c>
      <c r="W19" s="88">
        <f t="shared" si="8"/>
        <v>0</v>
      </c>
      <c r="X19" s="76">
        <f>分析係数表!E22</f>
        <v>2.529960053262317E-2</v>
      </c>
      <c r="Y19" s="89">
        <f t="shared" si="9"/>
        <v>0</v>
      </c>
    </row>
    <row r="20" spans="1:25" x14ac:dyDescent="0.2">
      <c r="A20" s="6" t="s">
        <v>8</v>
      </c>
      <c r="B20" s="5" t="s">
        <v>269</v>
      </c>
      <c r="C20" s="90"/>
      <c r="D20" s="76">
        <f>投入係数表!J20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2.1420795200171138E-4</v>
      </c>
      <c r="P20" s="76">
        <f>分析係数表!C23</f>
        <v>0</v>
      </c>
      <c r="Q20" s="82">
        <f t="shared" si="5"/>
        <v>0</v>
      </c>
      <c r="R20" s="83">
        <v>0</v>
      </c>
      <c r="S20" s="84">
        <f t="shared" si="6"/>
        <v>0</v>
      </c>
      <c r="T20" s="85">
        <f>分析係数表!F23</f>
        <v>0.43373493975903615</v>
      </c>
      <c r="U20" s="86">
        <f t="shared" si="7"/>
        <v>0</v>
      </c>
      <c r="V20" s="87">
        <f>分析係数表!D23</f>
        <v>0.26506024096385544</v>
      </c>
      <c r="W20" s="88">
        <f t="shared" si="8"/>
        <v>0</v>
      </c>
      <c r="X20" s="76">
        <f>分析係数表!E23</f>
        <v>0.25301204819277107</v>
      </c>
      <c r="Y20" s="89">
        <f t="shared" si="9"/>
        <v>0</v>
      </c>
    </row>
    <row r="21" spans="1:25" x14ac:dyDescent="0.2">
      <c r="A21" s="6" t="s">
        <v>9</v>
      </c>
      <c r="B21" s="5" t="s">
        <v>270</v>
      </c>
      <c r="C21" s="90"/>
      <c r="D21" s="76">
        <f>投入係数表!J21</f>
        <v>0</v>
      </c>
      <c r="E21" s="77">
        <f t="shared" si="0"/>
        <v>0</v>
      </c>
      <c r="F21" s="76">
        <f>分析係数表!C24</f>
        <v>0.19917864476386038</v>
      </c>
      <c r="G21" s="77">
        <f t="shared" si="1"/>
        <v>0</v>
      </c>
      <c r="H21" s="77">
        <v>1.0163662027012172E-3</v>
      </c>
      <c r="I21" s="77">
        <f t="shared" si="2"/>
        <v>1.0163662027012172E-3</v>
      </c>
      <c r="J21" s="76">
        <f>分析係数表!G24</f>
        <v>0.20754716981132076</v>
      </c>
      <c r="K21" s="78">
        <f t="shared" si="3"/>
        <v>2.109439288625168E-4</v>
      </c>
      <c r="L21" s="79"/>
      <c r="M21" s="80"/>
      <c r="N21" s="81">
        <f>分析係数表!H24</f>
        <v>3.9681414925880784E-4</v>
      </c>
      <c r="O21" s="82">
        <f t="shared" si="4"/>
        <v>2.9989113280239591E-3</v>
      </c>
      <c r="P21" s="76">
        <f>分析係数表!C24</f>
        <v>0.19917864476386038</v>
      </c>
      <c r="Q21" s="82">
        <f t="shared" si="5"/>
        <v>5.9731909408280092E-4</v>
      </c>
      <c r="R21" s="83">
        <v>1.1480031819442013E-3</v>
      </c>
      <c r="S21" s="84">
        <f t="shared" si="6"/>
        <v>2.1643693846454186E-3</v>
      </c>
      <c r="T21" s="85">
        <f>分析係数表!F24</f>
        <v>0.39622641509433965</v>
      </c>
      <c r="U21" s="86">
        <f t="shared" si="7"/>
        <v>8.5758032221799614E-4</v>
      </c>
      <c r="V21" s="87">
        <f>分析係数表!D24</f>
        <v>0.16981132075471697</v>
      </c>
      <c r="W21" s="88">
        <f t="shared" si="8"/>
        <v>0</v>
      </c>
      <c r="X21" s="76">
        <f>分析係数表!E24</f>
        <v>0.16981132075471697</v>
      </c>
      <c r="Y21" s="89">
        <f t="shared" si="9"/>
        <v>0</v>
      </c>
    </row>
    <row r="22" spans="1:25" x14ac:dyDescent="0.2">
      <c r="A22" s="6" t="s">
        <v>10</v>
      </c>
      <c r="B22" s="5" t="s">
        <v>271</v>
      </c>
      <c r="C22" s="90"/>
      <c r="D22" s="76">
        <f>投入係数表!J22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4.0699510880325166E-3</v>
      </c>
      <c r="P22" s="76">
        <f>分析係数表!C25</f>
        <v>0</v>
      </c>
      <c r="Q22" s="82">
        <f t="shared" si="5"/>
        <v>0</v>
      </c>
      <c r="R22" s="83">
        <v>0</v>
      </c>
      <c r="S22" s="84">
        <f t="shared" si="6"/>
        <v>0</v>
      </c>
      <c r="T22" s="85">
        <f>分析係数表!F25</f>
        <v>0.35897435897435898</v>
      </c>
      <c r="U22" s="86">
        <f t="shared" si="7"/>
        <v>0</v>
      </c>
      <c r="V22" s="87">
        <f>分析係数表!D25</f>
        <v>2.641025641025641</v>
      </c>
      <c r="W22" s="88">
        <f t="shared" si="8"/>
        <v>0</v>
      </c>
      <c r="X22" s="76">
        <f>分析係数表!E25</f>
        <v>2.4615384615384617</v>
      </c>
      <c r="Y22" s="89">
        <f t="shared" si="9"/>
        <v>0</v>
      </c>
    </row>
    <row r="23" spans="1:25" x14ac:dyDescent="0.2">
      <c r="A23" s="6" t="s">
        <v>11</v>
      </c>
      <c r="B23" s="5" t="s">
        <v>35</v>
      </c>
      <c r="C23" s="90"/>
      <c r="D23" s="76">
        <f>投入係数表!J23</f>
        <v>0</v>
      </c>
      <c r="E23" s="77">
        <f t="shared" si="0"/>
        <v>0</v>
      </c>
      <c r="F23" s="76">
        <f>分析係数表!C26</f>
        <v>0.11021233569261879</v>
      </c>
      <c r="G23" s="77">
        <f t="shared" si="1"/>
        <v>0</v>
      </c>
      <c r="H23" s="77">
        <v>1.0227182033251566E-3</v>
      </c>
      <c r="I23" s="77">
        <f t="shared" si="2"/>
        <v>1.0227182033251566E-3</v>
      </c>
      <c r="J23" s="76">
        <f>分析係数表!G26</f>
        <v>0.1984126984126984</v>
      </c>
      <c r="K23" s="78">
        <f t="shared" si="3"/>
        <v>2.0292027843753105E-4</v>
      </c>
      <c r="L23" s="79"/>
      <c r="M23" s="80"/>
      <c r="N23" s="81">
        <f>分析係数表!H26</f>
        <v>1.2046143816785239E-2</v>
      </c>
      <c r="O23" s="82">
        <f t="shared" si="4"/>
        <v>9.1038379600727345E-2</v>
      </c>
      <c r="P23" s="76">
        <f>分析係数表!C26</f>
        <v>0.11021233569261879</v>
      </c>
      <c r="Q23" s="82">
        <f t="shared" si="5"/>
        <v>1.0033552453467421E-2</v>
      </c>
      <c r="R23" s="83">
        <v>1.0318698634996905E-2</v>
      </c>
      <c r="S23" s="84">
        <f t="shared" si="6"/>
        <v>1.1341416838322061E-2</v>
      </c>
      <c r="T23" s="85">
        <f>分析係数表!F26</f>
        <v>0.33809523809523812</v>
      </c>
      <c r="U23" s="86">
        <f t="shared" si="7"/>
        <v>3.8344790262898401E-3</v>
      </c>
      <c r="V23" s="87">
        <f>分析係数表!D26</f>
        <v>0</v>
      </c>
      <c r="W23" s="88">
        <f t="shared" si="8"/>
        <v>0</v>
      </c>
      <c r="X23" s="76">
        <f>分析係数表!E26</f>
        <v>0</v>
      </c>
      <c r="Y23" s="89">
        <f t="shared" si="9"/>
        <v>0</v>
      </c>
    </row>
    <row r="24" spans="1:25" x14ac:dyDescent="0.2">
      <c r="A24" s="6" t="s">
        <v>12</v>
      </c>
      <c r="B24" s="5" t="s">
        <v>365</v>
      </c>
      <c r="C24" s="90"/>
      <c r="D24" s="76">
        <f>投入係数表!J24</f>
        <v>0</v>
      </c>
      <c r="E24" s="77">
        <f t="shared" si="0"/>
        <v>0</v>
      </c>
      <c r="F24" s="76">
        <f>分析係数表!C27</f>
        <v>1.1933174224343368E-3</v>
      </c>
      <c r="G24" s="77">
        <f t="shared" si="1"/>
        <v>0</v>
      </c>
      <c r="H24" s="77">
        <v>2.0976110996094806E-6</v>
      </c>
      <c r="I24" s="77">
        <f t="shared" si="2"/>
        <v>2.0976110996094806E-6</v>
      </c>
      <c r="J24" s="76">
        <f>分析係数表!G27</f>
        <v>0.2857142857142857</v>
      </c>
      <c r="K24" s="78">
        <f t="shared" si="3"/>
        <v>5.9931745703128012E-7</v>
      </c>
      <c r="L24" s="79"/>
      <c r="M24" s="80"/>
      <c r="N24" s="81">
        <f>分析係数表!H27</f>
        <v>1.1365890989484425E-2</v>
      </c>
      <c r="O24" s="82">
        <f t="shared" si="4"/>
        <v>8.5897388752686266E-2</v>
      </c>
      <c r="P24" s="76">
        <f>分析係数表!C27</f>
        <v>1.1933174224343368E-3</v>
      </c>
      <c r="Q24" s="82">
        <f t="shared" si="5"/>
        <v>1.0250285054019577E-4</v>
      </c>
      <c r="R24" s="83">
        <v>1.0291645084943686E-4</v>
      </c>
      <c r="S24" s="84">
        <f t="shared" si="6"/>
        <v>1.0501406194904634E-4</v>
      </c>
      <c r="T24" s="85">
        <f>分析係数表!F27</f>
        <v>0.5714285714285714</v>
      </c>
      <c r="U24" s="86">
        <f t="shared" si="7"/>
        <v>6.0008035399455047E-5</v>
      </c>
      <c r="V24" s="87">
        <f>分析係数表!D27</f>
        <v>1.4285714285714286</v>
      </c>
      <c r="W24" s="88">
        <f t="shared" si="8"/>
        <v>0</v>
      </c>
      <c r="X24" s="76">
        <f>分析係数表!E27</f>
        <v>1.2857142857142858</v>
      </c>
      <c r="Y24" s="89">
        <f t="shared" si="9"/>
        <v>0</v>
      </c>
    </row>
    <row r="25" spans="1:25" x14ac:dyDescent="0.2">
      <c r="A25" s="6" t="s">
        <v>13</v>
      </c>
      <c r="B25" s="5" t="s">
        <v>191</v>
      </c>
      <c r="C25" s="90"/>
      <c r="D25" s="76">
        <f>投入係数表!J25</f>
        <v>0</v>
      </c>
      <c r="E25" s="77">
        <f t="shared" si="0"/>
        <v>0</v>
      </c>
      <c r="F25" s="76">
        <f>分析係数表!C28</f>
        <v>9.1300191204588876E-2</v>
      </c>
      <c r="G25" s="77">
        <f t="shared" si="1"/>
        <v>0</v>
      </c>
      <c r="H25" s="77">
        <v>5.2686868917751753E-3</v>
      </c>
      <c r="I25" s="77">
        <f t="shared" si="2"/>
        <v>5.2686868917751753E-3</v>
      </c>
      <c r="J25" s="76">
        <f>分析係数表!G28</f>
        <v>0.1256583897667419</v>
      </c>
      <c r="K25" s="78">
        <f t="shared" si="3"/>
        <v>6.6205471100560891E-4</v>
      </c>
      <c r="L25" s="79"/>
      <c r="M25" s="80"/>
      <c r="N25" s="81">
        <f>分析係数表!H28</f>
        <v>2.1286244720954622E-2</v>
      </c>
      <c r="O25" s="82">
        <f t="shared" si="4"/>
        <v>0.16087017195328523</v>
      </c>
      <c r="P25" s="76">
        <f>分析係数表!C28</f>
        <v>9.1300191204588876E-2</v>
      </c>
      <c r="Q25" s="82">
        <f t="shared" si="5"/>
        <v>1.4687477458450032E-2</v>
      </c>
      <c r="R25" s="83">
        <v>1.5987615669261022E-2</v>
      </c>
      <c r="S25" s="84">
        <f t="shared" si="6"/>
        <v>2.1256302561036198E-2</v>
      </c>
      <c r="T25" s="85">
        <f>分析係数表!F28</f>
        <v>0.21519939804364183</v>
      </c>
      <c r="U25" s="86">
        <f t="shared" si="7"/>
        <v>4.5743435157685119E-3</v>
      </c>
      <c r="V25" s="87">
        <f>分析係数表!D28</f>
        <v>9.9322799097065456E-2</v>
      </c>
      <c r="W25" s="88">
        <f t="shared" si="8"/>
        <v>0</v>
      </c>
      <c r="X25" s="76">
        <f>分析係数表!E28</f>
        <v>9.7817908201655382E-2</v>
      </c>
      <c r="Y25" s="89">
        <f t="shared" si="9"/>
        <v>0</v>
      </c>
    </row>
    <row r="26" spans="1:25" x14ac:dyDescent="0.2">
      <c r="A26" s="6" t="s">
        <v>14</v>
      </c>
      <c r="B26" s="5" t="s">
        <v>50</v>
      </c>
      <c r="C26" s="90"/>
      <c r="D26" s="76">
        <f>投入係数表!J26</f>
        <v>0</v>
      </c>
      <c r="E26" s="77">
        <f t="shared" si="0"/>
        <v>0</v>
      </c>
      <c r="F26" s="76">
        <f>分析係数表!C29</f>
        <v>1.8433179723502335E-2</v>
      </c>
      <c r="G26" s="77">
        <f t="shared" si="1"/>
        <v>0</v>
      </c>
      <c r="H26" s="77">
        <v>7.7455780759837375E-4</v>
      </c>
      <c r="I26" s="77">
        <f t="shared" si="2"/>
        <v>7.7455780759837375E-4</v>
      </c>
      <c r="J26" s="76">
        <f>分析係数表!G29</f>
        <v>0.30107526881720431</v>
      </c>
      <c r="K26" s="78">
        <f t="shared" si="3"/>
        <v>2.3320020013714479E-4</v>
      </c>
      <c r="L26" s="79"/>
      <c r="M26" s="80"/>
      <c r="N26" s="81">
        <f>分析係数表!H29</f>
        <v>1.0062073070491199E-2</v>
      </c>
      <c r="O26" s="82">
        <f t="shared" si="4"/>
        <v>7.6043822960607535E-2</v>
      </c>
      <c r="P26" s="76">
        <f>分析係数表!C29</f>
        <v>1.8433179723502335E-2</v>
      </c>
      <c r="Q26" s="82">
        <f t="shared" si="5"/>
        <v>1.4017294554950722E-3</v>
      </c>
      <c r="R26" s="83">
        <v>1.6693284684129739E-3</v>
      </c>
      <c r="S26" s="84">
        <f t="shared" si="6"/>
        <v>2.4438862760113476E-3</v>
      </c>
      <c r="T26" s="85">
        <f>分析係数表!F29</f>
        <v>0.4838709677419355</v>
      </c>
      <c r="U26" s="86">
        <f t="shared" si="7"/>
        <v>1.1825256174248457E-3</v>
      </c>
      <c r="V26" s="87">
        <f>分析係数表!D29</f>
        <v>0.46236559139784944</v>
      </c>
      <c r="W26" s="88">
        <f t="shared" si="8"/>
        <v>0</v>
      </c>
      <c r="X26" s="76">
        <f>分析係数表!E29</f>
        <v>0.18279569892473119</v>
      </c>
      <c r="Y26" s="89">
        <f t="shared" si="9"/>
        <v>0</v>
      </c>
    </row>
    <row r="27" spans="1:25" x14ac:dyDescent="0.2">
      <c r="A27" s="6" t="s">
        <v>15</v>
      </c>
      <c r="B27" s="5" t="s">
        <v>36</v>
      </c>
      <c r="C27" s="90"/>
      <c r="D27" s="76">
        <f>投入係数表!J27</f>
        <v>0</v>
      </c>
      <c r="E27" s="77">
        <f t="shared" si="0"/>
        <v>0</v>
      </c>
      <c r="F27" s="76">
        <f>分析係数表!C30</f>
        <v>1</v>
      </c>
      <c r="G27" s="77">
        <f t="shared" si="1"/>
        <v>0</v>
      </c>
      <c r="H27" s="77">
        <v>3.9455618315737497E-2</v>
      </c>
      <c r="I27" s="77">
        <f t="shared" si="2"/>
        <v>3.9455618315737497E-2</v>
      </c>
      <c r="J27" s="76">
        <f>分析係数表!G30</f>
        <v>0.34457349818908456</v>
      </c>
      <c r="K27" s="78">
        <f t="shared" si="3"/>
        <v>1.3595360426266986E-2</v>
      </c>
      <c r="L27" s="79"/>
      <c r="M27" s="80"/>
      <c r="N27" s="81">
        <f>分析係数表!H30</f>
        <v>0</v>
      </c>
      <c r="O27" s="82">
        <f t="shared" si="4"/>
        <v>0</v>
      </c>
      <c r="P27" s="76">
        <f>分析係数表!C30</f>
        <v>1</v>
      </c>
      <c r="Q27" s="82">
        <f t="shared" si="5"/>
        <v>0</v>
      </c>
      <c r="R27" s="83">
        <v>1.5972593200564371E-2</v>
      </c>
      <c r="S27" s="84">
        <f t="shared" si="6"/>
        <v>5.5428211516301867E-2</v>
      </c>
      <c r="T27" s="85">
        <f>分析係数表!F30</f>
        <v>0.44136380666916447</v>
      </c>
      <c r="U27" s="86">
        <f t="shared" si="7"/>
        <v>2.4464006431698614E-2</v>
      </c>
      <c r="V27" s="87">
        <f>分析係数表!D30</f>
        <v>0.11764705882352941</v>
      </c>
      <c r="W27" s="88">
        <f t="shared" si="8"/>
        <v>0</v>
      </c>
      <c r="X27" s="76">
        <f>分析係数表!E30</f>
        <v>7.730735606344448E-2</v>
      </c>
      <c r="Y27" s="89">
        <f t="shared" si="9"/>
        <v>0</v>
      </c>
    </row>
    <row r="28" spans="1:25" x14ac:dyDescent="0.2">
      <c r="A28" s="6" t="s">
        <v>16</v>
      </c>
      <c r="B28" s="5" t="s">
        <v>192</v>
      </c>
      <c r="C28" s="90"/>
      <c r="D28" s="76">
        <f>投入係数表!J28</f>
        <v>3.5087719298245612E-2</v>
      </c>
      <c r="E28" s="77">
        <f t="shared" si="0"/>
        <v>3.5087719298245612</v>
      </c>
      <c r="F28" s="76">
        <f>分析係数表!C31</f>
        <v>0.63276836158192085</v>
      </c>
      <c r="G28" s="77">
        <f t="shared" si="1"/>
        <v>2.2202398651997219</v>
      </c>
      <c r="H28" s="77">
        <v>2.4094390502724861</v>
      </c>
      <c r="I28" s="77">
        <f t="shared" si="2"/>
        <v>2.4094390502724861</v>
      </c>
      <c r="J28" s="76">
        <f>分析係数表!G31</f>
        <v>7.0953436807095344E-2</v>
      </c>
      <c r="K28" s="78">
        <f t="shared" si="3"/>
        <v>0.17095798139405666</v>
      </c>
      <c r="L28" s="79"/>
      <c r="M28" s="80"/>
      <c r="N28" s="81">
        <f>分析係数表!H31</f>
        <v>2.4772540460871292E-2</v>
      </c>
      <c r="O28" s="82">
        <f t="shared" si="4"/>
        <v>0.18721775004949576</v>
      </c>
      <c r="P28" s="76">
        <f>分析係数表!C31</f>
        <v>0.63276836158192085</v>
      </c>
      <c r="Q28" s="82">
        <f t="shared" si="5"/>
        <v>0.11846546895787301</v>
      </c>
      <c r="R28" s="83">
        <v>0.15381477779511757</v>
      </c>
      <c r="S28" s="84">
        <f t="shared" si="6"/>
        <v>2.5632538280676038</v>
      </c>
      <c r="T28" s="85">
        <f>分析係数表!F31</f>
        <v>0.34515890613451589</v>
      </c>
      <c r="U28" s="86">
        <f t="shared" si="7"/>
        <v>0.88472988744092462</v>
      </c>
      <c r="V28" s="87">
        <f>分析係数表!D31</f>
        <v>8.130081300813009E-3</v>
      </c>
      <c r="W28" s="88">
        <f t="shared" si="8"/>
        <v>0</v>
      </c>
      <c r="X28" s="76">
        <f>分析係数表!E31</f>
        <v>7.3909830007390983E-3</v>
      </c>
      <c r="Y28" s="89">
        <f t="shared" si="9"/>
        <v>0</v>
      </c>
    </row>
    <row r="29" spans="1:25" x14ac:dyDescent="0.2">
      <c r="A29" s="6" t="s">
        <v>17</v>
      </c>
      <c r="B29" s="5" t="s">
        <v>272</v>
      </c>
      <c r="C29" s="90"/>
      <c r="D29" s="76">
        <f>投入係数表!J29</f>
        <v>0</v>
      </c>
      <c r="E29" s="77">
        <f t="shared" si="0"/>
        <v>0</v>
      </c>
      <c r="F29" s="76">
        <f>分析係数表!C32</f>
        <v>0.97868217054263562</v>
      </c>
      <c r="G29" s="77">
        <f t="shared" si="1"/>
        <v>0</v>
      </c>
      <c r="H29" s="77">
        <v>8.2018449673103098E-3</v>
      </c>
      <c r="I29" s="77">
        <f t="shared" si="2"/>
        <v>8.2018449673103098E-3</v>
      </c>
      <c r="J29" s="76">
        <f>分析係数表!G32</f>
        <v>0.14173228346456693</v>
      </c>
      <c r="K29" s="78">
        <f t="shared" si="3"/>
        <v>1.1624662158392564E-3</v>
      </c>
      <c r="L29" s="79"/>
      <c r="M29" s="80"/>
      <c r="N29" s="81">
        <f>分析係数表!H32</f>
        <v>7.0859669510501405E-3</v>
      </c>
      <c r="O29" s="82">
        <f t="shared" si="4"/>
        <v>5.3551988000427847E-2</v>
      </c>
      <c r="P29" s="76">
        <f>分析係数表!C32</f>
        <v>0.97868217054263562</v>
      </c>
      <c r="Q29" s="82">
        <f t="shared" si="5"/>
        <v>5.2410375853131901E-2</v>
      </c>
      <c r="R29" s="83">
        <v>6.616065431626228E-2</v>
      </c>
      <c r="S29" s="84">
        <f t="shared" si="6"/>
        <v>7.4362499283572595E-2</v>
      </c>
      <c r="T29" s="85">
        <f>分析係数表!F32</f>
        <v>0.48622047244094491</v>
      </c>
      <c r="U29" s="86">
        <f t="shared" si="7"/>
        <v>3.6156569533548094E-2</v>
      </c>
      <c r="V29" s="87">
        <f>分析係数表!D32</f>
        <v>1.3779527559055118E-2</v>
      </c>
      <c r="W29" s="88">
        <f t="shared" si="8"/>
        <v>0</v>
      </c>
      <c r="X29" s="76">
        <f>分析係数表!E32</f>
        <v>2.1653543307086614E-2</v>
      </c>
      <c r="Y29" s="89">
        <f t="shared" si="9"/>
        <v>0</v>
      </c>
    </row>
    <row r="30" spans="1:25" x14ac:dyDescent="0.2">
      <c r="A30" s="6" t="s">
        <v>18</v>
      </c>
      <c r="B30" s="5" t="s">
        <v>273</v>
      </c>
      <c r="C30" s="90"/>
      <c r="D30" s="76">
        <f>投入係数表!J30</f>
        <v>0</v>
      </c>
      <c r="E30" s="77">
        <f t="shared" si="0"/>
        <v>0</v>
      </c>
      <c r="F30" s="76">
        <f>分析係数表!C33</f>
        <v>0.55506607929515417</v>
      </c>
      <c r="G30" s="77">
        <f t="shared" si="1"/>
        <v>0</v>
      </c>
      <c r="H30" s="77">
        <v>2.125646228234095E-2</v>
      </c>
      <c r="I30" s="77">
        <f t="shared" si="2"/>
        <v>2.125646228234095E-2</v>
      </c>
      <c r="J30" s="76">
        <f>分析係数表!G33</f>
        <v>0.50923482849604218</v>
      </c>
      <c r="K30" s="78">
        <f t="shared" si="3"/>
        <v>1.0824530924780482E-2</v>
      </c>
      <c r="L30" s="79"/>
      <c r="M30" s="80"/>
      <c r="N30" s="81">
        <f>分析係数表!H33</f>
        <v>1.0203792409512202E-3</v>
      </c>
      <c r="O30" s="82">
        <f t="shared" si="4"/>
        <v>7.7114862720616094E-3</v>
      </c>
      <c r="P30" s="76">
        <f>分析係数表!C33</f>
        <v>0.55506607929515417</v>
      </c>
      <c r="Q30" s="82">
        <f t="shared" si="5"/>
        <v>4.2803844505716424E-3</v>
      </c>
      <c r="R30" s="83">
        <v>1.4382332708136665E-2</v>
      </c>
      <c r="S30" s="84">
        <f t="shared" si="6"/>
        <v>3.5638794990477618E-2</v>
      </c>
      <c r="T30" s="85">
        <f>分析係数表!F33</f>
        <v>0.65171503957783639</v>
      </c>
      <c r="U30" s="86">
        <f t="shared" si="7"/>
        <v>2.3226338687725518E-2</v>
      </c>
      <c r="V30" s="87">
        <f>分析係数表!D33</f>
        <v>0.10817941952506596</v>
      </c>
      <c r="W30" s="88">
        <f t="shared" si="8"/>
        <v>0</v>
      </c>
      <c r="X30" s="76">
        <f>分析係数表!E33</f>
        <v>0.10026385224274406</v>
      </c>
      <c r="Y30" s="89">
        <f t="shared" si="9"/>
        <v>0</v>
      </c>
    </row>
    <row r="31" spans="1:25" x14ac:dyDescent="0.2">
      <c r="A31" s="6" t="s">
        <v>19</v>
      </c>
      <c r="B31" s="5" t="s">
        <v>274</v>
      </c>
      <c r="C31" s="90"/>
      <c r="D31" s="76">
        <f>投入係数表!J31</f>
        <v>3.5087719298245612E-2</v>
      </c>
      <c r="E31" s="77">
        <f t="shared" si="0"/>
        <v>3.5087719298245612</v>
      </c>
      <c r="F31" s="76">
        <f>分析係数表!C34</f>
        <v>0.15400223191640461</v>
      </c>
      <c r="G31" s="77">
        <f t="shared" si="1"/>
        <v>0.54035870847861267</v>
      </c>
      <c r="H31" s="77">
        <v>0.56004517684618382</v>
      </c>
      <c r="I31" s="77">
        <f t="shared" si="2"/>
        <v>0.56004517684618382</v>
      </c>
      <c r="J31" s="76">
        <f>分析係数表!G34</f>
        <v>0.42548076923076922</v>
      </c>
      <c r="K31" s="78">
        <f t="shared" si="3"/>
        <v>0.23828845264849646</v>
      </c>
      <c r="L31" s="79"/>
      <c r="M31" s="80"/>
      <c r="N31" s="81">
        <f>分析係数表!H34</f>
        <v>0.17369122190414105</v>
      </c>
      <c r="O31" s="82">
        <f t="shared" si="4"/>
        <v>1.3126663298664873</v>
      </c>
      <c r="P31" s="76">
        <f>分析係数表!C34</f>
        <v>0.15400223191640461</v>
      </c>
      <c r="Q31" s="82">
        <f t="shared" si="5"/>
        <v>0.20215354456095447</v>
      </c>
      <c r="R31" s="83">
        <v>0.21285946013130225</v>
      </c>
      <c r="S31" s="84">
        <f t="shared" si="6"/>
        <v>0.77290463697748613</v>
      </c>
      <c r="T31" s="85">
        <f>分析係数表!F34</f>
        <v>0.70232371794871795</v>
      </c>
      <c r="U31" s="86">
        <f t="shared" si="7"/>
        <v>0.54282925826183226</v>
      </c>
      <c r="V31" s="87">
        <f>分析係数表!D34</f>
        <v>0.47435897435897434</v>
      </c>
      <c r="W31" s="88">
        <f t="shared" si="8"/>
        <v>0</v>
      </c>
      <c r="X31" s="76">
        <f>分析係数表!E34</f>
        <v>0.27003205128205127</v>
      </c>
      <c r="Y31" s="89">
        <f t="shared" si="9"/>
        <v>0</v>
      </c>
    </row>
    <row r="32" spans="1:25" x14ac:dyDescent="0.2">
      <c r="A32" s="6" t="s">
        <v>20</v>
      </c>
      <c r="B32" s="5" t="s">
        <v>37</v>
      </c>
      <c r="C32" s="90"/>
      <c r="D32" s="76">
        <f>投入係数表!J32</f>
        <v>0</v>
      </c>
      <c r="E32" s="77">
        <f t="shared" si="0"/>
        <v>0</v>
      </c>
      <c r="F32" s="76">
        <f>分析係数表!C35</f>
        <v>0.30568862275449105</v>
      </c>
      <c r="G32" s="77">
        <f t="shared" si="1"/>
        <v>0</v>
      </c>
      <c r="H32" s="77">
        <v>2.8656556443373556E-2</v>
      </c>
      <c r="I32" s="77">
        <f t="shared" si="2"/>
        <v>2.8656556443373556E-2</v>
      </c>
      <c r="J32" s="76">
        <f>分析係数表!G35</f>
        <v>0.31559633027522938</v>
      </c>
      <c r="K32" s="78">
        <f t="shared" si="3"/>
        <v>9.0439040518536726E-3</v>
      </c>
      <c r="L32" s="79"/>
      <c r="M32" s="80"/>
      <c r="N32" s="81">
        <f>分析係数表!H35</f>
        <v>6.5701085570136902E-2</v>
      </c>
      <c r="O32" s="82">
        <f t="shared" si="4"/>
        <v>0.49653403273996699</v>
      </c>
      <c r="P32" s="76">
        <f>分析係数表!C35</f>
        <v>0.30568862275449105</v>
      </c>
      <c r="Q32" s="82">
        <f t="shared" si="5"/>
        <v>0.15178480461901386</v>
      </c>
      <c r="R32" s="83">
        <v>0.17827266983317328</v>
      </c>
      <c r="S32" s="84">
        <f t="shared" si="6"/>
        <v>0.20692922627654683</v>
      </c>
      <c r="T32" s="85">
        <f>分析係数表!F35</f>
        <v>0.65045871559633028</v>
      </c>
      <c r="U32" s="86">
        <f t="shared" si="7"/>
        <v>0.13459891874318505</v>
      </c>
      <c r="V32" s="87">
        <f>分析係数表!D35</f>
        <v>0.10366972477064221</v>
      </c>
      <c r="W32" s="88">
        <f t="shared" si="8"/>
        <v>0</v>
      </c>
      <c r="X32" s="76">
        <f>分析係数表!E35</f>
        <v>8.990825688073395E-2</v>
      </c>
      <c r="Y32" s="89">
        <f t="shared" si="9"/>
        <v>0</v>
      </c>
    </row>
    <row r="33" spans="1:25" x14ac:dyDescent="0.2">
      <c r="A33" s="6" t="s">
        <v>21</v>
      </c>
      <c r="B33" s="5" t="s">
        <v>38</v>
      </c>
      <c r="C33" s="90"/>
      <c r="D33" s="76">
        <f>投入係数表!J33</f>
        <v>0</v>
      </c>
      <c r="E33" s="77">
        <f t="shared" si="0"/>
        <v>0</v>
      </c>
      <c r="F33" s="76">
        <f>分析係数表!C36</f>
        <v>0.70817344589409048</v>
      </c>
      <c r="G33" s="77">
        <f t="shared" si="1"/>
        <v>0</v>
      </c>
      <c r="H33" s="77">
        <v>3.0451336993589637E-2</v>
      </c>
      <c r="I33" s="77">
        <f t="shared" si="2"/>
        <v>3.0451336993589637E-2</v>
      </c>
      <c r="J33" s="76">
        <f>分析係数表!G36</f>
        <v>9.7428958051420846E-3</v>
      </c>
      <c r="K33" s="78">
        <f t="shared" si="3"/>
        <v>2.9668420345581244E-4</v>
      </c>
      <c r="L33" s="79"/>
      <c r="M33" s="80"/>
      <c r="N33" s="81">
        <f>分析係数表!H36</f>
        <v>0.13287605226609223</v>
      </c>
      <c r="O33" s="82">
        <f t="shared" si="4"/>
        <v>1.0042068789840228</v>
      </c>
      <c r="P33" s="76">
        <f>分析係数表!C36</f>
        <v>0.70817344589409048</v>
      </c>
      <c r="Q33" s="82">
        <f t="shared" si="5"/>
        <v>0.7111526458806654</v>
      </c>
      <c r="R33" s="83">
        <v>0.7303322411074944</v>
      </c>
      <c r="S33" s="84">
        <f t="shared" si="6"/>
        <v>0.76078357810108399</v>
      </c>
      <c r="T33" s="85">
        <f>分析係数表!F36</f>
        <v>0.89418132611637346</v>
      </c>
      <c r="U33" s="86">
        <f t="shared" si="7"/>
        <v>0.6802784687539869</v>
      </c>
      <c r="V33" s="87">
        <f>分析係数表!D36</f>
        <v>4.0595399188092015E-3</v>
      </c>
      <c r="W33" s="88">
        <f t="shared" si="8"/>
        <v>0</v>
      </c>
      <c r="X33" s="76">
        <f>分析係数表!E36</f>
        <v>8.1190798376184028E-4</v>
      </c>
      <c r="Y33" s="89">
        <f t="shared" si="9"/>
        <v>0</v>
      </c>
    </row>
    <row r="34" spans="1:25" x14ac:dyDescent="0.2">
      <c r="A34" s="6" t="s">
        <v>22</v>
      </c>
      <c r="B34" s="5" t="s">
        <v>377</v>
      </c>
      <c r="C34" s="90"/>
      <c r="D34" s="76">
        <f>投入係数表!J34</f>
        <v>1.7543859649122806E-2</v>
      </c>
      <c r="E34" s="77">
        <f t="shared" si="0"/>
        <v>1.7543859649122806</v>
      </c>
      <c r="F34" s="76">
        <f>分析係数表!C37</f>
        <v>0.27648363838047696</v>
      </c>
      <c r="G34" s="77">
        <f t="shared" si="1"/>
        <v>0.48505901470259111</v>
      </c>
      <c r="H34" s="77">
        <v>0.52903429582682659</v>
      </c>
      <c r="I34" s="77">
        <f t="shared" si="2"/>
        <v>0.52903429582682659</v>
      </c>
      <c r="J34" s="76">
        <f>分析係数表!G37</f>
        <v>0.33205374280230326</v>
      </c>
      <c r="K34" s="78">
        <f t="shared" si="3"/>
        <v>0.17566781800007869</v>
      </c>
      <c r="L34" s="79"/>
      <c r="M34" s="80"/>
      <c r="N34" s="81">
        <f>分析係数表!H37</f>
        <v>5.1330744593407217E-2</v>
      </c>
      <c r="O34" s="82">
        <f t="shared" si="4"/>
        <v>0.3879306010750993</v>
      </c>
      <c r="P34" s="76">
        <f>分析係数表!C37</f>
        <v>0.27648363838047696</v>
      </c>
      <c r="Q34" s="82">
        <f t="shared" si="5"/>
        <v>0.10725646402436882</v>
      </c>
      <c r="R34" s="83">
        <v>0.12313562921376847</v>
      </c>
      <c r="S34" s="84">
        <f t="shared" si="6"/>
        <v>0.65216992504059501</v>
      </c>
      <c r="T34" s="85">
        <f>分析係数表!F37</f>
        <v>0.66922584772872684</v>
      </c>
      <c r="U34" s="86">
        <f t="shared" si="7"/>
        <v>0.43644897094847246</v>
      </c>
      <c r="V34" s="87">
        <f>分析係数表!D37</f>
        <v>9.9168266154830459E-2</v>
      </c>
      <c r="W34" s="88">
        <f t="shared" si="8"/>
        <v>0</v>
      </c>
      <c r="X34" s="76">
        <f>分析係数表!E37</f>
        <v>6.9737683941138842E-2</v>
      </c>
      <c r="Y34" s="89">
        <f t="shared" si="9"/>
        <v>0</v>
      </c>
    </row>
    <row r="35" spans="1:25" x14ac:dyDescent="0.2">
      <c r="A35" s="6" t="s">
        <v>23</v>
      </c>
      <c r="B35" s="5" t="s">
        <v>193</v>
      </c>
      <c r="C35" s="90"/>
      <c r="D35" s="76">
        <f>投入係数表!J35</f>
        <v>0</v>
      </c>
      <c r="E35" s="77">
        <f t="shared" si="0"/>
        <v>0</v>
      </c>
      <c r="F35" s="76">
        <f>分析係数表!C38</f>
        <v>2.0725388601036232E-2</v>
      </c>
      <c r="G35" s="77">
        <f t="shared" si="1"/>
        <v>0</v>
      </c>
      <c r="H35" s="77">
        <v>2.2979153975077838E-3</v>
      </c>
      <c r="I35" s="77">
        <f t="shared" si="2"/>
        <v>2.2979153975077838E-3</v>
      </c>
      <c r="J35" s="76">
        <f>分析係数表!G38</f>
        <v>0.23376623376623376</v>
      </c>
      <c r="K35" s="78">
        <f t="shared" si="3"/>
        <v>5.3717502798883258E-4</v>
      </c>
      <c r="L35" s="79"/>
      <c r="M35" s="80"/>
      <c r="N35" s="81">
        <f>分析係数表!H38</f>
        <v>4.4613247923811682E-2</v>
      </c>
      <c r="O35" s="82">
        <f t="shared" si="4"/>
        <v>0.3371633164506937</v>
      </c>
      <c r="P35" s="76">
        <f>分析係数表!C38</f>
        <v>2.0725388601036232E-2</v>
      </c>
      <c r="Q35" s="82">
        <f t="shared" si="5"/>
        <v>6.987840755454779E-3</v>
      </c>
      <c r="R35" s="83">
        <v>7.9054652580707544E-3</v>
      </c>
      <c r="S35" s="84">
        <f t="shared" si="6"/>
        <v>1.0203380655578537E-2</v>
      </c>
      <c r="T35" s="85">
        <f>分析係数表!F38</f>
        <v>0.61038961038961037</v>
      </c>
      <c r="U35" s="86">
        <f t="shared" si="7"/>
        <v>6.2280375430154708E-3</v>
      </c>
      <c r="V35" s="87">
        <f>分析係数表!D38</f>
        <v>0.19480519480519481</v>
      </c>
      <c r="W35" s="88">
        <f t="shared" si="8"/>
        <v>0</v>
      </c>
      <c r="X35" s="76">
        <f>分析係数表!E38</f>
        <v>0.15584415584415584</v>
      </c>
      <c r="Y35" s="89">
        <f t="shared" si="9"/>
        <v>0</v>
      </c>
    </row>
    <row r="36" spans="1:25" x14ac:dyDescent="0.2">
      <c r="A36" s="6" t="s">
        <v>24</v>
      </c>
      <c r="B36" s="5" t="s">
        <v>39</v>
      </c>
      <c r="C36" s="90"/>
      <c r="D36" s="76">
        <f>投入係数表!J36</f>
        <v>0</v>
      </c>
      <c r="E36" s="77">
        <f t="shared" si="0"/>
        <v>0</v>
      </c>
      <c r="F36" s="76">
        <f>分析係数表!C39</f>
        <v>1</v>
      </c>
      <c r="G36" s="77">
        <f t="shared" si="1"/>
        <v>0</v>
      </c>
      <c r="H36" s="77">
        <v>1.830835710947689E-4</v>
      </c>
      <c r="I36" s="77">
        <f t="shared" si="2"/>
        <v>1.830835710947689E-4</v>
      </c>
      <c r="J36" s="76">
        <f>分析係数表!G39</f>
        <v>0.35511171293161814</v>
      </c>
      <c r="K36" s="78">
        <f t="shared" si="3"/>
        <v>6.5015120541101067E-5</v>
      </c>
      <c r="L36" s="79"/>
      <c r="M36" s="80"/>
      <c r="N36" s="81">
        <f>分析係数表!H39</f>
        <v>4.0815169638048808E-3</v>
      </c>
      <c r="O36" s="82">
        <f t="shared" si="4"/>
        <v>3.0845945088246438E-2</v>
      </c>
      <c r="P36" s="76">
        <f>分析係数表!C39</f>
        <v>1</v>
      </c>
      <c r="Q36" s="82">
        <f t="shared" si="5"/>
        <v>3.0845945088246438E-2</v>
      </c>
      <c r="R36" s="83">
        <v>3.2004619294399343E-2</v>
      </c>
      <c r="S36" s="84">
        <f t="shared" si="6"/>
        <v>3.2187702865494112E-2</v>
      </c>
      <c r="T36" s="85">
        <f>分析係数表!F39</f>
        <v>0.70565335138794849</v>
      </c>
      <c r="U36" s="86">
        <f t="shared" si="7"/>
        <v>2.2713360400515394E-2</v>
      </c>
      <c r="V36" s="87">
        <f>分析係数表!D39</f>
        <v>5.8226134055517943E-2</v>
      </c>
      <c r="W36" s="88">
        <f t="shared" si="8"/>
        <v>0</v>
      </c>
      <c r="X36" s="76">
        <f>分析係数表!E39</f>
        <v>7.3798239675016933E-2</v>
      </c>
      <c r="Y36" s="89">
        <f t="shared" si="9"/>
        <v>0</v>
      </c>
    </row>
    <row r="37" spans="1:25" x14ac:dyDescent="0.2">
      <c r="A37" s="6" t="s">
        <v>25</v>
      </c>
      <c r="B37" s="5" t="s">
        <v>40</v>
      </c>
      <c r="C37" s="90"/>
      <c r="D37" s="76">
        <f>投入係数表!J37</f>
        <v>0</v>
      </c>
      <c r="E37" s="77">
        <f t="shared" si="0"/>
        <v>0</v>
      </c>
      <c r="F37" s="76">
        <f>分析係数表!C40</f>
        <v>0.8197979041916168</v>
      </c>
      <c r="G37" s="77">
        <f t="shared" si="1"/>
        <v>0</v>
      </c>
      <c r="H37" s="77">
        <v>1.6933966015286203E-3</v>
      </c>
      <c r="I37" s="77">
        <f t="shared" si="2"/>
        <v>1.6933966015286203E-3</v>
      </c>
      <c r="J37" s="76">
        <f>分析係数表!G40</f>
        <v>0.57597173144876324</v>
      </c>
      <c r="K37" s="78">
        <f t="shared" si="3"/>
        <v>9.7534857261189086E-4</v>
      </c>
      <c r="L37" s="79"/>
      <c r="M37" s="80"/>
      <c r="N37" s="81">
        <f>分析係数表!H40</f>
        <v>2.8769025821263571E-2</v>
      </c>
      <c r="O37" s="82">
        <f t="shared" si="4"/>
        <v>0.21742107128173707</v>
      </c>
      <c r="P37" s="76">
        <f>分析係数表!C40</f>
        <v>0.8197979041916168</v>
      </c>
      <c r="Q37" s="82">
        <f t="shared" si="5"/>
        <v>0.17824133856386418</v>
      </c>
      <c r="R37" s="83">
        <v>0.17868260685962695</v>
      </c>
      <c r="S37" s="84">
        <f t="shared" si="6"/>
        <v>0.18037600346115557</v>
      </c>
      <c r="T37" s="85">
        <f>分析係数表!F40</f>
        <v>0.7751534312813837</v>
      </c>
      <c r="U37" s="86">
        <f t="shared" si="7"/>
        <v>0.13981907800373747</v>
      </c>
      <c r="V37" s="87">
        <f>分析係数表!D40</f>
        <v>0.11623581923005394</v>
      </c>
      <c r="W37" s="88">
        <f t="shared" si="8"/>
        <v>0</v>
      </c>
      <c r="X37" s="76">
        <f>分析係数表!E40</f>
        <v>7.1229310024177053E-2</v>
      </c>
      <c r="Y37" s="89">
        <f t="shared" si="9"/>
        <v>0</v>
      </c>
    </row>
    <row r="38" spans="1:25" x14ac:dyDescent="0.2">
      <c r="A38" s="6" t="s">
        <v>26</v>
      </c>
      <c r="B38" s="5" t="s">
        <v>276</v>
      </c>
      <c r="C38" s="90"/>
      <c r="D38" s="76">
        <f>投入係数表!J38</f>
        <v>0</v>
      </c>
      <c r="E38" s="77">
        <f t="shared" si="0"/>
        <v>0</v>
      </c>
      <c r="F38" s="76">
        <f>分析係数表!C41</f>
        <v>0.39171744294123723</v>
      </c>
      <c r="G38" s="77">
        <f t="shared" si="1"/>
        <v>0</v>
      </c>
      <c r="H38" s="77">
        <v>1.3779466331721618E-4</v>
      </c>
      <c r="I38" s="77">
        <f t="shared" si="2"/>
        <v>1.3779466331721618E-4</v>
      </c>
      <c r="J38" s="76">
        <f>分析係数表!G41</f>
        <v>0.45918367346938777</v>
      </c>
      <c r="K38" s="78">
        <f t="shared" si="3"/>
        <v>6.3273059686476819E-5</v>
      </c>
      <c r="L38" s="79"/>
      <c r="M38" s="80"/>
      <c r="N38" s="81">
        <f>分析係数表!H41</f>
        <v>5.0452084691477002E-2</v>
      </c>
      <c r="O38" s="82">
        <f t="shared" si="4"/>
        <v>0.38129015456304627</v>
      </c>
      <c r="P38" s="76">
        <f>分析係数表!C41</f>
        <v>0.39171744294123723</v>
      </c>
      <c r="Q38" s="82">
        <f t="shared" si="5"/>
        <v>0.1493580043641056</v>
      </c>
      <c r="R38" s="83">
        <v>0.1505856331535646</v>
      </c>
      <c r="S38" s="84">
        <f t="shared" si="6"/>
        <v>0.15072342781688181</v>
      </c>
      <c r="T38" s="85">
        <f>分析係数表!F41</f>
        <v>0.56279434850863419</v>
      </c>
      <c r="U38" s="86">
        <f t="shared" si="7"/>
        <v>8.4826293363190142E-2</v>
      </c>
      <c r="V38" s="87">
        <f>分析係数表!D41</f>
        <v>0.20068027210884354</v>
      </c>
      <c r="W38" s="88">
        <f t="shared" si="8"/>
        <v>0</v>
      </c>
      <c r="X38" s="76">
        <f>分析係数表!E41</f>
        <v>0.1815803244374673</v>
      </c>
      <c r="Y38" s="89">
        <f t="shared" si="9"/>
        <v>0</v>
      </c>
    </row>
    <row r="39" spans="1:25" x14ac:dyDescent="0.2">
      <c r="A39" s="6" t="s">
        <v>51</v>
      </c>
      <c r="B39" s="5" t="s">
        <v>367</v>
      </c>
      <c r="C39" s="90"/>
      <c r="D39" s="76">
        <f>投入係数表!J39</f>
        <v>0</v>
      </c>
      <c r="E39" s="77">
        <f>$C$12*D39</f>
        <v>0</v>
      </c>
      <c r="F39" s="76">
        <f>分析係数表!C42</f>
        <v>0.20259319286871957</v>
      </c>
      <c r="G39" s="77">
        <f>E39*F39</f>
        <v>0</v>
      </c>
      <c r="H39" s="77">
        <v>1.1715595942970655E-3</v>
      </c>
      <c r="I39" s="77">
        <f>C39+H39</f>
        <v>1.1715595942970655E-3</v>
      </c>
      <c r="J39" s="76">
        <f>分析係数表!G42</f>
        <v>0.5</v>
      </c>
      <c r="K39" s="78">
        <f>I39*J39</f>
        <v>5.8577979714853276E-4</v>
      </c>
      <c r="L39" s="79"/>
      <c r="M39" s="80"/>
      <c r="N39" s="81">
        <f>分析係数表!H42</f>
        <v>1.5560783424506107E-2</v>
      </c>
      <c r="O39" s="82">
        <f t="shared" si="4"/>
        <v>0.11760016564893955</v>
      </c>
      <c r="P39" s="76">
        <f>分析係数表!C42</f>
        <v>0.20259319286871957</v>
      </c>
      <c r="Q39" s="82">
        <f>O39*P39</f>
        <v>2.382499304070898E-2</v>
      </c>
      <c r="R39" s="83">
        <v>2.4334383349603608E-2</v>
      </c>
      <c r="S39" s="84">
        <f>I39+R39</f>
        <v>2.5505942943900673E-2</v>
      </c>
      <c r="T39" s="85">
        <f>分析係数表!F42</f>
        <v>0.5714285714285714</v>
      </c>
      <c r="U39" s="86">
        <f t="shared" si="7"/>
        <v>1.4574824539371813E-2</v>
      </c>
      <c r="V39" s="87">
        <f>分析係数表!D42</f>
        <v>1.2619047619047619</v>
      </c>
      <c r="W39" s="88">
        <f t="shared" si="8"/>
        <v>0</v>
      </c>
      <c r="X39" s="76">
        <f>分析係数表!E42</f>
        <v>1.2380952380952381</v>
      </c>
      <c r="Y39" s="89">
        <f t="shared" si="9"/>
        <v>0</v>
      </c>
    </row>
    <row r="40" spans="1:25" x14ac:dyDescent="0.2">
      <c r="A40" s="6" t="s">
        <v>194</v>
      </c>
      <c r="B40" s="5" t="s">
        <v>41</v>
      </c>
      <c r="C40" s="90"/>
      <c r="D40" s="76">
        <f>投入係数表!J40</f>
        <v>7.0175438596491224E-2</v>
      </c>
      <c r="E40" s="77">
        <f>$C$12*D40</f>
        <v>7.0175438596491224</v>
      </c>
      <c r="F40" s="76">
        <f>分析係数表!C43</f>
        <v>0.25330396475770922</v>
      </c>
      <c r="G40" s="77">
        <f>E40*F40</f>
        <v>1.7775716825102401</v>
      </c>
      <c r="H40" s="77">
        <v>1.9196596688471805</v>
      </c>
      <c r="I40" s="77">
        <f>C40+H40</f>
        <v>1.9196596688471805</v>
      </c>
      <c r="J40" s="76">
        <f>分析係数表!G43</f>
        <v>0.41014168530947054</v>
      </c>
      <c r="K40" s="78">
        <f>I40*J40</f>
        <v>0.78733245180160272</v>
      </c>
      <c r="L40" s="79"/>
      <c r="M40" s="80"/>
      <c r="N40" s="81">
        <f>分析係数表!H43</f>
        <v>4.1382046994132816E-2</v>
      </c>
      <c r="O40" s="82">
        <f t="shared" si="4"/>
        <v>0.31274360992249861</v>
      </c>
      <c r="P40" s="76">
        <f>分析係数表!C43</f>
        <v>0.25330396475770922</v>
      </c>
      <c r="Q40" s="82">
        <f>O40*P40</f>
        <v>7.9219196346007353E-2</v>
      </c>
      <c r="R40" s="83">
        <v>0.11104438062458552</v>
      </c>
      <c r="S40" s="84">
        <f>I40+R40</f>
        <v>2.0307040494717659</v>
      </c>
      <c r="T40" s="85">
        <f>分析係数表!F43</f>
        <v>0.66890380313199105</v>
      </c>
      <c r="U40" s="86">
        <f t="shared" si="7"/>
        <v>1.3583456617271992</v>
      </c>
      <c r="V40" s="87">
        <f>分析係数表!D43</f>
        <v>0.29082774049217003</v>
      </c>
      <c r="W40" s="88">
        <f t="shared" si="8"/>
        <v>1</v>
      </c>
      <c r="X40" s="76">
        <f>分析係数表!E43</f>
        <v>0.17375093214019388</v>
      </c>
      <c r="Y40" s="89">
        <f t="shared" si="9"/>
        <v>0</v>
      </c>
    </row>
    <row r="41" spans="1:25" x14ac:dyDescent="0.2">
      <c r="A41" s="6" t="s">
        <v>340</v>
      </c>
      <c r="B41" s="5" t="s">
        <v>42</v>
      </c>
      <c r="C41" s="90"/>
      <c r="D41" s="76">
        <f>投入係数表!J41</f>
        <v>0</v>
      </c>
      <c r="E41" s="77">
        <f>$C$12*D41</f>
        <v>0</v>
      </c>
      <c r="F41" s="76">
        <f>分析係数表!C44</f>
        <v>0.34899060563661799</v>
      </c>
      <c r="G41" s="77">
        <f>E41*F41</f>
        <v>0</v>
      </c>
      <c r="H41" s="77">
        <v>9.3402692889669862E-4</v>
      </c>
      <c r="I41" s="77">
        <f>C41+H41</f>
        <v>9.3402692889669862E-4</v>
      </c>
      <c r="J41" s="76">
        <f>分析係数表!G44</f>
        <v>0.26066485946640033</v>
      </c>
      <c r="K41" s="78">
        <f>I41*J41</f>
        <v>2.4346799815869145E-4</v>
      </c>
      <c r="L41" s="79"/>
      <c r="M41" s="80"/>
      <c r="N41" s="81">
        <f>分析係数表!H44</f>
        <v>0.11725858110597773</v>
      </c>
      <c r="O41" s="82">
        <f t="shared" si="4"/>
        <v>0.88617829743108001</v>
      </c>
      <c r="P41" s="76">
        <f>分析係数表!C44</f>
        <v>0.34899060563661799</v>
      </c>
      <c r="Q41" s="82">
        <f>O41*P41</f>
        <v>0.3092679007224996</v>
      </c>
      <c r="R41" s="83">
        <v>0.31296251239755629</v>
      </c>
      <c r="S41" s="84">
        <f>I41+R41</f>
        <v>0.31389653932645301</v>
      </c>
      <c r="T41" s="85">
        <f>分析係数表!F44</f>
        <v>0.46411756313311459</v>
      </c>
      <c r="U41" s="86">
        <f t="shared" si="7"/>
        <v>0.14568489690811123</v>
      </c>
      <c r="V41" s="87">
        <f>分析係数表!D44</f>
        <v>0.17006705664146099</v>
      </c>
      <c r="W41" s="88">
        <f t="shared" si="8"/>
        <v>0</v>
      </c>
      <c r="X41" s="76">
        <f>分析係数表!E44</f>
        <v>7.8327864174632611E-2</v>
      </c>
      <c r="Y41" s="89">
        <f t="shared" si="9"/>
        <v>0</v>
      </c>
    </row>
    <row r="42" spans="1:25" x14ac:dyDescent="0.2">
      <c r="A42" s="6" t="s">
        <v>341</v>
      </c>
      <c r="B42" s="5" t="s">
        <v>278</v>
      </c>
      <c r="C42" s="90"/>
      <c r="D42" s="76">
        <f>投入係数表!J42</f>
        <v>0</v>
      </c>
      <c r="E42" s="77">
        <f>$C$12*D42</f>
        <v>0</v>
      </c>
      <c r="F42" s="76">
        <f>分析係数表!C45</f>
        <v>1</v>
      </c>
      <c r="G42" s="77">
        <f>E42*F42</f>
        <v>0</v>
      </c>
      <c r="H42" s="77">
        <v>3.5598513675662665E-4</v>
      </c>
      <c r="I42" s="77">
        <f>C42+H42</f>
        <v>3.5598513675662665E-4</v>
      </c>
      <c r="J42" s="76">
        <f>分析係数表!G45</f>
        <v>0</v>
      </c>
      <c r="K42" s="78">
        <f>I42*J42</f>
        <v>0</v>
      </c>
      <c r="L42" s="79"/>
      <c r="M42" s="80"/>
      <c r="N42" s="81">
        <f>分析係数表!H45</f>
        <v>0</v>
      </c>
      <c r="O42" s="82">
        <f t="shared" si="4"/>
        <v>0</v>
      </c>
      <c r="P42" s="76">
        <f>分析係数表!C45</f>
        <v>1</v>
      </c>
      <c r="Q42" s="82">
        <f>O42*P42</f>
        <v>0</v>
      </c>
      <c r="R42" s="83">
        <v>7.4451996233527377E-4</v>
      </c>
      <c r="S42" s="84">
        <f>I42+R42</f>
        <v>1.1005050990919004E-3</v>
      </c>
      <c r="T42" s="85">
        <f>分析係数表!F45</f>
        <v>0</v>
      </c>
      <c r="U42" s="86">
        <f t="shared" si="7"/>
        <v>0</v>
      </c>
      <c r="V42" s="87">
        <f>分析係数表!D45</f>
        <v>0</v>
      </c>
      <c r="W42" s="88">
        <f t="shared" si="8"/>
        <v>0</v>
      </c>
      <c r="X42" s="76">
        <f>分析係数表!E45</f>
        <v>0</v>
      </c>
      <c r="Y42" s="89">
        <f t="shared" si="9"/>
        <v>0</v>
      </c>
    </row>
    <row r="43" spans="1:25" x14ac:dyDescent="0.2">
      <c r="A43" s="6" t="s">
        <v>342</v>
      </c>
      <c r="B43" s="5" t="s">
        <v>279</v>
      </c>
      <c r="C43" s="90"/>
      <c r="D43" s="76">
        <f>投入係数表!J43</f>
        <v>0</v>
      </c>
      <c r="E43" s="77">
        <f>$C$12*D43</f>
        <v>0</v>
      </c>
      <c r="F43" s="76">
        <f>分析係数表!C46</f>
        <v>3.0665669409124852E-2</v>
      </c>
      <c r="G43" s="77">
        <f>E43*F43</f>
        <v>0</v>
      </c>
      <c r="H43" s="77">
        <v>9.3830330186069045E-4</v>
      </c>
      <c r="I43" s="77">
        <f>C43+H43</f>
        <v>9.3830330186069045E-4</v>
      </c>
      <c r="J43" s="76">
        <f>分析係数表!G46</f>
        <v>2.4390243902439025E-2</v>
      </c>
      <c r="K43" s="78">
        <f>I43*J43</f>
        <v>2.2885446386846109E-5</v>
      </c>
      <c r="L43" s="79"/>
      <c r="M43" s="80"/>
      <c r="N43" s="81">
        <f>分析係数表!H46</f>
        <v>2.3808848955528473E-2</v>
      </c>
      <c r="O43" s="82">
        <f t="shared" si="4"/>
        <v>0.17993467968143756</v>
      </c>
      <c r="P43" s="76">
        <f>分析係数表!C46</f>
        <v>3.0665669409124852E-2</v>
      </c>
      <c r="Q43" s="82">
        <f>O43*P43</f>
        <v>5.5178174023477388E-3</v>
      </c>
      <c r="R43" s="83">
        <v>5.9382053065336459E-3</v>
      </c>
      <c r="S43" s="84">
        <f>I43+R43</f>
        <v>6.8765086083943366E-3</v>
      </c>
      <c r="T43" s="85">
        <f>分析係数表!F46</f>
        <v>0.34146341463414637</v>
      </c>
      <c r="U43" s="86">
        <f t="shared" si="7"/>
        <v>2.348076110183432E-3</v>
      </c>
      <c r="V43" s="87">
        <f>分析係数表!D46</f>
        <v>4.878048780487805E-2</v>
      </c>
      <c r="W43" s="88">
        <f t="shared" si="8"/>
        <v>0</v>
      </c>
      <c r="X43" s="76">
        <f>分析係数表!E46</f>
        <v>0.17073170731707318</v>
      </c>
      <c r="Y43" s="89">
        <f t="shared" si="9"/>
        <v>0</v>
      </c>
    </row>
    <row r="44" spans="1:25" x14ac:dyDescent="0.2">
      <c r="A44" s="192">
        <v>40</v>
      </c>
      <c r="B44" s="14" t="s">
        <v>150</v>
      </c>
      <c r="C44" s="197">
        <f>SUM(C5:C43)</f>
        <v>100</v>
      </c>
      <c r="D44" s="92">
        <f>投入係数表!J44</f>
        <v>0.68421052631578949</v>
      </c>
      <c r="E44" s="91">
        <f>SUM(E5:E43)</f>
        <v>68.421052631578945</v>
      </c>
      <c r="F44" s="92">
        <f>分析係数表!C47</f>
        <v>0.40646171512083096</v>
      </c>
      <c r="G44" s="91">
        <f>SUM(G5:G43)</f>
        <v>5.4718064631149721</v>
      </c>
      <c r="H44" s="91">
        <f>SUM(H5:H43)</f>
        <v>6.1657742316857194</v>
      </c>
      <c r="I44" s="91">
        <f>SUM(I5:I43)</f>
        <v>106.16577423168576</v>
      </c>
      <c r="J44" s="92">
        <f>分析係数表!G47</f>
        <v>0.2746501442153616</v>
      </c>
      <c r="K44" s="93">
        <f>SUM(K5:K43)</f>
        <v>12.053382383688005</v>
      </c>
      <c r="L44" s="94">
        <f>最終需要_まとめ!$L$33</f>
        <v>0.627</v>
      </c>
      <c r="M44" s="91">
        <f>K44*L44</f>
        <v>7.5574707545723792</v>
      </c>
      <c r="N44" s="95">
        <f>分析係数表!H47</f>
        <v>1</v>
      </c>
      <c r="O44" s="91">
        <f>SUM(O5:O43)</f>
        <v>7.5574707545723774</v>
      </c>
      <c r="P44" s="92">
        <f>分析係数表!C47</f>
        <v>0.40646171512083096</v>
      </c>
      <c r="Q44" s="96">
        <f>SUM(Q5:Q43)</f>
        <v>2.3589247331675867</v>
      </c>
      <c r="R44" s="91">
        <f>SUM(R5:R43)</f>
        <v>2.598361359331955</v>
      </c>
      <c r="S44" s="97">
        <f>SUM(S5:S43)</f>
        <v>108.76413559101765</v>
      </c>
      <c r="T44" s="98">
        <f>分析係数表!F47</f>
        <v>0.52975109496848627</v>
      </c>
      <c r="U44" s="99">
        <f>SUM(U5:U43)</f>
        <v>34.707698258177196</v>
      </c>
      <c r="V44" s="100">
        <f>分析係数表!D47</f>
        <v>0.13437209089383004</v>
      </c>
      <c r="W44" s="101">
        <f>SUM(W5:W43)</f>
        <v>1</v>
      </c>
      <c r="X44" s="92">
        <f>分析係数表!E47</f>
        <v>9.7288140766401632E-2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302</v>
      </c>
      <c r="S2" s="3" t="s">
        <v>152</v>
      </c>
      <c r="U2" s="64" t="s">
        <v>209</v>
      </c>
      <c r="W2" s="3" t="s">
        <v>130</v>
      </c>
      <c r="Y2" s="3" t="s">
        <v>153</v>
      </c>
    </row>
    <row r="3" spans="1:25" ht="44" x14ac:dyDescent="0.2">
      <c r="B3" s="65"/>
      <c r="C3" s="66" t="s">
        <v>227</v>
      </c>
      <c r="D3" s="66" t="s">
        <v>243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投入係数表!K5</f>
        <v>0</v>
      </c>
      <c r="E5" s="110">
        <f t="shared" ref="E5:E38" si="0">$C$13*D5</f>
        <v>0</v>
      </c>
      <c r="F5" s="76">
        <f>分析係数表!C8</f>
        <v>0.34359605911330049</v>
      </c>
      <c r="G5" s="110">
        <f t="shared" ref="G5:G38" si="1">E5*F5</f>
        <v>0</v>
      </c>
      <c r="H5" s="110">
        <f t="array" ref="H5:H43">MMULT(逆行列係数!C5:AO43,'9'!G5:G43)</f>
        <v>4.0739332632998413E-6</v>
      </c>
      <c r="I5" s="110">
        <f t="shared" ref="I5:I38" si="2">C5+H5</f>
        <v>4.0739332632998413E-6</v>
      </c>
      <c r="J5" s="107">
        <f>分析係数表!G8</f>
        <v>0.12010331467929401</v>
      </c>
      <c r="K5" s="111">
        <f t="shared" ref="K5:K38" si="3">I5*J5</f>
        <v>4.8929288870454396E-7</v>
      </c>
      <c r="L5" s="79" t="s">
        <v>182</v>
      </c>
      <c r="M5" s="80" t="s">
        <v>182</v>
      </c>
      <c r="N5" s="81">
        <f>分析係数表!H8</f>
        <v>1.3293274000170063E-2</v>
      </c>
      <c r="O5" s="82">
        <f t="shared" ref="O5:O43" si="4">$M$44*N5</f>
        <v>4.3673304811918612E-2</v>
      </c>
      <c r="P5" s="76">
        <f>分析係数表!C8</f>
        <v>0.34359605911330049</v>
      </c>
      <c r="Q5" s="82">
        <f t="shared" ref="Q5:Q38" si="5">O5*P5</f>
        <v>1.5005975421829179E-2</v>
      </c>
      <c r="R5" s="83">
        <f t="array" ref="R5:R43">MMULT(逆行列係数!C5:AO43,'9'!Q5:Q43)</f>
        <v>2.1617857765570864E-2</v>
      </c>
      <c r="S5" s="84">
        <f t="shared" ref="S5:S38" si="6">I5+R5</f>
        <v>2.1621931698834165E-2</v>
      </c>
      <c r="T5" s="85">
        <f>分析係数表!F8</f>
        <v>0.4537236332328885</v>
      </c>
      <c r="U5" s="86">
        <f t="shared" ref="U5:U43" si="7">S5*T5</f>
        <v>9.810381407908398E-3</v>
      </c>
      <c r="V5" s="87">
        <f>分析係数表!D8</f>
        <v>0.40163581575548857</v>
      </c>
      <c r="W5" s="167">
        <f t="shared" ref="W5:W43" si="8">ROUND(S5*V5,0)</f>
        <v>0</v>
      </c>
      <c r="X5" s="76">
        <f>分析係数表!E8</f>
        <v>0.27335342229875159</v>
      </c>
      <c r="Y5" s="166">
        <f t="shared" ref="Y5:Y43" si="9">ROUND(S5*X5,0)</f>
        <v>0</v>
      </c>
    </row>
    <row r="6" spans="1:25" x14ac:dyDescent="0.2">
      <c r="A6" s="6" t="s">
        <v>219</v>
      </c>
      <c r="B6" s="5" t="s">
        <v>265</v>
      </c>
      <c r="C6" s="90"/>
      <c r="D6" s="107">
        <f>投入係数表!K6</f>
        <v>0</v>
      </c>
      <c r="E6" s="110">
        <f t="shared" si="0"/>
        <v>0</v>
      </c>
      <c r="F6" s="76">
        <f>分析係数表!C9</f>
        <v>1</v>
      </c>
      <c r="G6" s="110">
        <f t="shared" si="1"/>
        <v>0</v>
      </c>
      <c r="H6" s="110">
        <v>2.6039894996879293E-6</v>
      </c>
      <c r="I6" s="110">
        <f t="shared" si="2"/>
        <v>2.6039894996879293E-6</v>
      </c>
      <c r="J6" s="107">
        <f>分析係数表!G9</f>
        <v>0.25</v>
      </c>
      <c r="K6" s="111">
        <f t="shared" si="3"/>
        <v>6.5099737492198234E-7</v>
      </c>
      <c r="L6" s="79"/>
      <c r="M6" s="80"/>
      <c r="N6" s="81">
        <f>分析係数表!H9</f>
        <v>6.8025282730081347E-4</v>
      </c>
      <c r="O6" s="82">
        <f t="shared" si="4"/>
        <v>2.2348812696930632E-3</v>
      </c>
      <c r="P6" s="76">
        <f>分析係数表!C9</f>
        <v>1</v>
      </c>
      <c r="Q6" s="82">
        <f t="shared" si="5"/>
        <v>2.2348812696930632E-3</v>
      </c>
      <c r="R6" s="83">
        <v>2.8296741295260552E-3</v>
      </c>
      <c r="S6" s="84">
        <f t="shared" si="6"/>
        <v>2.832278119025743E-3</v>
      </c>
      <c r="T6" s="85">
        <f>分析係数表!F9</f>
        <v>0.67771084337349397</v>
      </c>
      <c r="U6" s="86">
        <f t="shared" si="7"/>
        <v>1.9194655927132294E-3</v>
      </c>
      <c r="V6" s="87">
        <f>分析係数表!D9</f>
        <v>0.24397590361445784</v>
      </c>
      <c r="W6" s="167">
        <f t="shared" si="8"/>
        <v>0</v>
      </c>
      <c r="X6" s="76">
        <f>分析係数表!E9</f>
        <v>0.13855421686746988</v>
      </c>
      <c r="Y6" s="166">
        <f t="shared" si="9"/>
        <v>0</v>
      </c>
    </row>
    <row r="7" spans="1:25" x14ac:dyDescent="0.2">
      <c r="A7" s="6" t="s">
        <v>220</v>
      </c>
      <c r="B7" s="5" t="s">
        <v>266</v>
      </c>
      <c r="C7" s="90"/>
      <c r="D7" s="107">
        <f>投入係数表!K7</f>
        <v>0</v>
      </c>
      <c r="E7" s="110">
        <f t="shared" si="0"/>
        <v>0</v>
      </c>
      <c r="F7" s="76">
        <f>分析係数表!C10</f>
        <v>1</v>
      </c>
      <c r="G7" s="110">
        <f t="shared" si="1"/>
        <v>0</v>
      </c>
      <c r="H7" s="110">
        <v>6.9344595982967678E-7</v>
      </c>
      <c r="I7" s="110">
        <f t="shared" si="2"/>
        <v>6.9344595982967678E-7</v>
      </c>
      <c r="J7" s="107">
        <f>分析係数表!G10</f>
        <v>0.17902051621442752</v>
      </c>
      <c r="K7" s="111">
        <f t="shared" si="3"/>
        <v>1.241410536955179E-7</v>
      </c>
      <c r="L7" s="79"/>
      <c r="M7" s="80"/>
      <c r="N7" s="81">
        <f>分析係数表!H10</f>
        <v>1.3605056546016269E-3</v>
      </c>
      <c r="O7" s="82">
        <f t="shared" si="4"/>
        <v>4.4697625393861264E-3</v>
      </c>
      <c r="P7" s="76">
        <f>分析係数表!C10</f>
        <v>1</v>
      </c>
      <c r="Q7" s="82">
        <f t="shared" si="5"/>
        <v>4.4697625393861264E-3</v>
      </c>
      <c r="R7" s="83">
        <v>7.794948519273091E-3</v>
      </c>
      <c r="S7" s="84">
        <f t="shared" si="6"/>
        <v>7.7956419652329204E-3</v>
      </c>
      <c r="T7" s="85">
        <f>分析係数表!F10</f>
        <v>0.51919258769027132</v>
      </c>
      <c r="U7" s="86">
        <f t="shared" si="7"/>
        <v>4.0474395246361521E-3</v>
      </c>
      <c r="V7" s="87">
        <f>分析係数表!D10</f>
        <v>0.11647915287888816</v>
      </c>
      <c r="W7" s="167">
        <f t="shared" si="8"/>
        <v>0</v>
      </c>
      <c r="X7" s="76">
        <f>分析係数表!E10</f>
        <v>0.11482461945731304</v>
      </c>
      <c r="Y7" s="166">
        <f t="shared" si="9"/>
        <v>0</v>
      </c>
    </row>
    <row r="8" spans="1:25" x14ac:dyDescent="0.2">
      <c r="A8" s="6" t="s">
        <v>221</v>
      </c>
      <c r="B8" s="5" t="s">
        <v>27</v>
      </c>
      <c r="C8" s="90"/>
      <c r="D8" s="107">
        <f>投入係数表!K8</f>
        <v>1</v>
      </c>
      <c r="E8" s="110">
        <f t="shared" si="0"/>
        <v>100</v>
      </c>
      <c r="F8" s="76">
        <f>分析係数表!C11</f>
        <v>0.13492063492063489</v>
      </c>
      <c r="G8" s="110">
        <f t="shared" si="1"/>
        <v>13.492063492063489</v>
      </c>
      <c r="H8" s="110">
        <v>13.510278810590551</v>
      </c>
      <c r="I8" s="110">
        <f t="shared" si="2"/>
        <v>13.510278810590551</v>
      </c>
      <c r="J8" s="107">
        <f>分析係数表!G11</f>
        <v>0.36893203883495146</v>
      </c>
      <c r="K8" s="111">
        <f t="shared" si="3"/>
        <v>4.984374706819815</v>
      </c>
      <c r="L8" s="79"/>
      <c r="M8" s="80"/>
      <c r="N8" s="81">
        <f>分析係数表!H11</f>
        <v>-2.8343867804200562E-5</v>
      </c>
      <c r="O8" s="82">
        <f t="shared" si="4"/>
        <v>-9.3120052903877638E-5</v>
      </c>
      <c r="P8" s="76">
        <f>分析係数表!C11</f>
        <v>0.13492063492063489</v>
      </c>
      <c r="Q8" s="82">
        <f t="shared" si="5"/>
        <v>-1.2563816661634281E-5</v>
      </c>
      <c r="R8" s="83">
        <v>2.7224771072962253E-3</v>
      </c>
      <c r="S8" s="84">
        <f t="shared" si="6"/>
        <v>13.513001287697847</v>
      </c>
      <c r="T8" s="85">
        <f>分析係数表!F11</f>
        <v>0.61165048543689315</v>
      </c>
      <c r="U8" s="86">
        <f t="shared" si="7"/>
        <v>8.2652337973297509</v>
      </c>
      <c r="V8" s="87">
        <f>分析係数表!D11</f>
        <v>6.7961165048543687E-2</v>
      </c>
      <c r="W8" s="167">
        <f t="shared" si="8"/>
        <v>1</v>
      </c>
      <c r="X8" s="76">
        <f>分析係数表!E11</f>
        <v>5.8252427184466021E-2</v>
      </c>
      <c r="Y8" s="166">
        <f t="shared" si="9"/>
        <v>1</v>
      </c>
    </row>
    <row r="9" spans="1:25" x14ac:dyDescent="0.2">
      <c r="A9" s="6" t="s">
        <v>222</v>
      </c>
      <c r="B9" s="5" t="s">
        <v>190</v>
      </c>
      <c r="C9" s="90"/>
      <c r="D9" s="107">
        <f>投入係数表!K9</f>
        <v>0</v>
      </c>
      <c r="E9" s="110">
        <f t="shared" si="0"/>
        <v>0</v>
      </c>
      <c r="F9" s="76">
        <f>分析係数表!C12</f>
        <v>0.20036934441366572</v>
      </c>
      <c r="G9" s="110">
        <f t="shared" si="1"/>
        <v>0</v>
      </c>
      <c r="H9" s="110">
        <v>3.9787573338051277E-6</v>
      </c>
      <c r="I9" s="110">
        <f t="shared" si="2"/>
        <v>3.9787573338051277E-6</v>
      </c>
      <c r="J9" s="107">
        <f>分析係数表!G12</f>
        <v>0.13740087392782002</v>
      </c>
      <c r="K9" s="111">
        <f t="shared" si="3"/>
        <v>5.4668473481154766E-7</v>
      </c>
      <c r="L9" s="79"/>
      <c r="M9" s="80"/>
      <c r="N9" s="81">
        <f>分析係数表!H12</f>
        <v>9.9061817975680963E-2</v>
      </c>
      <c r="O9" s="82">
        <f t="shared" si="4"/>
        <v>0.32545458489905232</v>
      </c>
      <c r="P9" s="76">
        <f>分析係数表!C12</f>
        <v>0.20036934441366572</v>
      </c>
      <c r="Q9" s="82">
        <f t="shared" si="5"/>
        <v>6.5211121812644823E-2</v>
      </c>
      <c r="R9" s="83">
        <v>7.2587926983164131E-2</v>
      </c>
      <c r="S9" s="84">
        <f t="shared" si="6"/>
        <v>7.2591905740497939E-2</v>
      </c>
      <c r="T9" s="85">
        <f>分析係数表!F12</f>
        <v>0.33460106813400226</v>
      </c>
      <c r="U9" s="86">
        <f t="shared" si="7"/>
        <v>2.4289329198653422E-2</v>
      </c>
      <c r="V9" s="87">
        <f>分析係数表!D12</f>
        <v>7.0399741058423698E-2</v>
      </c>
      <c r="W9" s="167">
        <f t="shared" si="8"/>
        <v>0</v>
      </c>
      <c r="X9" s="76">
        <f>分析係数表!E12</f>
        <v>6.3521605437773104E-2</v>
      </c>
      <c r="Y9" s="166">
        <f t="shared" si="9"/>
        <v>0</v>
      </c>
    </row>
    <row r="10" spans="1:25" x14ac:dyDescent="0.2">
      <c r="A10" s="6" t="s">
        <v>223</v>
      </c>
      <c r="B10" s="5" t="s">
        <v>28</v>
      </c>
      <c r="C10" s="90"/>
      <c r="D10" s="107">
        <f>投入係数表!K10</f>
        <v>0</v>
      </c>
      <c r="E10" s="110">
        <f t="shared" si="0"/>
        <v>0</v>
      </c>
      <c r="F10" s="76">
        <f>分析係数表!C13</f>
        <v>0</v>
      </c>
      <c r="G10" s="110">
        <f t="shared" si="1"/>
        <v>0</v>
      </c>
      <c r="H10" s="110">
        <v>0</v>
      </c>
      <c r="I10" s="110">
        <f t="shared" si="2"/>
        <v>0</v>
      </c>
      <c r="J10" s="107">
        <f>分析係数表!G13</f>
        <v>0.24470588235294119</v>
      </c>
      <c r="K10" s="111">
        <f t="shared" si="3"/>
        <v>0</v>
      </c>
      <c r="L10" s="79"/>
      <c r="M10" s="80"/>
      <c r="N10" s="81">
        <f>分析係数表!H13</f>
        <v>1.4682123522575891E-2</v>
      </c>
      <c r="O10" s="82">
        <f t="shared" si="4"/>
        <v>4.8236187404208611E-2</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107">
        <f>投入係数表!K11</f>
        <v>0</v>
      </c>
      <c r="E11" s="110">
        <f t="shared" si="0"/>
        <v>0</v>
      </c>
      <c r="F11" s="76">
        <f>分析係数表!C14</f>
        <v>6.3559322033898136E-3</v>
      </c>
      <c r="G11" s="110">
        <f t="shared" si="1"/>
        <v>0</v>
      </c>
      <c r="H11" s="110">
        <v>2.9402821854932173E-5</v>
      </c>
      <c r="I11" s="110">
        <f t="shared" si="2"/>
        <v>2.9402821854932173E-5</v>
      </c>
      <c r="J11" s="107">
        <f>分析係数表!G14</f>
        <v>0.23809523809523808</v>
      </c>
      <c r="K11" s="111">
        <f t="shared" si="3"/>
        <v>7.0006718702219459E-6</v>
      </c>
      <c r="L11" s="79"/>
      <c r="M11" s="80"/>
      <c r="N11" s="81">
        <f>分析係数表!H14</f>
        <v>1.218786315580624E-3</v>
      </c>
      <c r="O11" s="82">
        <f t="shared" si="4"/>
        <v>4.0041622748667382E-3</v>
      </c>
      <c r="P11" s="76">
        <f>分析係数表!C14</f>
        <v>6.3559322033898136E-3</v>
      </c>
      <c r="Q11" s="82">
        <f t="shared" si="5"/>
        <v>2.5450183950424116E-5</v>
      </c>
      <c r="R11" s="83">
        <v>6.4499537663885534E-5</v>
      </c>
      <c r="S11" s="84">
        <f t="shared" si="6"/>
        <v>9.3902359518817708E-5</v>
      </c>
      <c r="T11" s="85">
        <f>分析係数表!F14</f>
        <v>0.42857142857142855</v>
      </c>
      <c r="U11" s="86">
        <f t="shared" si="7"/>
        <v>4.0243868365207588E-5</v>
      </c>
      <c r="V11" s="87">
        <f>分析係数表!D14</f>
        <v>0.38095238095238093</v>
      </c>
      <c r="W11" s="167">
        <f t="shared" si="8"/>
        <v>0</v>
      </c>
      <c r="X11" s="76">
        <f>分析係数表!E14</f>
        <v>0.26190476190476192</v>
      </c>
      <c r="Y11" s="166">
        <f t="shared" si="9"/>
        <v>0</v>
      </c>
    </row>
    <row r="12" spans="1:25" x14ac:dyDescent="0.2">
      <c r="A12" s="6" t="s">
        <v>225</v>
      </c>
      <c r="B12" s="5" t="s">
        <v>29</v>
      </c>
      <c r="C12" s="90"/>
      <c r="D12" s="107">
        <f>投入係数表!K12</f>
        <v>0</v>
      </c>
      <c r="E12" s="110">
        <f t="shared" si="0"/>
        <v>0</v>
      </c>
      <c r="F12" s="76">
        <f>分析係数表!C15</f>
        <v>0</v>
      </c>
      <c r="G12" s="110">
        <f t="shared" si="1"/>
        <v>0</v>
      </c>
      <c r="H12" s="110">
        <v>0</v>
      </c>
      <c r="I12" s="110">
        <f t="shared" si="2"/>
        <v>0</v>
      </c>
      <c r="J12" s="107">
        <f>分析係数表!G15</f>
        <v>0.10526315789473684</v>
      </c>
      <c r="K12" s="111">
        <f t="shared" si="3"/>
        <v>0</v>
      </c>
      <c r="L12" s="79"/>
      <c r="M12" s="80"/>
      <c r="N12" s="81">
        <f>分析係数表!H15</f>
        <v>9.2117570363651827E-3</v>
      </c>
      <c r="O12" s="82">
        <f t="shared" si="4"/>
        <v>3.0264017193760231E-2</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75">
        <f>最終需要_まとめ!C14</f>
        <v>100</v>
      </c>
      <c r="D13" s="107">
        <f>投入係数表!K13</f>
        <v>0</v>
      </c>
      <c r="E13" s="110">
        <f t="shared" si="0"/>
        <v>0</v>
      </c>
      <c r="F13" s="76">
        <f>分析係数表!C16</f>
        <v>8.0906148867310179E-4</v>
      </c>
      <c r="G13" s="110">
        <f t="shared" si="1"/>
        <v>0</v>
      </c>
      <c r="H13" s="110">
        <v>3.4047432691577565E-4</v>
      </c>
      <c r="I13" s="110">
        <f t="shared" si="2"/>
        <v>100.00034047432692</v>
      </c>
      <c r="J13" s="107">
        <f>分析係数表!G16</f>
        <v>0</v>
      </c>
      <c r="K13" s="111">
        <f t="shared" si="3"/>
        <v>0</v>
      </c>
      <c r="L13" s="79"/>
      <c r="M13" s="80"/>
      <c r="N13" s="81">
        <f>分析係数表!H16</f>
        <v>1.7573198038604347E-2</v>
      </c>
      <c r="O13" s="82">
        <f t="shared" si="4"/>
        <v>5.7734432800404127E-2</v>
      </c>
      <c r="P13" s="76">
        <f>分析係数表!C16</f>
        <v>8.0906148867310179E-4</v>
      </c>
      <c r="Q13" s="82">
        <f t="shared" si="5"/>
        <v>4.6710706149192117E-5</v>
      </c>
      <c r="R13" s="83">
        <v>5.3129012863463217E-5</v>
      </c>
      <c r="S13" s="84">
        <f t="shared" si="6"/>
        <v>100.00039360333979</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107">
        <f>投入係数表!K14</f>
        <v>0</v>
      </c>
      <c r="E14" s="110">
        <f t="shared" si="0"/>
        <v>0</v>
      </c>
      <c r="F14" s="76">
        <f>分析係数表!C17</f>
        <v>1.9255455712451908E-2</v>
      </c>
      <c r="G14" s="110">
        <f t="shared" si="1"/>
        <v>0</v>
      </c>
      <c r="H14" s="110">
        <v>7.2276465550406884E-5</v>
      </c>
      <c r="I14" s="110">
        <f t="shared" si="2"/>
        <v>7.2276465550406884E-5</v>
      </c>
      <c r="J14" s="107">
        <f>分析係数表!G17</f>
        <v>0.22549019607843138</v>
      </c>
      <c r="K14" s="111">
        <f t="shared" si="3"/>
        <v>1.6297634388817238E-5</v>
      </c>
      <c r="L14" s="79"/>
      <c r="M14" s="80"/>
      <c r="N14" s="81">
        <f>分析係数表!H17</f>
        <v>2.8343867804200562E-3</v>
      </c>
      <c r="O14" s="82">
        <f t="shared" si="4"/>
        <v>9.3120052903877641E-3</v>
      </c>
      <c r="P14" s="76">
        <f>分析係数表!C17</f>
        <v>1.9255455712451908E-2</v>
      </c>
      <c r="Q14" s="82">
        <f t="shared" si="5"/>
        <v>1.7930690546317946E-4</v>
      </c>
      <c r="R14" s="83">
        <v>2.9086642739922899E-4</v>
      </c>
      <c r="S14" s="84">
        <f t="shared" si="6"/>
        <v>3.6314289294963589E-4</v>
      </c>
      <c r="T14" s="85">
        <f>分析係数表!F17</f>
        <v>0.34313725490196079</v>
      </c>
      <c r="U14" s="86">
        <f t="shared" si="7"/>
        <v>1.2460785542389466E-4</v>
      </c>
      <c r="V14" s="87">
        <f>分析係数表!D17</f>
        <v>1.9607843137254902E-2</v>
      </c>
      <c r="W14" s="167">
        <f t="shared" si="8"/>
        <v>0</v>
      </c>
      <c r="X14" s="76">
        <f>分析係数表!E17</f>
        <v>9.8039215686274508E-3</v>
      </c>
      <c r="Y14" s="166">
        <f t="shared" si="9"/>
        <v>0</v>
      </c>
    </row>
    <row r="15" spans="1:25" x14ac:dyDescent="0.2">
      <c r="A15" s="6" t="s">
        <v>3</v>
      </c>
      <c r="B15" s="5" t="s">
        <v>31</v>
      </c>
      <c r="C15" s="90"/>
      <c r="D15" s="107">
        <f>投入係数表!K15</f>
        <v>0</v>
      </c>
      <c r="E15" s="110">
        <f t="shared" si="0"/>
        <v>0</v>
      </c>
      <c r="F15" s="76">
        <f>分析係数表!C18</f>
        <v>0.17326732673267331</v>
      </c>
      <c r="G15" s="110">
        <f t="shared" si="1"/>
        <v>0</v>
      </c>
      <c r="H15" s="110">
        <v>9.334982944777292E-5</v>
      </c>
      <c r="I15" s="110">
        <f t="shared" si="2"/>
        <v>9.334982944777292E-5</v>
      </c>
      <c r="J15" s="107">
        <f>分析係数表!G18</f>
        <v>0.2148626817447496</v>
      </c>
      <c r="K15" s="111">
        <f t="shared" si="3"/>
        <v>2.0057394695563486E-5</v>
      </c>
      <c r="L15" s="79"/>
      <c r="M15" s="80"/>
      <c r="N15" s="81">
        <f>分析係数表!H18</f>
        <v>4.8184575267140952E-4</v>
      </c>
      <c r="O15" s="82">
        <f t="shared" si="4"/>
        <v>1.5830408993659198E-3</v>
      </c>
      <c r="P15" s="76">
        <f>分析係数表!C18</f>
        <v>0.17326732673267331</v>
      </c>
      <c r="Q15" s="82">
        <f t="shared" si="5"/>
        <v>2.7428926474161984E-4</v>
      </c>
      <c r="R15" s="83">
        <v>5.0843506057958996E-4</v>
      </c>
      <c r="S15" s="84">
        <f t="shared" si="6"/>
        <v>6.0178489002736286E-4</v>
      </c>
      <c r="T15" s="85">
        <f>分析係数表!F18</f>
        <v>0.4604200323101777</v>
      </c>
      <c r="U15" s="86">
        <f t="shared" si="7"/>
        <v>2.7707381851017513E-4</v>
      </c>
      <c r="V15" s="87">
        <f>分析係数表!D18</f>
        <v>6.3004846526655903E-2</v>
      </c>
      <c r="W15" s="167">
        <f t="shared" si="8"/>
        <v>0</v>
      </c>
      <c r="X15" s="76">
        <f>分析係数表!E18</f>
        <v>5.492730210016155E-2</v>
      </c>
      <c r="Y15" s="166">
        <f t="shared" si="9"/>
        <v>0</v>
      </c>
    </row>
    <row r="16" spans="1:25" x14ac:dyDescent="0.2">
      <c r="A16" s="6" t="s">
        <v>4</v>
      </c>
      <c r="B16" s="5" t="s">
        <v>32</v>
      </c>
      <c r="C16" s="90"/>
      <c r="D16" s="107">
        <f>投入係数表!K16</f>
        <v>0</v>
      </c>
      <c r="E16" s="110">
        <f t="shared" si="0"/>
        <v>0</v>
      </c>
      <c r="F16" s="76">
        <f>分析係数表!C19</f>
        <v>6.6666666666667096E-3</v>
      </c>
      <c r="G16" s="110">
        <f t="shared" si="1"/>
        <v>0</v>
      </c>
      <c r="H16" s="110">
        <v>1.771191370167664E-5</v>
      </c>
      <c r="I16" s="110">
        <f t="shared" si="2"/>
        <v>1.771191370167664E-5</v>
      </c>
      <c r="J16" s="107">
        <f>分析係数表!G19</f>
        <v>7.1428571428571425E-2</v>
      </c>
      <c r="K16" s="111">
        <f t="shared" si="3"/>
        <v>1.2651366929769029E-6</v>
      </c>
      <c r="L16" s="79"/>
      <c r="M16" s="80"/>
      <c r="N16" s="81">
        <f>分析係数表!H19</f>
        <v>-1.1337547121680225E-4</v>
      </c>
      <c r="O16" s="82">
        <f t="shared" si="4"/>
        <v>-3.7248021161551055E-4</v>
      </c>
      <c r="P16" s="76">
        <f>分析係数表!C19</f>
        <v>6.6666666666667096E-3</v>
      </c>
      <c r="Q16" s="82">
        <f t="shared" si="5"/>
        <v>-2.4832014107700864E-6</v>
      </c>
      <c r="R16" s="83">
        <v>3.0555025448291645E-6</v>
      </c>
      <c r="S16" s="84">
        <f t="shared" si="6"/>
        <v>2.0767416246505803E-5</v>
      </c>
      <c r="T16" s="85">
        <f>分析係数表!F19</f>
        <v>0.2857142857142857</v>
      </c>
      <c r="U16" s="86">
        <f t="shared" si="7"/>
        <v>5.9335474990016573E-6</v>
      </c>
      <c r="V16" s="87">
        <f>分析係数表!D19</f>
        <v>0</v>
      </c>
      <c r="W16" s="167">
        <f t="shared" si="8"/>
        <v>0</v>
      </c>
      <c r="X16" s="76">
        <f>分析係数表!E19</f>
        <v>0</v>
      </c>
      <c r="Y16" s="166">
        <f t="shared" si="9"/>
        <v>0</v>
      </c>
    </row>
    <row r="17" spans="1:25" x14ac:dyDescent="0.2">
      <c r="A17" s="6" t="s">
        <v>5</v>
      </c>
      <c r="B17" s="5" t="s">
        <v>33</v>
      </c>
      <c r="C17" s="90"/>
      <c r="D17" s="107">
        <f>投入係数表!K17</f>
        <v>0</v>
      </c>
      <c r="E17" s="110">
        <f t="shared" si="0"/>
        <v>0</v>
      </c>
      <c r="F17" s="76">
        <f>分析係数表!C20</f>
        <v>0</v>
      </c>
      <c r="G17" s="110">
        <f t="shared" si="1"/>
        <v>0</v>
      </c>
      <c r="H17" s="110">
        <v>0</v>
      </c>
      <c r="I17" s="110">
        <f t="shared" si="2"/>
        <v>0</v>
      </c>
      <c r="J17" s="107">
        <f>分析係数表!G20</f>
        <v>0.16666666666666666</v>
      </c>
      <c r="K17" s="111">
        <f t="shared" si="3"/>
        <v>0</v>
      </c>
      <c r="L17" s="79"/>
      <c r="M17" s="80"/>
      <c r="N17" s="81">
        <f>分析係数表!H20</f>
        <v>5.9522122388821173E-4</v>
      </c>
      <c r="O17" s="82">
        <f t="shared" si="4"/>
        <v>1.9555211109814302E-3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107">
        <f>投入係数表!K18</f>
        <v>0</v>
      </c>
      <c r="E18" s="110">
        <f t="shared" si="0"/>
        <v>0</v>
      </c>
      <c r="F18" s="76">
        <f>分析係数表!C21</f>
        <v>2.5662959794696349E-2</v>
      </c>
      <c r="G18" s="110">
        <f t="shared" si="1"/>
        <v>0</v>
      </c>
      <c r="H18" s="110">
        <v>1.0164476348547492E-2</v>
      </c>
      <c r="I18" s="110">
        <f t="shared" si="2"/>
        <v>1.0164476348547492E-2</v>
      </c>
      <c r="J18" s="107">
        <f>分析係数表!G21</f>
        <v>0.2857142857142857</v>
      </c>
      <c r="K18" s="111">
        <f t="shared" si="3"/>
        <v>2.9041360995849972E-3</v>
      </c>
      <c r="L18" s="79"/>
      <c r="M18" s="80"/>
      <c r="N18" s="81">
        <f>分析係数表!H21</f>
        <v>9.6369150534281905E-4</v>
      </c>
      <c r="O18" s="82">
        <f t="shared" si="4"/>
        <v>3.1660817987318396E-3</v>
      </c>
      <c r="P18" s="76">
        <f>分析係数表!C21</f>
        <v>2.5662959794696349E-2</v>
      </c>
      <c r="Q18" s="82">
        <f t="shared" si="5"/>
        <v>8.1251029907575099E-5</v>
      </c>
      <c r="R18" s="83">
        <v>1.5141250219545172E-4</v>
      </c>
      <c r="S18" s="84">
        <f t="shared" si="6"/>
        <v>1.0315888850742944E-2</v>
      </c>
      <c r="T18" s="85">
        <f>分析係数表!F21</f>
        <v>0.42857142857142855</v>
      </c>
      <c r="U18" s="86">
        <f t="shared" si="7"/>
        <v>4.4210952217469757E-3</v>
      </c>
      <c r="V18" s="87">
        <f>分析係数表!D21</f>
        <v>0.12903225806451613</v>
      </c>
      <c r="W18" s="167">
        <f t="shared" si="8"/>
        <v>0</v>
      </c>
      <c r="X18" s="76">
        <f>分析係数表!E21</f>
        <v>9.2165898617511524E-2</v>
      </c>
      <c r="Y18" s="166">
        <f t="shared" si="9"/>
        <v>0</v>
      </c>
    </row>
    <row r="19" spans="1:25" x14ac:dyDescent="0.2">
      <c r="A19" s="6" t="s">
        <v>7</v>
      </c>
      <c r="B19" s="5" t="s">
        <v>268</v>
      </c>
      <c r="C19" s="90"/>
      <c r="D19" s="107">
        <f>投入係数表!K19</f>
        <v>0</v>
      </c>
      <c r="E19" s="110">
        <f t="shared" si="0"/>
        <v>0</v>
      </c>
      <c r="F19" s="76">
        <f>分析係数表!C22</f>
        <v>5.6016597510373467E-2</v>
      </c>
      <c r="G19" s="110">
        <f t="shared" si="1"/>
        <v>0</v>
      </c>
      <c r="H19" s="110">
        <v>9.1810811672488651E-5</v>
      </c>
      <c r="I19" s="110">
        <f t="shared" si="2"/>
        <v>9.1810811672488651E-5</v>
      </c>
      <c r="J19" s="107">
        <f>分析係数表!G22</f>
        <v>0.19573901464713714</v>
      </c>
      <c r="K19" s="111">
        <f t="shared" si="3"/>
        <v>1.7970957810726805E-5</v>
      </c>
      <c r="L19" s="79"/>
      <c r="M19" s="80"/>
      <c r="N19" s="81">
        <f>分析係数表!H22</f>
        <v>5.6687735608401125E-5</v>
      </c>
      <c r="O19" s="82">
        <f t="shared" si="4"/>
        <v>1.8624010580775528E-4</v>
      </c>
      <c r="P19" s="76">
        <f>分析係数表!C22</f>
        <v>5.6016597510373467E-2</v>
      </c>
      <c r="Q19" s="82">
        <f t="shared" si="5"/>
        <v>1.0432537047322396E-5</v>
      </c>
      <c r="R19" s="83">
        <v>5.6136253199476962E-5</v>
      </c>
      <c r="S19" s="84">
        <f t="shared" si="6"/>
        <v>1.479470648719656E-4</v>
      </c>
      <c r="T19" s="85">
        <f>分析係数表!F22</f>
        <v>0.41411451398135818</v>
      </c>
      <c r="U19" s="86">
        <f t="shared" si="7"/>
        <v>6.1267026864422506E-5</v>
      </c>
      <c r="V19" s="87">
        <f>分析係数表!D22</f>
        <v>3.1957390146471372E-2</v>
      </c>
      <c r="W19" s="167">
        <f t="shared" si="8"/>
        <v>0</v>
      </c>
      <c r="X19" s="76">
        <f>分析係数表!E22</f>
        <v>2.529960053262317E-2</v>
      </c>
      <c r="Y19" s="166">
        <f t="shared" si="9"/>
        <v>0</v>
      </c>
    </row>
    <row r="20" spans="1:25" x14ac:dyDescent="0.2">
      <c r="A20" s="6" t="s">
        <v>8</v>
      </c>
      <c r="B20" s="5" t="s">
        <v>269</v>
      </c>
      <c r="C20" s="90"/>
      <c r="D20" s="107">
        <f>投入係数表!K20</f>
        <v>0</v>
      </c>
      <c r="E20" s="110">
        <f t="shared" si="0"/>
        <v>0</v>
      </c>
      <c r="F20" s="76">
        <f>分析係数表!C23</f>
        <v>0</v>
      </c>
      <c r="G20" s="110">
        <f t="shared" si="1"/>
        <v>0</v>
      </c>
      <c r="H20" s="110">
        <v>0</v>
      </c>
      <c r="I20" s="110">
        <f t="shared" si="2"/>
        <v>0</v>
      </c>
      <c r="J20" s="107">
        <f>分析係数表!G23</f>
        <v>0.21686746987951808</v>
      </c>
      <c r="K20" s="111">
        <f t="shared" si="3"/>
        <v>0</v>
      </c>
      <c r="L20" s="79"/>
      <c r="M20" s="80"/>
      <c r="N20" s="81">
        <f>分析係数表!H23</f>
        <v>2.8343867804200562E-5</v>
      </c>
      <c r="O20" s="82">
        <f t="shared" si="4"/>
        <v>9.3120052903877638E-5</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107">
        <f>投入係数表!K21</f>
        <v>0</v>
      </c>
      <c r="E21" s="110">
        <f t="shared" si="0"/>
        <v>0</v>
      </c>
      <c r="F21" s="76">
        <f>分析係数表!C24</f>
        <v>0.19917864476386038</v>
      </c>
      <c r="G21" s="110">
        <f t="shared" si="1"/>
        <v>0</v>
      </c>
      <c r="H21" s="110">
        <v>1.3592895181766527E-4</v>
      </c>
      <c r="I21" s="110">
        <f t="shared" si="2"/>
        <v>1.3592895181766527E-4</v>
      </c>
      <c r="J21" s="107">
        <f>分析係数表!G24</f>
        <v>0.20754716981132076</v>
      </c>
      <c r="K21" s="111">
        <f t="shared" si="3"/>
        <v>2.8211669245175812E-5</v>
      </c>
      <c r="L21" s="79"/>
      <c r="M21" s="80"/>
      <c r="N21" s="81">
        <f>分析係数表!H24</f>
        <v>3.9681414925880784E-4</v>
      </c>
      <c r="O21" s="82">
        <f t="shared" si="4"/>
        <v>1.3036807406542868E-3</v>
      </c>
      <c r="P21" s="76">
        <f>分析係数表!C24</f>
        <v>0.19917864476386038</v>
      </c>
      <c r="Q21" s="82">
        <f t="shared" si="5"/>
        <v>2.5966536312826657E-4</v>
      </c>
      <c r="R21" s="83">
        <v>4.9905764952932184E-4</v>
      </c>
      <c r="S21" s="84">
        <f t="shared" si="6"/>
        <v>6.3498660134698711E-4</v>
      </c>
      <c r="T21" s="85">
        <f>分析係数表!F24</f>
        <v>0.39622641509433965</v>
      </c>
      <c r="U21" s="86">
        <f t="shared" si="7"/>
        <v>2.515984646846553E-4</v>
      </c>
      <c r="V21" s="87">
        <f>分析係数表!D24</f>
        <v>0.16981132075471697</v>
      </c>
      <c r="W21" s="167">
        <f t="shared" si="8"/>
        <v>0</v>
      </c>
      <c r="X21" s="76">
        <f>分析係数表!E24</f>
        <v>0.16981132075471697</v>
      </c>
      <c r="Y21" s="166">
        <f t="shared" si="9"/>
        <v>0</v>
      </c>
    </row>
    <row r="22" spans="1:25" x14ac:dyDescent="0.2">
      <c r="A22" s="6" t="s">
        <v>10</v>
      </c>
      <c r="B22" s="5" t="s">
        <v>271</v>
      </c>
      <c r="C22" s="90"/>
      <c r="D22" s="107">
        <f>投入係数表!K22</f>
        <v>0</v>
      </c>
      <c r="E22" s="110">
        <f t="shared" si="0"/>
        <v>0</v>
      </c>
      <c r="F22" s="76">
        <f>分析係数表!C25</f>
        <v>0</v>
      </c>
      <c r="G22" s="110">
        <f t="shared" si="1"/>
        <v>0</v>
      </c>
      <c r="H22" s="110">
        <v>0</v>
      </c>
      <c r="I22" s="110">
        <f t="shared" si="2"/>
        <v>0</v>
      </c>
      <c r="J22" s="107">
        <f>分析係数表!G25</f>
        <v>0.20512820512820512</v>
      </c>
      <c r="K22" s="111">
        <f t="shared" si="3"/>
        <v>0</v>
      </c>
      <c r="L22" s="79"/>
      <c r="M22" s="80"/>
      <c r="N22" s="81">
        <f>分析係数表!H25</f>
        <v>5.3853348827981068E-4</v>
      </c>
      <c r="O22" s="82">
        <f t="shared" si="4"/>
        <v>1.7692810051736752E-3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107">
        <f>投入係数表!K23</f>
        <v>0</v>
      </c>
      <c r="E23" s="110">
        <f t="shared" si="0"/>
        <v>0</v>
      </c>
      <c r="F23" s="76">
        <f>分析係数表!C26</f>
        <v>0.11021233569261879</v>
      </c>
      <c r="G23" s="110">
        <f t="shared" si="1"/>
        <v>0</v>
      </c>
      <c r="H23" s="110">
        <v>1.401317768630917E-4</v>
      </c>
      <c r="I23" s="110">
        <f t="shared" si="2"/>
        <v>1.401317768630917E-4</v>
      </c>
      <c r="J23" s="107">
        <f>分析係数表!G26</f>
        <v>0.1984126984126984</v>
      </c>
      <c r="K23" s="111">
        <f t="shared" si="3"/>
        <v>2.7803923980772161E-5</v>
      </c>
      <c r="L23" s="79"/>
      <c r="M23" s="80"/>
      <c r="N23" s="81">
        <f>分析係数表!H26</f>
        <v>1.2046143816785239E-2</v>
      </c>
      <c r="O23" s="82">
        <f t="shared" si="4"/>
        <v>3.9576022484147995E-2</v>
      </c>
      <c r="P23" s="76">
        <f>分析係数表!C26</f>
        <v>0.11021233569261879</v>
      </c>
      <c r="Q23" s="82">
        <f t="shared" si="5"/>
        <v>4.3617658754015482E-3</v>
      </c>
      <c r="R23" s="83">
        <v>4.4857240537102237E-3</v>
      </c>
      <c r="S23" s="84">
        <f t="shared" si="6"/>
        <v>4.6258558305733158E-3</v>
      </c>
      <c r="T23" s="85">
        <f>分析係数表!F26</f>
        <v>0.33809523809523812</v>
      </c>
      <c r="U23" s="86">
        <f t="shared" si="7"/>
        <v>1.5639798284319308E-3</v>
      </c>
      <c r="V23" s="87">
        <f>分析係数表!D26</f>
        <v>0</v>
      </c>
      <c r="W23" s="167">
        <f t="shared" si="8"/>
        <v>0</v>
      </c>
      <c r="X23" s="76">
        <f>分析係数表!E26</f>
        <v>0</v>
      </c>
      <c r="Y23" s="166">
        <f t="shared" si="9"/>
        <v>0</v>
      </c>
    </row>
    <row r="24" spans="1:25" x14ac:dyDescent="0.2">
      <c r="A24" s="6" t="s">
        <v>12</v>
      </c>
      <c r="B24" s="5" t="s">
        <v>365</v>
      </c>
      <c r="C24" s="90"/>
      <c r="D24" s="107">
        <f>投入係数表!K24</f>
        <v>0</v>
      </c>
      <c r="E24" s="110">
        <f t="shared" si="0"/>
        <v>0</v>
      </c>
      <c r="F24" s="76">
        <f>分析係数表!C27</f>
        <v>1.1933174224343368E-3</v>
      </c>
      <c r="G24" s="110">
        <f t="shared" si="1"/>
        <v>0</v>
      </c>
      <c r="H24" s="110">
        <v>2.8376198375670958E-7</v>
      </c>
      <c r="I24" s="110">
        <f t="shared" si="2"/>
        <v>2.8376198375670958E-7</v>
      </c>
      <c r="J24" s="107">
        <f>分析係数表!G27</f>
        <v>0.2857142857142857</v>
      </c>
      <c r="K24" s="111">
        <f t="shared" si="3"/>
        <v>8.1074852501917018E-8</v>
      </c>
      <c r="L24" s="79"/>
      <c r="M24" s="80"/>
      <c r="N24" s="81">
        <f>分析係数表!H27</f>
        <v>1.1365890989484425E-2</v>
      </c>
      <c r="O24" s="82">
        <f t="shared" si="4"/>
        <v>3.7341141214454934E-2</v>
      </c>
      <c r="P24" s="76">
        <f>分析係数表!C27</f>
        <v>1.1933174224343368E-3</v>
      </c>
      <c r="Q24" s="82">
        <f t="shared" si="5"/>
        <v>4.4559834384789944E-5</v>
      </c>
      <c r="R24" s="83">
        <v>4.473963388484436E-5</v>
      </c>
      <c r="S24" s="84">
        <f t="shared" si="6"/>
        <v>4.5023395868601069E-5</v>
      </c>
      <c r="T24" s="85">
        <f>分析係数表!F27</f>
        <v>0.5714285714285714</v>
      </c>
      <c r="U24" s="86">
        <f t="shared" si="7"/>
        <v>2.5727654782057753E-5</v>
      </c>
      <c r="V24" s="87">
        <f>分析係数表!D27</f>
        <v>1.4285714285714286</v>
      </c>
      <c r="W24" s="167">
        <f t="shared" si="8"/>
        <v>0</v>
      </c>
      <c r="X24" s="76">
        <f>分析係数表!E27</f>
        <v>1.2857142857142858</v>
      </c>
      <c r="Y24" s="166">
        <f t="shared" si="9"/>
        <v>0</v>
      </c>
    </row>
    <row r="25" spans="1:25" x14ac:dyDescent="0.2">
      <c r="A25" s="6" t="s">
        <v>13</v>
      </c>
      <c r="B25" s="5" t="s">
        <v>191</v>
      </c>
      <c r="C25" s="90"/>
      <c r="D25" s="107">
        <f>投入係数表!K25</f>
        <v>0</v>
      </c>
      <c r="E25" s="110">
        <f t="shared" si="0"/>
        <v>0</v>
      </c>
      <c r="F25" s="76">
        <f>分析係数表!C28</f>
        <v>9.1300191204588876E-2</v>
      </c>
      <c r="G25" s="110">
        <f t="shared" si="1"/>
        <v>0</v>
      </c>
      <c r="H25" s="110">
        <v>6.3121339299157878E-4</v>
      </c>
      <c r="I25" s="110">
        <f t="shared" si="2"/>
        <v>6.3121339299157878E-4</v>
      </c>
      <c r="J25" s="107">
        <f>分析係数表!G28</f>
        <v>0.1256583897667419</v>
      </c>
      <c r="K25" s="111">
        <f t="shared" si="3"/>
        <v>7.9317258562523442E-5</v>
      </c>
      <c r="L25" s="79"/>
      <c r="M25" s="80"/>
      <c r="N25" s="81">
        <f>分析係数表!H28</f>
        <v>2.1286244720954622E-2</v>
      </c>
      <c r="O25" s="82">
        <f t="shared" si="4"/>
        <v>6.99331597308121E-2</v>
      </c>
      <c r="P25" s="76">
        <f>分析係数表!C28</f>
        <v>9.1300191204588876E-2</v>
      </c>
      <c r="Q25" s="82">
        <f t="shared" si="5"/>
        <v>6.3849108549641998E-3</v>
      </c>
      <c r="R25" s="83">
        <v>6.9501043402747029E-3</v>
      </c>
      <c r="S25" s="84">
        <f t="shared" si="6"/>
        <v>7.5813177332662816E-3</v>
      </c>
      <c r="T25" s="85">
        <f>分析係数表!F28</f>
        <v>0.21519939804364183</v>
      </c>
      <c r="U25" s="86">
        <f t="shared" si="7"/>
        <v>1.631495012576491E-3</v>
      </c>
      <c r="V25" s="87">
        <f>分析係数表!D28</f>
        <v>9.9322799097065456E-2</v>
      </c>
      <c r="W25" s="167">
        <f t="shared" si="8"/>
        <v>0</v>
      </c>
      <c r="X25" s="76">
        <f>分析係数表!E28</f>
        <v>9.7817908201655382E-2</v>
      </c>
      <c r="Y25" s="166">
        <f t="shared" si="9"/>
        <v>0</v>
      </c>
    </row>
    <row r="26" spans="1:25" x14ac:dyDescent="0.2">
      <c r="A26" s="6" t="s">
        <v>14</v>
      </c>
      <c r="B26" s="5" t="s">
        <v>50</v>
      </c>
      <c r="C26" s="90"/>
      <c r="D26" s="107">
        <f>投入係数表!K26</f>
        <v>0</v>
      </c>
      <c r="E26" s="110">
        <f t="shared" si="0"/>
        <v>0</v>
      </c>
      <c r="F26" s="76">
        <f>分析係数表!C29</f>
        <v>1.8433179723502335E-2</v>
      </c>
      <c r="G26" s="110">
        <f t="shared" si="1"/>
        <v>0</v>
      </c>
      <c r="H26" s="110">
        <v>1.7884146015458661E-4</v>
      </c>
      <c r="I26" s="110">
        <f t="shared" si="2"/>
        <v>1.7884146015458661E-4</v>
      </c>
      <c r="J26" s="107">
        <f>分析係数表!G29</f>
        <v>0.30107526881720431</v>
      </c>
      <c r="K26" s="111">
        <f t="shared" si="3"/>
        <v>5.3844740691703496E-5</v>
      </c>
      <c r="L26" s="79"/>
      <c r="M26" s="80"/>
      <c r="N26" s="81">
        <f>分析係数表!H29</f>
        <v>1.0062073070491199E-2</v>
      </c>
      <c r="O26" s="82">
        <f t="shared" si="4"/>
        <v>3.3057618780876562E-2</v>
      </c>
      <c r="P26" s="76">
        <f>分析係数表!C29</f>
        <v>1.8433179723502335E-2</v>
      </c>
      <c r="Q26" s="82">
        <f t="shared" si="5"/>
        <v>6.0935702821892387E-4</v>
      </c>
      <c r="R26" s="83">
        <v>7.2568713644824542E-4</v>
      </c>
      <c r="S26" s="84">
        <f t="shared" si="6"/>
        <v>9.0452859660283206E-4</v>
      </c>
      <c r="T26" s="85">
        <f>分析係数表!F29</f>
        <v>0.4838709677419355</v>
      </c>
      <c r="U26" s="86">
        <f t="shared" si="7"/>
        <v>4.3767512738846712E-4</v>
      </c>
      <c r="V26" s="87">
        <f>分析係数表!D29</f>
        <v>0.46236559139784944</v>
      </c>
      <c r="W26" s="167">
        <f t="shared" si="8"/>
        <v>0</v>
      </c>
      <c r="X26" s="76">
        <f>分析係数表!E29</f>
        <v>0.18279569892473119</v>
      </c>
      <c r="Y26" s="166">
        <f t="shared" si="9"/>
        <v>0</v>
      </c>
    </row>
    <row r="27" spans="1:25" x14ac:dyDescent="0.2">
      <c r="A27" s="6" t="s">
        <v>15</v>
      </c>
      <c r="B27" s="5" t="s">
        <v>36</v>
      </c>
      <c r="C27" s="90"/>
      <c r="D27" s="107">
        <f>投入係数表!K27</f>
        <v>0</v>
      </c>
      <c r="E27" s="110">
        <f t="shared" si="0"/>
        <v>0</v>
      </c>
      <c r="F27" s="76">
        <f>分析係数表!C30</f>
        <v>1</v>
      </c>
      <c r="G27" s="110">
        <f t="shared" si="1"/>
        <v>0</v>
      </c>
      <c r="H27" s="110">
        <v>8.0644745321537745E-3</v>
      </c>
      <c r="I27" s="110">
        <f t="shared" si="2"/>
        <v>8.0644745321537745E-3</v>
      </c>
      <c r="J27" s="107">
        <f>分析係数表!G30</f>
        <v>0.34457349818908456</v>
      </c>
      <c r="K27" s="111">
        <f t="shared" si="3"/>
        <v>2.7788042006010073E-3</v>
      </c>
      <c r="L27" s="79"/>
      <c r="M27" s="80"/>
      <c r="N27" s="81">
        <f>分析係数表!H30</f>
        <v>0</v>
      </c>
      <c r="O27" s="82">
        <f t="shared" si="4"/>
        <v>0</v>
      </c>
      <c r="P27" s="76">
        <f>分析係数表!C30</f>
        <v>1</v>
      </c>
      <c r="Q27" s="82">
        <f t="shared" si="5"/>
        <v>0</v>
      </c>
      <c r="R27" s="83">
        <v>6.9435738026979834E-3</v>
      </c>
      <c r="S27" s="84">
        <f t="shared" si="6"/>
        <v>1.5008048334851757E-2</v>
      </c>
      <c r="T27" s="85">
        <f>分析係数表!F30</f>
        <v>0.44136380666916447</v>
      </c>
      <c r="U27" s="86">
        <f t="shared" si="7"/>
        <v>6.6240093437449866E-3</v>
      </c>
      <c r="V27" s="87">
        <f>分析係数表!D30</f>
        <v>0.11764705882352941</v>
      </c>
      <c r="W27" s="167">
        <f t="shared" si="8"/>
        <v>0</v>
      </c>
      <c r="X27" s="76">
        <f>分析係数表!E30</f>
        <v>7.730735606344448E-2</v>
      </c>
      <c r="Y27" s="166">
        <f t="shared" si="9"/>
        <v>0</v>
      </c>
    </row>
    <row r="28" spans="1:25" x14ac:dyDescent="0.2">
      <c r="A28" s="6" t="s">
        <v>16</v>
      </c>
      <c r="B28" s="5" t="s">
        <v>192</v>
      </c>
      <c r="C28" s="90"/>
      <c r="D28" s="107">
        <f>投入係数表!K28</f>
        <v>0</v>
      </c>
      <c r="E28" s="110">
        <f t="shared" si="0"/>
        <v>0</v>
      </c>
      <c r="F28" s="76">
        <f>分析係数表!C31</f>
        <v>0.63276836158192085</v>
      </c>
      <c r="G28" s="110">
        <f t="shared" si="1"/>
        <v>0</v>
      </c>
      <c r="H28" s="110">
        <v>0.44747466441209027</v>
      </c>
      <c r="I28" s="110">
        <f t="shared" si="2"/>
        <v>0.44747466441209027</v>
      </c>
      <c r="J28" s="107">
        <f>分析係数表!G31</f>
        <v>7.0953436807095344E-2</v>
      </c>
      <c r="K28" s="111">
        <f t="shared" si="3"/>
        <v>3.174986532413944E-2</v>
      </c>
      <c r="L28" s="79"/>
      <c r="M28" s="80"/>
      <c r="N28" s="81">
        <f>分析係数表!H31</f>
        <v>2.4772540460871292E-2</v>
      </c>
      <c r="O28" s="82">
        <f t="shared" si="4"/>
        <v>8.1386926237989057E-2</v>
      </c>
      <c r="P28" s="76">
        <f>分析係数表!C31</f>
        <v>0.63276836158192085</v>
      </c>
      <c r="Q28" s="82">
        <f t="shared" si="5"/>
        <v>5.1499071969800983E-2</v>
      </c>
      <c r="R28" s="83">
        <v>6.6866052879143809E-2</v>
      </c>
      <c r="S28" s="84">
        <f t="shared" si="6"/>
        <v>0.5143407172912341</v>
      </c>
      <c r="T28" s="85">
        <f>分析係数表!F31</f>
        <v>0.34515890613451589</v>
      </c>
      <c r="U28" s="86">
        <f t="shared" si="7"/>
        <v>0.17752927936068463</v>
      </c>
      <c r="V28" s="87">
        <f>分析係数表!D31</f>
        <v>8.130081300813009E-3</v>
      </c>
      <c r="W28" s="167">
        <f t="shared" si="8"/>
        <v>0</v>
      </c>
      <c r="X28" s="76">
        <f>分析係数表!E31</f>
        <v>7.3909830007390983E-3</v>
      </c>
      <c r="Y28" s="166">
        <f t="shared" si="9"/>
        <v>0</v>
      </c>
    </row>
    <row r="29" spans="1:25" x14ac:dyDescent="0.2">
      <c r="A29" s="6" t="s">
        <v>17</v>
      </c>
      <c r="B29" s="5" t="s">
        <v>272</v>
      </c>
      <c r="C29" s="90"/>
      <c r="D29" s="107">
        <f>投入係数表!K29</f>
        <v>0</v>
      </c>
      <c r="E29" s="110">
        <f t="shared" si="0"/>
        <v>0</v>
      </c>
      <c r="F29" s="76">
        <f>分析係数表!C32</f>
        <v>0.97868217054263562</v>
      </c>
      <c r="G29" s="110">
        <f t="shared" si="1"/>
        <v>0</v>
      </c>
      <c r="H29" s="110">
        <v>1.1734908034728314E-3</v>
      </c>
      <c r="I29" s="110">
        <f t="shared" si="2"/>
        <v>1.1734908034728314E-3</v>
      </c>
      <c r="J29" s="107">
        <f>分析係数表!G32</f>
        <v>0.14173228346456693</v>
      </c>
      <c r="K29" s="111">
        <f t="shared" si="3"/>
        <v>1.6632153120087374E-4</v>
      </c>
      <c r="L29" s="79"/>
      <c r="M29" s="80"/>
      <c r="N29" s="81">
        <f>分析係数表!H32</f>
        <v>7.0859669510501405E-3</v>
      </c>
      <c r="O29" s="82">
        <f t="shared" si="4"/>
        <v>2.3280013225969409E-2</v>
      </c>
      <c r="P29" s="76">
        <f>分析係数表!C32</f>
        <v>0.97868217054263562</v>
      </c>
      <c r="Q29" s="82">
        <f t="shared" si="5"/>
        <v>2.2783733874253007E-2</v>
      </c>
      <c r="R29" s="83">
        <v>2.8761227454507779E-2</v>
      </c>
      <c r="S29" s="84">
        <f t="shared" si="6"/>
        <v>2.9934718257980612E-2</v>
      </c>
      <c r="T29" s="85">
        <f>分析係数表!F32</f>
        <v>0.48622047244094491</v>
      </c>
      <c r="U29" s="86">
        <f t="shared" si="7"/>
        <v>1.4554872853781911E-2</v>
      </c>
      <c r="V29" s="87">
        <f>分析係数表!D32</f>
        <v>1.3779527559055118E-2</v>
      </c>
      <c r="W29" s="167">
        <f t="shared" si="8"/>
        <v>0</v>
      </c>
      <c r="X29" s="76">
        <f>分析係数表!E32</f>
        <v>2.1653543307086614E-2</v>
      </c>
      <c r="Y29" s="166">
        <f t="shared" si="9"/>
        <v>0</v>
      </c>
    </row>
    <row r="30" spans="1:25" x14ac:dyDescent="0.2">
      <c r="A30" s="6" t="s">
        <v>18</v>
      </c>
      <c r="B30" s="5" t="s">
        <v>273</v>
      </c>
      <c r="C30" s="90"/>
      <c r="D30" s="107">
        <f>投入係数表!K30</f>
        <v>0</v>
      </c>
      <c r="E30" s="110">
        <f t="shared" si="0"/>
        <v>0</v>
      </c>
      <c r="F30" s="76">
        <f>分析係数表!C33</f>
        <v>0.55506607929515417</v>
      </c>
      <c r="G30" s="110">
        <f t="shared" si="1"/>
        <v>0</v>
      </c>
      <c r="H30" s="110">
        <v>3.983768553597093E-3</v>
      </c>
      <c r="I30" s="110">
        <f t="shared" si="2"/>
        <v>3.983768553597093E-3</v>
      </c>
      <c r="J30" s="107">
        <f>分析係数表!G33</f>
        <v>0.50923482849604218</v>
      </c>
      <c r="K30" s="111">
        <f t="shared" si="3"/>
        <v>2.0286736961589416E-3</v>
      </c>
      <c r="L30" s="79"/>
      <c r="M30" s="80"/>
      <c r="N30" s="81">
        <f>分析係数表!H33</f>
        <v>1.0203792409512202E-3</v>
      </c>
      <c r="O30" s="82">
        <f t="shared" si="4"/>
        <v>3.3523219045395948E-3</v>
      </c>
      <c r="P30" s="76">
        <f>分析係数表!C33</f>
        <v>0.55506607929515417</v>
      </c>
      <c r="Q30" s="82">
        <f t="shared" si="5"/>
        <v>1.860760176088057E-3</v>
      </c>
      <c r="R30" s="83">
        <v>6.2522589387911985E-3</v>
      </c>
      <c r="S30" s="84">
        <f t="shared" si="6"/>
        <v>1.0236027492388292E-2</v>
      </c>
      <c r="T30" s="85">
        <f>分析係数表!F33</f>
        <v>0.65171503957783639</v>
      </c>
      <c r="U30" s="86">
        <f t="shared" si="7"/>
        <v>6.6709730623216567E-3</v>
      </c>
      <c r="V30" s="87">
        <f>分析係数表!D33</f>
        <v>0.10817941952506596</v>
      </c>
      <c r="W30" s="167">
        <f t="shared" si="8"/>
        <v>0</v>
      </c>
      <c r="X30" s="76">
        <f>分析係数表!E33</f>
        <v>0.10026385224274406</v>
      </c>
      <c r="Y30" s="166">
        <f t="shared" si="9"/>
        <v>0</v>
      </c>
    </row>
    <row r="31" spans="1:25" x14ac:dyDescent="0.2">
      <c r="A31" s="6" t="s">
        <v>19</v>
      </c>
      <c r="B31" s="5" t="s">
        <v>274</v>
      </c>
      <c r="C31" s="90"/>
      <c r="D31" s="107">
        <f>投入係数表!K31</f>
        <v>0</v>
      </c>
      <c r="E31" s="110">
        <f t="shared" si="0"/>
        <v>0</v>
      </c>
      <c r="F31" s="76">
        <f>分析係数表!C34</f>
        <v>0.15400223191640461</v>
      </c>
      <c r="G31" s="110">
        <f t="shared" si="1"/>
        <v>0</v>
      </c>
      <c r="H31" s="110">
        <v>6.3067066051680637E-2</v>
      </c>
      <c r="I31" s="110">
        <f t="shared" si="2"/>
        <v>6.3067066051680637E-2</v>
      </c>
      <c r="J31" s="107">
        <f>分析係数表!G34</f>
        <v>0.42548076923076922</v>
      </c>
      <c r="K31" s="111">
        <f t="shared" si="3"/>
        <v>2.6833823776796807E-2</v>
      </c>
      <c r="L31" s="79"/>
      <c r="M31" s="80"/>
      <c r="N31" s="81">
        <f>分析係数表!H34</f>
        <v>0.17369122190414105</v>
      </c>
      <c r="O31" s="82">
        <f t="shared" si="4"/>
        <v>0.57063968419496214</v>
      </c>
      <c r="P31" s="76">
        <f>分析係数表!C34</f>
        <v>0.15400223191640461</v>
      </c>
      <c r="Q31" s="82">
        <f t="shared" si="5"/>
        <v>8.7879784986096443E-2</v>
      </c>
      <c r="R31" s="83">
        <v>9.2533839212277882E-2</v>
      </c>
      <c r="S31" s="84">
        <f t="shared" si="6"/>
        <v>0.15560090526395853</v>
      </c>
      <c r="T31" s="85">
        <f>分析係数表!F34</f>
        <v>0.70232371794871795</v>
      </c>
      <c r="U31" s="86">
        <f t="shared" si="7"/>
        <v>0.1092822063011696</v>
      </c>
      <c r="V31" s="87">
        <f>分析係数表!D34</f>
        <v>0.47435897435897434</v>
      </c>
      <c r="W31" s="167">
        <f t="shared" si="8"/>
        <v>0</v>
      </c>
      <c r="X31" s="76">
        <f>分析係数表!E34</f>
        <v>0.27003205128205127</v>
      </c>
      <c r="Y31" s="166">
        <f t="shared" si="9"/>
        <v>0</v>
      </c>
    </row>
    <row r="32" spans="1:25" x14ac:dyDescent="0.2">
      <c r="A32" s="6" t="s">
        <v>20</v>
      </c>
      <c r="B32" s="5" t="s">
        <v>37</v>
      </c>
      <c r="C32" s="90"/>
      <c r="D32" s="107">
        <f>投入係数表!K32</f>
        <v>0</v>
      </c>
      <c r="E32" s="110">
        <f t="shared" si="0"/>
        <v>0</v>
      </c>
      <c r="F32" s="76">
        <f>分析係数表!C35</f>
        <v>0.30568862275449105</v>
      </c>
      <c r="G32" s="110">
        <f t="shared" si="1"/>
        <v>0</v>
      </c>
      <c r="H32" s="110">
        <v>0.20978393097747161</v>
      </c>
      <c r="I32" s="110">
        <f t="shared" si="2"/>
        <v>0.20978393097747161</v>
      </c>
      <c r="J32" s="107">
        <f>分析係数表!G35</f>
        <v>0.31559633027522938</v>
      </c>
      <c r="K32" s="111">
        <f t="shared" si="3"/>
        <v>6.6207038767202048E-2</v>
      </c>
      <c r="L32" s="79"/>
      <c r="M32" s="80"/>
      <c r="N32" s="81">
        <f>分析係数表!H35</f>
        <v>6.5701085570136902E-2</v>
      </c>
      <c r="O32" s="82">
        <f t="shared" si="4"/>
        <v>0.21585228263118836</v>
      </c>
      <c r="P32" s="76">
        <f>分析係数表!C35</f>
        <v>0.30568862275449105</v>
      </c>
      <c r="Q32" s="82">
        <f t="shared" si="5"/>
        <v>6.5983586995941118E-2</v>
      </c>
      <c r="R32" s="83">
        <v>7.7498338838737316E-2</v>
      </c>
      <c r="S32" s="84">
        <f t="shared" si="6"/>
        <v>0.28728226981620891</v>
      </c>
      <c r="T32" s="85">
        <f>分析係数表!F35</f>
        <v>0.65045871559633028</v>
      </c>
      <c r="U32" s="86">
        <f t="shared" si="7"/>
        <v>0.18686525623824965</v>
      </c>
      <c r="V32" s="87">
        <f>分析係数表!D35</f>
        <v>0.10366972477064221</v>
      </c>
      <c r="W32" s="167">
        <f t="shared" si="8"/>
        <v>0</v>
      </c>
      <c r="X32" s="76">
        <f>分析係数表!E35</f>
        <v>8.990825688073395E-2</v>
      </c>
      <c r="Y32" s="166">
        <f t="shared" si="9"/>
        <v>0</v>
      </c>
    </row>
    <row r="33" spans="1:25" x14ac:dyDescent="0.2">
      <c r="A33" s="6" t="s">
        <v>21</v>
      </c>
      <c r="B33" s="5" t="s">
        <v>38</v>
      </c>
      <c r="C33" s="90"/>
      <c r="D33" s="107">
        <f>投入係数表!K33</f>
        <v>0</v>
      </c>
      <c r="E33" s="110">
        <f t="shared" si="0"/>
        <v>0</v>
      </c>
      <c r="F33" s="76">
        <f>分析係数表!C36</f>
        <v>0.70817344589409048</v>
      </c>
      <c r="G33" s="110">
        <f t="shared" si="1"/>
        <v>0</v>
      </c>
      <c r="H33" s="110">
        <v>9.959359095968387E-2</v>
      </c>
      <c r="I33" s="110">
        <f t="shared" si="2"/>
        <v>9.959359095968387E-2</v>
      </c>
      <c r="J33" s="107">
        <f>分析係数表!G36</f>
        <v>9.7428958051420846E-3</v>
      </c>
      <c r="K33" s="111">
        <f t="shared" si="3"/>
        <v>9.7032997958014066E-4</v>
      </c>
      <c r="L33" s="79"/>
      <c r="M33" s="80"/>
      <c r="N33" s="81">
        <f>分析係数表!H36</f>
        <v>0.13287605226609223</v>
      </c>
      <c r="O33" s="82">
        <f t="shared" si="4"/>
        <v>0.43654680801337831</v>
      </c>
      <c r="P33" s="76">
        <f>分析係数表!C36</f>
        <v>0.70817344589409048</v>
      </c>
      <c r="Q33" s="82">
        <f t="shared" si="5"/>
        <v>0.30915085732490005</v>
      </c>
      <c r="R33" s="83">
        <v>0.31748857264082336</v>
      </c>
      <c r="S33" s="84">
        <f t="shared" si="6"/>
        <v>0.41708216360050721</v>
      </c>
      <c r="T33" s="85">
        <f>分析係数表!F36</f>
        <v>0.89418132611637346</v>
      </c>
      <c r="U33" s="86">
        <f t="shared" si="7"/>
        <v>0.37294708214778777</v>
      </c>
      <c r="V33" s="87">
        <f>分析係数表!D36</f>
        <v>4.0595399188092015E-3</v>
      </c>
      <c r="W33" s="167">
        <f t="shared" si="8"/>
        <v>0</v>
      </c>
      <c r="X33" s="76">
        <f>分析係数表!E36</f>
        <v>8.1190798376184028E-4</v>
      </c>
      <c r="Y33" s="166">
        <f t="shared" si="9"/>
        <v>0</v>
      </c>
    </row>
    <row r="34" spans="1:25" x14ac:dyDescent="0.2">
      <c r="A34" s="6" t="s">
        <v>22</v>
      </c>
      <c r="B34" s="5" t="s">
        <v>377</v>
      </c>
      <c r="C34" s="90"/>
      <c r="D34" s="107">
        <f>投入係数表!K34</f>
        <v>0</v>
      </c>
      <c r="E34" s="110">
        <f t="shared" si="0"/>
        <v>0</v>
      </c>
      <c r="F34" s="76">
        <f>分析係数表!C37</f>
        <v>0.27648363838047696</v>
      </c>
      <c r="G34" s="110">
        <f t="shared" si="1"/>
        <v>0</v>
      </c>
      <c r="H34" s="110">
        <v>4.3850193001538314E-2</v>
      </c>
      <c r="I34" s="110">
        <f t="shared" si="2"/>
        <v>4.3850193001538314E-2</v>
      </c>
      <c r="J34" s="107">
        <f>分析係数表!G37</f>
        <v>0.33205374280230326</v>
      </c>
      <c r="K34" s="111">
        <f t="shared" si="3"/>
        <v>1.4560620708764162E-2</v>
      </c>
      <c r="L34" s="79"/>
      <c r="M34" s="80"/>
      <c r="N34" s="81">
        <f>分析係数表!H37</f>
        <v>5.1330744593407217E-2</v>
      </c>
      <c r="O34" s="82">
        <f t="shared" si="4"/>
        <v>0.16864041580892239</v>
      </c>
      <c r="P34" s="76">
        <f>分析係数表!C37</f>
        <v>0.27648363838047696</v>
      </c>
      <c r="Q34" s="82">
        <f t="shared" si="5"/>
        <v>4.6626315740847371E-2</v>
      </c>
      <c r="R34" s="83">
        <v>5.3529274705202232E-2</v>
      </c>
      <c r="S34" s="84">
        <f t="shared" si="6"/>
        <v>9.7379467706740552E-2</v>
      </c>
      <c r="T34" s="85">
        <f>分析係数表!F37</f>
        <v>0.66922584772872684</v>
      </c>
      <c r="U34" s="86">
        <f t="shared" si="7"/>
        <v>6.5168856827415619E-2</v>
      </c>
      <c r="V34" s="87">
        <f>分析係数表!D37</f>
        <v>9.9168266154830459E-2</v>
      </c>
      <c r="W34" s="167">
        <f t="shared" si="8"/>
        <v>0</v>
      </c>
      <c r="X34" s="76">
        <f>分析係数表!E37</f>
        <v>6.9737683941138842E-2</v>
      </c>
      <c r="Y34" s="166">
        <f t="shared" si="9"/>
        <v>0</v>
      </c>
    </row>
    <row r="35" spans="1:25" x14ac:dyDescent="0.2">
      <c r="A35" s="6" t="s">
        <v>23</v>
      </c>
      <c r="B35" s="5" t="s">
        <v>193</v>
      </c>
      <c r="C35" s="90"/>
      <c r="D35" s="107">
        <f>投入係数表!K35</f>
        <v>0</v>
      </c>
      <c r="E35" s="110">
        <f t="shared" si="0"/>
        <v>0</v>
      </c>
      <c r="F35" s="76">
        <f>分析係数表!C38</f>
        <v>2.0725388601036232E-2</v>
      </c>
      <c r="G35" s="110">
        <f t="shared" si="1"/>
        <v>0</v>
      </c>
      <c r="H35" s="110">
        <v>5.6237512836013843E-4</v>
      </c>
      <c r="I35" s="110">
        <f t="shared" si="2"/>
        <v>5.6237512836013843E-4</v>
      </c>
      <c r="J35" s="107">
        <f>分析係数表!G38</f>
        <v>0.23376623376623376</v>
      </c>
      <c r="K35" s="111">
        <f t="shared" si="3"/>
        <v>1.3146431572055183E-4</v>
      </c>
      <c r="L35" s="79"/>
      <c r="M35" s="80"/>
      <c r="N35" s="81">
        <f>分析係数表!H38</f>
        <v>4.4613247923811682E-2</v>
      </c>
      <c r="O35" s="82">
        <f t="shared" si="4"/>
        <v>0.1465709632707034</v>
      </c>
      <c r="P35" s="76">
        <f>分析係数表!C38</f>
        <v>2.0725388601036232E-2</v>
      </c>
      <c r="Q35" s="82">
        <f t="shared" si="5"/>
        <v>3.0377401714135367E-3</v>
      </c>
      <c r="R35" s="83">
        <v>3.4366480617649257E-3</v>
      </c>
      <c r="S35" s="84">
        <f t="shared" si="6"/>
        <v>3.9990231901250641E-3</v>
      </c>
      <c r="T35" s="85">
        <f>分析係数表!F38</f>
        <v>0.61038961038961037</v>
      </c>
      <c r="U35" s="86">
        <f t="shared" si="7"/>
        <v>2.4409622069594549E-3</v>
      </c>
      <c r="V35" s="87">
        <f>分析係数表!D38</f>
        <v>0.19480519480519481</v>
      </c>
      <c r="W35" s="167">
        <f t="shared" si="8"/>
        <v>0</v>
      </c>
      <c r="X35" s="76">
        <f>分析係数表!E38</f>
        <v>0.15584415584415584</v>
      </c>
      <c r="Y35" s="166">
        <f t="shared" si="9"/>
        <v>0</v>
      </c>
    </row>
    <row r="36" spans="1:25" x14ac:dyDescent="0.2">
      <c r="A36" s="6" t="s">
        <v>24</v>
      </c>
      <c r="B36" s="5" t="s">
        <v>39</v>
      </c>
      <c r="C36" s="90"/>
      <c r="D36" s="107">
        <f>投入係数表!K36</f>
        <v>0</v>
      </c>
      <c r="E36" s="110">
        <f t="shared" si="0"/>
        <v>0</v>
      </c>
      <c r="F36" s="76">
        <f>分析係数表!C39</f>
        <v>1</v>
      </c>
      <c r="G36" s="110">
        <f t="shared" si="1"/>
        <v>0</v>
      </c>
      <c r="H36" s="110">
        <v>8.1720373084712562E-4</v>
      </c>
      <c r="I36" s="110">
        <f t="shared" si="2"/>
        <v>8.1720373084712562E-4</v>
      </c>
      <c r="J36" s="107">
        <f>分析係数表!G39</f>
        <v>0.35511171293161814</v>
      </c>
      <c r="K36" s="111">
        <f t="shared" si="3"/>
        <v>2.901986166752318E-4</v>
      </c>
      <c r="L36" s="79"/>
      <c r="M36" s="80"/>
      <c r="N36" s="81">
        <f>分析係数表!H39</f>
        <v>4.0815169638048808E-3</v>
      </c>
      <c r="O36" s="82">
        <f t="shared" si="4"/>
        <v>1.3409287618158379E-2</v>
      </c>
      <c r="P36" s="76">
        <f>分析係数表!C39</f>
        <v>1</v>
      </c>
      <c r="Q36" s="82">
        <f t="shared" si="5"/>
        <v>1.3409287618158379E-2</v>
      </c>
      <c r="R36" s="83">
        <v>1.3912984154010865E-2</v>
      </c>
      <c r="S36" s="84">
        <f t="shared" si="6"/>
        <v>1.4730187884857989E-2</v>
      </c>
      <c r="T36" s="85">
        <f>分析係数表!F39</f>
        <v>0.70565335138794849</v>
      </c>
      <c r="U36" s="86">
        <f t="shared" si="7"/>
        <v>1.0394406447524197E-2</v>
      </c>
      <c r="V36" s="87">
        <f>分析係数表!D39</f>
        <v>5.8226134055517943E-2</v>
      </c>
      <c r="W36" s="167">
        <f t="shared" si="8"/>
        <v>0</v>
      </c>
      <c r="X36" s="76">
        <f>分析係数表!E39</f>
        <v>7.3798239675016933E-2</v>
      </c>
      <c r="Y36" s="166">
        <f t="shared" si="9"/>
        <v>0</v>
      </c>
    </row>
    <row r="37" spans="1:25" x14ac:dyDescent="0.2">
      <c r="A37" s="6" t="s">
        <v>25</v>
      </c>
      <c r="B37" s="5" t="s">
        <v>40</v>
      </c>
      <c r="C37" s="90"/>
      <c r="D37" s="107">
        <f>投入係数表!K37</f>
        <v>0</v>
      </c>
      <c r="E37" s="110">
        <f t="shared" si="0"/>
        <v>0</v>
      </c>
      <c r="F37" s="76">
        <f>分析係数表!C40</f>
        <v>0.8197979041916168</v>
      </c>
      <c r="G37" s="110">
        <f t="shared" si="1"/>
        <v>0</v>
      </c>
      <c r="H37" s="110">
        <v>1.3895021289406174E-4</v>
      </c>
      <c r="I37" s="110">
        <f t="shared" si="2"/>
        <v>1.3895021289406174E-4</v>
      </c>
      <c r="J37" s="107">
        <f>分析係数表!G40</f>
        <v>0.57597173144876324</v>
      </c>
      <c r="K37" s="111">
        <f t="shared" si="3"/>
        <v>8.0031394705767006E-5</v>
      </c>
      <c r="L37" s="79"/>
      <c r="M37" s="80"/>
      <c r="N37" s="81">
        <f>分析係数表!H40</f>
        <v>2.8769025821263571E-2</v>
      </c>
      <c r="O37" s="82">
        <f t="shared" si="4"/>
        <v>9.4516853697435801E-2</v>
      </c>
      <c r="P37" s="76">
        <f>分析係数表!C40</f>
        <v>0.8197979041916168</v>
      </c>
      <c r="Q37" s="82">
        <f t="shared" si="5"/>
        <v>7.7484718571943542E-2</v>
      </c>
      <c r="R37" s="83">
        <v>7.7676545843817668E-2</v>
      </c>
      <c r="S37" s="84">
        <f t="shared" si="6"/>
        <v>7.781549605671173E-2</v>
      </c>
      <c r="T37" s="85">
        <f>分析係数表!F40</f>
        <v>0.7751534312813837</v>
      </c>
      <c r="U37" s="86">
        <f t="shared" si="7"/>
        <v>6.0318948775223077E-2</v>
      </c>
      <c r="V37" s="87">
        <f>分析係数表!D40</f>
        <v>0.11623581923005394</v>
      </c>
      <c r="W37" s="167">
        <f t="shared" si="8"/>
        <v>0</v>
      </c>
      <c r="X37" s="76">
        <f>分析係数表!E40</f>
        <v>7.1229310024177053E-2</v>
      </c>
      <c r="Y37" s="166">
        <f t="shared" si="9"/>
        <v>0</v>
      </c>
    </row>
    <row r="38" spans="1:25" x14ac:dyDescent="0.2">
      <c r="A38" s="6" t="s">
        <v>26</v>
      </c>
      <c r="B38" s="5" t="s">
        <v>276</v>
      </c>
      <c r="C38" s="90"/>
      <c r="D38" s="107">
        <f>投入係数表!K38</f>
        <v>0</v>
      </c>
      <c r="E38" s="110">
        <f t="shared" si="0"/>
        <v>0</v>
      </c>
      <c r="F38" s="76">
        <f>分析係数表!C41</f>
        <v>0.39171744294123723</v>
      </c>
      <c r="G38" s="110">
        <f t="shared" si="1"/>
        <v>0</v>
      </c>
      <c r="H38" s="110">
        <v>1.1077800128535348E-5</v>
      </c>
      <c r="I38" s="110">
        <f t="shared" si="2"/>
        <v>1.1077800128535348E-5</v>
      </c>
      <c r="J38" s="107">
        <f>分析係数表!G41</f>
        <v>0.45918367346938777</v>
      </c>
      <c r="K38" s="111">
        <f t="shared" si="3"/>
        <v>5.0867449569805168E-6</v>
      </c>
      <c r="L38" s="79"/>
      <c r="M38" s="80"/>
      <c r="N38" s="81">
        <f>分析係数表!H41</f>
        <v>5.0452084691477002E-2</v>
      </c>
      <c r="O38" s="82">
        <f t="shared" si="4"/>
        <v>0.1657536941689022</v>
      </c>
      <c r="P38" s="76">
        <f>分析係数表!C41</f>
        <v>0.39171744294123723</v>
      </c>
      <c r="Q38" s="82">
        <f t="shared" si="5"/>
        <v>6.4928613237906233E-2</v>
      </c>
      <c r="R38" s="83">
        <v>6.5462285572441381E-2</v>
      </c>
      <c r="S38" s="84">
        <f t="shared" si="6"/>
        <v>6.5473363372569912E-2</v>
      </c>
      <c r="T38" s="85">
        <f>分析係数表!F41</f>
        <v>0.56279434850863419</v>
      </c>
      <c r="U38" s="86">
        <f t="shared" si="7"/>
        <v>3.6848038883934557E-2</v>
      </c>
      <c r="V38" s="87">
        <f>分析係数表!D41</f>
        <v>0.20068027210884354</v>
      </c>
      <c r="W38" s="167">
        <f t="shared" si="8"/>
        <v>0</v>
      </c>
      <c r="X38" s="76">
        <f>分析係数表!E41</f>
        <v>0.1815803244374673</v>
      </c>
      <c r="Y38" s="166">
        <f t="shared" si="9"/>
        <v>0</v>
      </c>
    </row>
    <row r="39" spans="1:25" x14ac:dyDescent="0.2">
      <c r="A39" s="6" t="s">
        <v>51</v>
      </c>
      <c r="B39" s="5" t="s">
        <v>367</v>
      </c>
      <c r="C39" s="90"/>
      <c r="D39" s="107">
        <f>投入係数表!K39</f>
        <v>0</v>
      </c>
      <c r="E39" s="110">
        <f>$C$13*D39</f>
        <v>0</v>
      </c>
      <c r="F39" s="76">
        <f>分析係数表!C42</f>
        <v>0.20259319286871957</v>
      </c>
      <c r="G39" s="110">
        <f>E39*F39</f>
        <v>0</v>
      </c>
      <c r="H39" s="110">
        <v>2.7862294040628238E-4</v>
      </c>
      <c r="I39" s="110">
        <f>C39+H39</f>
        <v>2.7862294040628238E-4</v>
      </c>
      <c r="J39" s="107">
        <f>分析係数表!G42</f>
        <v>0.5</v>
      </c>
      <c r="K39" s="111">
        <f>I39*J39</f>
        <v>1.3931147020314119E-4</v>
      </c>
      <c r="L39" s="79"/>
      <c r="M39" s="80"/>
      <c r="N39" s="81">
        <f>分析係数表!H42</f>
        <v>1.5560783424506107E-2</v>
      </c>
      <c r="O39" s="82">
        <f t="shared" si="4"/>
        <v>5.1122909044228816E-2</v>
      </c>
      <c r="P39" s="76">
        <f>分析係数表!C42</f>
        <v>0.20259319286871957</v>
      </c>
      <c r="Q39" s="82">
        <f>O39*P39</f>
        <v>1.0357153372007457E-2</v>
      </c>
      <c r="R39" s="83">
        <v>1.0578594509321592E-2</v>
      </c>
      <c r="S39" s="84">
        <f>I39+R39</f>
        <v>1.0857217449727874E-2</v>
      </c>
      <c r="T39" s="85">
        <f>分析係数表!F42</f>
        <v>0.5714285714285714</v>
      </c>
      <c r="U39" s="86">
        <f t="shared" si="7"/>
        <v>6.204124256987356E-3</v>
      </c>
      <c r="V39" s="87">
        <f>分析係数表!D42</f>
        <v>1.2619047619047619</v>
      </c>
      <c r="W39" s="167">
        <f t="shared" si="8"/>
        <v>0</v>
      </c>
      <c r="X39" s="76">
        <f>分析係数表!E42</f>
        <v>1.2380952380952381</v>
      </c>
      <c r="Y39" s="166">
        <f t="shared" si="9"/>
        <v>0</v>
      </c>
    </row>
    <row r="40" spans="1:25" x14ac:dyDescent="0.2">
      <c r="A40" s="6" t="s">
        <v>194</v>
      </c>
      <c r="B40" s="5" t="s">
        <v>41</v>
      </c>
      <c r="C40" s="90"/>
      <c r="D40" s="107">
        <f>投入係数表!K40</f>
        <v>0</v>
      </c>
      <c r="E40" s="110">
        <f>$C$13*D40</f>
        <v>0</v>
      </c>
      <c r="F40" s="76">
        <f>分析係数表!C43</f>
        <v>0.25330396475770922</v>
      </c>
      <c r="G40" s="110">
        <f>E40*F40</f>
        <v>0</v>
      </c>
      <c r="H40" s="110">
        <v>0.25897351739364421</v>
      </c>
      <c r="I40" s="110">
        <f>C40+H40</f>
        <v>0.25897351739364421</v>
      </c>
      <c r="J40" s="107">
        <f>分析係数表!G43</f>
        <v>0.41014168530947054</v>
      </c>
      <c r="K40" s="111">
        <f>I40*J40</f>
        <v>0.10621583487435073</v>
      </c>
      <c r="L40" s="79"/>
      <c r="M40" s="80"/>
      <c r="N40" s="81">
        <f>分析係数表!H43</f>
        <v>4.1382046994132816E-2</v>
      </c>
      <c r="O40" s="82">
        <f t="shared" si="4"/>
        <v>0.13595527723966133</v>
      </c>
      <c r="P40" s="76">
        <f>分析係数表!C43</f>
        <v>0.25330396475770922</v>
      </c>
      <c r="Q40" s="82">
        <f>O40*P40</f>
        <v>3.4438010754539762E-2</v>
      </c>
      <c r="R40" s="83">
        <v>4.8272991276986359E-2</v>
      </c>
      <c r="S40" s="84">
        <f>I40+R40</f>
        <v>0.30724650867063058</v>
      </c>
      <c r="T40" s="85">
        <f>分析係数表!F43</f>
        <v>0.66890380313199105</v>
      </c>
      <c r="U40" s="86">
        <f t="shared" si="7"/>
        <v>0.20551835814881106</v>
      </c>
      <c r="V40" s="87">
        <f>分析係数表!D43</f>
        <v>0.29082774049217003</v>
      </c>
      <c r="W40" s="167">
        <f t="shared" si="8"/>
        <v>0</v>
      </c>
      <c r="X40" s="76">
        <f>分析係数表!E43</f>
        <v>0.17375093214019388</v>
      </c>
      <c r="Y40" s="166">
        <f t="shared" si="9"/>
        <v>0</v>
      </c>
    </row>
    <row r="41" spans="1:25" x14ac:dyDescent="0.2">
      <c r="A41" s="6" t="s">
        <v>340</v>
      </c>
      <c r="B41" s="5" t="s">
        <v>42</v>
      </c>
      <c r="C41" s="90"/>
      <c r="D41" s="107">
        <f>投入係数表!K41</f>
        <v>0</v>
      </c>
      <c r="E41" s="110">
        <f>$C$13*D41</f>
        <v>0</v>
      </c>
      <c r="F41" s="76">
        <f>分析係数表!C44</f>
        <v>0.34899060563661799</v>
      </c>
      <c r="G41" s="110">
        <f>E41*F41</f>
        <v>0</v>
      </c>
      <c r="H41" s="110">
        <v>1.1603656385656513E-4</v>
      </c>
      <c r="I41" s="110">
        <f>C41+H41</f>
        <v>1.1603656385656513E-4</v>
      </c>
      <c r="J41" s="107">
        <f>分析係数表!G44</f>
        <v>0.26066485946640033</v>
      </c>
      <c r="K41" s="111">
        <f>I41*J41</f>
        <v>3.0246654610635539E-5</v>
      </c>
      <c r="L41" s="79"/>
      <c r="M41" s="80"/>
      <c r="N41" s="81">
        <f>分析係数表!H44</f>
        <v>0.11725858110597773</v>
      </c>
      <c r="O41" s="82">
        <f t="shared" si="4"/>
        <v>0.38523765886334177</v>
      </c>
      <c r="P41" s="76">
        <f>分析係数表!C44</f>
        <v>0.34899060563661799</v>
      </c>
      <c r="Q41" s="82">
        <f>O41*P41</f>
        <v>0.13444432388075048</v>
      </c>
      <c r="R41" s="83">
        <v>0.13605043808624837</v>
      </c>
      <c r="S41" s="84">
        <f>I41+R41</f>
        <v>0.13616647465010492</v>
      </c>
      <c r="T41" s="85">
        <f>分析係数表!F44</f>
        <v>0.46411756313311459</v>
      </c>
      <c r="U41" s="86">
        <f t="shared" si="7"/>
        <v>6.3197252395033723E-2</v>
      </c>
      <c r="V41" s="87">
        <f>分析係数表!D44</f>
        <v>0.17006705664146099</v>
      </c>
      <c r="W41" s="167">
        <f t="shared" si="8"/>
        <v>0</v>
      </c>
      <c r="X41" s="76">
        <f>分析係数表!E44</f>
        <v>7.8327864174632611E-2</v>
      </c>
      <c r="Y41" s="166">
        <f t="shared" si="9"/>
        <v>0</v>
      </c>
    </row>
    <row r="42" spans="1:25" x14ac:dyDescent="0.2">
      <c r="A42" s="6" t="s">
        <v>341</v>
      </c>
      <c r="B42" s="5" t="s">
        <v>278</v>
      </c>
      <c r="C42" s="90"/>
      <c r="D42" s="107">
        <f>投入係数表!K42</f>
        <v>0</v>
      </c>
      <c r="E42" s="110">
        <f>$C$13*D42</f>
        <v>0</v>
      </c>
      <c r="F42" s="76">
        <f>分析係数表!C45</f>
        <v>1</v>
      </c>
      <c r="G42" s="110">
        <f>E42*F42</f>
        <v>0</v>
      </c>
      <c r="H42" s="110">
        <v>2.2049963990637583E-4</v>
      </c>
      <c r="I42" s="110">
        <f>C42+H42</f>
        <v>2.2049963990637583E-4</v>
      </c>
      <c r="J42" s="107">
        <f>分析係数表!G45</f>
        <v>0</v>
      </c>
      <c r="K42" s="111">
        <f>I42*J42</f>
        <v>0</v>
      </c>
      <c r="L42" s="79"/>
      <c r="M42" s="80"/>
      <c r="N42" s="81">
        <f>分析係数表!H45</f>
        <v>0</v>
      </c>
      <c r="O42" s="82">
        <f t="shared" si="4"/>
        <v>0</v>
      </c>
      <c r="P42" s="76">
        <f>分析係数表!C45</f>
        <v>1</v>
      </c>
      <c r="Q42" s="82">
        <f>O42*P42</f>
        <v>0</v>
      </c>
      <c r="R42" s="83">
        <v>3.2365623046571017E-4</v>
      </c>
      <c r="S42" s="84">
        <f>I42+R42</f>
        <v>5.4415587037208598E-4</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107">
        <f>投入係数表!K43</f>
        <v>0</v>
      </c>
      <c r="E43" s="110">
        <f>$C$13*D43</f>
        <v>0</v>
      </c>
      <c r="F43" s="76">
        <f>分析係数表!C46</f>
        <v>3.0665669409124852E-2</v>
      </c>
      <c r="G43" s="110">
        <f>E43*F43</f>
        <v>0</v>
      </c>
      <c r="H43" s="110">
        <v>4.1881691205915188E-3</v>
      </c>
      <c r="I43" s="110">
        <f>C43+H43</f>
        <v>4.1881691205915188E-3</v>
      </c>
      <c r="J43" s="107">
        <f>分析係数表!G46</f>
        <v>2.4390243902439025E-2</v>
      </c>
      <c r="K43" s="111">
        <f>I43*J43</f>
        <v>1.021504663558907E-4</v>
      </c>
      <c r="L43" s="79"/>
      <c r="M43" s="80"/>
      <c r="N43" s="81">
        <f>分析係数表!H46</f>
        <v>2.3808848955528473E-2</v>
      </c>
      <c r="O43" s="82">
        <f t="shared" si="4"/>
        <v>7.8220844439257212E-2</v>
      </c>
      <c r="P43" s="76">
        <f>分析係数表!C46</f>
        <v>3.0665669409124852E-2</v>
      </c>
      <c r="Q43" s="82">
        <f>O43*P43</f>
        <v>2.3986945564768436E-3</v>
      </c>
      <c r="R43" s="83">
        <v>2.5814447462439776E-3</v>
      </c>
      <c r="S43" s="84">
        <f>I43+R43</f>
        <v>6.7696138668354965E-3</v>
      </c>
      <c r="T43" s="85">
        <f>分析係数表!F46</f>
        <v>0.34146341463414637</v>
      </c>
      <c r="U43" s="86">
        <f t="shared" si="7"/>
        <v>2.3115754667243161E-3</v>
      </c>
      <c r="V43" s="87">
        <f>分析係数表!D46</f>
        <v>4.878048780487805E-2</v>
      </c>
      <c r="W43" s="167">
        <f t="shared" si="8"/>
        <v>0</v>
      </c>
      <c r="X43" s="76">
        <f>分析係数表!E46</f>
        <v>0.17073170731707318</v>
      </c>
      <c r="Y43" s="166">
        <f t="shared" si="9"/>
        <v>0</v>
      </c>
    </row>
    <row r="44" spans="1:25" x14ac:dyDescent="0.2">
      <c r="A44" s="192">
        <v>40</v>
      </c>
      <c r="B44" s="14" t="s">
        <v>150</v>
      </c>
      <c r="C44" s="197">
        <f>SUM(C5:C43)</f>
        <v>100</v>
      </c>
      <c r="D44" s="108">
        <f>投入係数表!K44</f>
        <v>1</v>
      </c>
      <c r="E44" s="91">
        <f>SUM(E5:E43)</f>
        <v>100</v>
      </c>
      <c r="F44" s="92">
        <f>分析係数表!C47</f>
        <v>0.40646171512083096</v>
      </c>
      <c r="G44" s="91">
        <f>SUM(G5:G43)</f>
        <v>13.492063492063489</v>
      </c>
      <c r="H44" s="91">
        <f>SUM(H5:H43)</f>
        <v>14.664483694400433</v>
      </c>
      <c r="I44" s="91">
        <f>SUM(I5:I43)</f>
        <v>114.66448369440037</v>
      </c>
      <c r="J44" s="108">
        <f>分析係数表!G47</f>
        <v>0.2746501442153616</v>
      </c>
      <c r="K44" s="93">
        <f>SUM(K5:K43)</f>
        <v>5.2398223070202663</v>
      </c>
      <c r="L44" s="94">
        <f>最終需要_まとめ!$L$33</f>
        <v>0.627</v>
      </c>
      <c r="M44" s="91">
        <f>K44*L44</f>
        <v>3.2853685865017068</v>
      </c>
      <c r="N44" s="95">
        <f>分析係数表!H47</f>
        <v>1</v>
      </c>
      <c r="O44" s="96">
        <f>SUM(O5:O43)</f>
        <v>3.2853685865017068</v>
      </c>
      <c r="P44" s="92">
        <f>分析係数表!C47</f>
        <v>0.40646171512083096</v>
      </c>
      <c r="Q44" s="96">
        <f>SUM(Q5:Q43)</f>
        <v>1.0254670468399614</v>
      </c>
      <c r="R44" s="91">
        <f>SUM(R5:R43)</f>
        <v>1.1295544585686061</v>
      </c>
      <c r="S44" s="97">
        <f>SUM(S5:S43)</f>
        <v>115.79403815296902</v>
      </c>
      <c r="T44" s="98">
        <f>分析係数表!F47</f>
        <v>0.52975109496848627</v>
      </c>
      <c r="U44" s="99">
        <f>SUM(U5:U43)</f>
        <v>9.6410173131962953</v>
      </c>
      <c r="V44" s="100">
        <f>分析係数表!D47</f>
        <v>0.13437209089383004</v>
      </c>
      <c r="W44" s="164">
        <f>SUM(W5:W43)</f>
        <v>1</v>
      </c>
      <c r="X44" s="92">
        <f>分析係数表!E47</f>
        <v>9.7288140766401632E-2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364</v>
      </c>
      <c r="S2" s="3" t="s">
        <v>152</v>
      </c>
      <c r="U2" s="64" t="s">
        <v>209</v>
      </c>
      <c r="W2" s="3" t="s">
        <v>130</v>
      </c>
      <c r="Y2" s="3" t="s">
        <v>153</v>
      </c>
    </row>
    <row r="3" spans="1:25" ht="44" x14ac:dyDescent="0.2">
      <c r="B3" s="65"/>
      <c r="C3" s="66" t="s">
        <v>227</v>
      </c>
      <c r="D3" s="66" t="s">
        <v>378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投入係数表!L5</f>
        <v>0</v>
      </c>
      <c r="E5" s="77">
        <f t="shared" ref="E5:E38" si="0">$C$14*D5</f>
        <v>0</v>
      </c>
      <c r="F5" s="76">
        <f>分析係数表!C8</f>
        <v>0.34359605911330049</v>
      </c>
      <c r="G5" s="77">
        <f t="shared" ref="G5:G38" si="1">E5*F5</f>
        <v>0</v>
      </c>
      <c r="H5" s="77">
        <f t="array" ref="H5:H43">MMULT(逆行列係数!C5:AO43,'10'!G5:G43)</f>
        <v>2.2600596556915737E-5</v>
      </c>
      <c r="I5" s="77">
        <f t="shared" ref="I5:I38" si="2">C5+H5</f>
        <v>2.2600596556915737E-5</v>
      </c>
      <c r="J5" s="76">
        <f>分析係数表!G8</f>
        <v>0.12010331467929401</v>
      </c>
      <c r="K5" s="78">
        <f t="shared" ref="K5:K38" si="3">I5*J5</f>
        <v>2.7144065602150196E-6</v>
      </c>
      <c r="L5" s="79" t="s">
        <v>182</v>
      </c>
      <c r="M5" s="80" t="s">
        <v>182</v>
      </c>
      <c r="N5" s="81">
        <f>分析係数表!H8</f>
        <v>1.3293274000170063E-2</v>
      </c>
      <c r="O5" s="82">
        <f t="shared" ref="O5:O43" si="4">$M$44*N5</f>
        <v>0.19822947943745267</v>
      </c>
      <c r="P5" s="76">
        <f>分析係数表!C8</f>
        <v>0.34359605911330049</v>
      </c>
      <c r="Q5" s="82">
        <f t="shared" ref="Q5:Q38" si="5">O5*P5</f>
        <v>6.8110867934789765E-2</v>
      </c>
      <c r="R5" s="83">
        <f t="array" ref="R5:R43">MMULT(逆行列係数!C5:AO43,'10'!Q5:Q43)</f>
        <v>9.8121649137313124E-2</v>
      </c>
      <c r="S5" s="84">
        <f t="shared" ref="S5:S38" si="6">I5+R5</f>
        <v>9.8144249733870037E-2</v>
      </c>
      <c r="T5" s="85">
        <f>分析係数表!F8</f>
        <v>0.4537236332328885</v>
      </c>
      <c r="U5" s="86">
        <f t="shared" ref="U5:U43" si="7">S5*T5</f>
        <v>4.4530365570167464E-2</v>
      </c>
      <c r="V5" s="87">
        <f>分析係数表!D8</f>
        <v>0.40163581575548857</v>
      </c>
      <c r="W5" s="167">
        <f t="shared" ref="W5:W43" si="8">ROUND(S5*V5,0)</f>
        <v>0</v>
      </c>
      <c r="X5" s="76">
        <f>分析係数表!E8</f>
        <v>0.27335342229875159</v>
      </c>
      <c r="Y5" s="166">
        <f t="shared" ref="Y5:Y43" si="9">ROUND(S5*X5,0)</f>
        <v>0</v>
      </c>
    </row>
    <row r="6" spans="1:25" x14ac:dyDescent="0.2">
      <c r="A6" s="6" t="s">
        <v>219</v>
      </c>
      <c r="B6" s="5" t="s">
        <v>265</v>
      </c>
      <c r="C6" s="90"/>
      <c r="D6" s="76">
        <f>投入係数表!L6</f>
        <v>0</v>
      </c>
      <c r="E6" s="77">
        <f t="shared" si="0"/>
        <v>0</v>
      </c>
      <c r="F6" s="76">
        <f>分析係数表!C9</f>
        <v>1</v>
      </c>
      <c r="G6" s="77">
        <f t="shared" si="1"/>
        <v>0</v>
      </c>
      <c r="H6" s="77">
        <v>5.3082282152060829E-4</v>
      </c>
      <c r="I6" s="77">
        <f t="shared" si="2"/>
        <v>5.3082282152060829E-4</v>
      </c>
      <c r="J6" s="76">
        <f>分析係数表!G9</f>
        <v>0.25</v>
      </c>
      <c r="K6" s="78">
        <f t="shared" si="3"/>
        <v>1.3270570538015207E-4</v>
      </c>
      <c r="L6" s="79"/>
      <c r="M6" s="80"/>
      <c r="N6" s="81">
        <f>分析係数表!H9</f>
        <v>6.8025282730081347E-4</v>
      </c>
      <c r="O6" s="82">
        <f t="shared" si="4"/>
        <v>1.0143939246266236E-2</v>
      </c>
      <c r="P6" s="76">
        <f>分析係数表!C9</f>
        <v>1</v>
      </c>
      <c r="Q6" s="82">
        <f t="shared" si="5"/>
        <v>1.0143939246266236E-2</v>
      </c>
      <c r="R6" s="83">
        <v>1.2843654312153131E-2</v>
      </c>
      <c r="S6" s="84">
        <f t="shared" si="6"/>
        <v>1.337447713367374E-2</v>
      </c>
      <c r="T6" s="85">
        <f>分析係数表!F9</f>
        <v>0.67771084337349397</v>
      </c>
      <c r="U6" s="86">
        <f t="shared" si="7"/>
        <v>9.06402817794154E-3</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投入係数表!L7</f>
        <v>0</v>
      </c>
      <c r="E7" s="77">
        <f t="shared" si="0"/>
        <v>0</v>
      </c>
      <c r="F7" s="76">
        <f>分析係数表!C10</f>
        <v>1</v>
      </c>
      <c r="G7" s="77">
        <f t="shared" si="1"/>
        <v>0</v>
      </c>
      <c r="H7" s="77">
        <v>3.8704177164061673E-6</v>
      </c>
      <c r="I7" s="77">
        <f t="shared" si="2"/>
        <v>3.8704177164061673E-6</v>
      </c>
      <c r="J7" s="76">
        <f>分析係数表!G10</f>
        <v>0.17902051621442752</v>
      </c>
      <c r="K7" s="78">
        <f t="shared" si="3"/>
        <v>6.9288417755649785E-7</v>
      </c>
      <c r="L7" s="79"/>
      <c r="M7" s="80"/>
      <c r="N7" s="81">
        <f>分析係数表!H10</f>
        <v>1.3605056546016269E-3</v>
      </c>
      <c r="O7" s="82">
        <f t="shared" si="4"/>
        <v>2.0287878492532472E-2</v>
      </c>
      <c r="P7" s="76">
        <f>分析係数表!C10</f>
        <v>1</v>
      </c>
      <c r="Q7" s="82">
        <f t="shared" si="5"/>
        <v>2.0287878492532472E-2</v>
      </c>
      <c r="R7" s="83">
        <v>3.5380619668506488E-2</v>
      </c>
      <c r="S7" s="84">
        <f t="shared" si="6"/>
        <v>3.5384490086222894E-2</v>
      </c>
      <c r="T7" s="85">
        <f>分析係数表!F10</f>
        <v>0.51919258769027132</v>
      </c>
      <c r="U7" s="86">
        <f t="shared" si="7"/>
        <v>1.8371364971966817E-2</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投入係数表!L8</f>
        <v>0</v>
      </c>
      <c r="E8" s="77">
        <f t="shared" si="0"/>
        <v>0</v>
      </c>
      <c r="F8" s="76">
        <f>分析係数表!C11</f>
        <v>0.13492063492063489</v>
      </c>
      <c r="G8" s="77">
        <f t="shared" si="1"/>
        <v>0</v>
      </c>
      <c r="H8" s="77">
        <v>0.10943825806990826</v>
      </c>
      <c r="I8" s="77">
        <f t="shared" si="2"/>
        <v>0.10943825806990826</v>
      </c>
      <c r="J8" s="76">
        <f>分析係数表!G11</f>
        <v>0.36893203883495146</v>
      </c>
      <c r="K8" s="78">
        <f t="shared" si="3"/>
        <v>4.0375279676276833E-2</v>
      </c>
      <c r="L8" s="79"/>
      <c r="M8" s="80"/>
      <c r="N8" s="81">
        <f>分析係数表!H11</f>
        <v>-2.8343867804200562E-5</v>
      </c>
      <c r="O8" s="82">
        <f t="shared" si="4"/>
        <v>-4.2266413526109313E-4</v>
      </c>
      <c r="P8" s="76">
        <f>分析係数表!C11</f>
        <v>0.13492063492063489</v>
      </c>
      <c r="Q8" s="82">
        <f t="shared" si="5"/>
        <v>-5.7026113487607786E-5</v>
      </c>
      <c r="R8" s="83">
        <v>1.2357095989961202E-2</v>
      </c>
      <c r="S8" s="84">
        <f t="shared" si="6"/>
        <v>0.12179535405986947</v>
      </c>
      <c r="T8" s="85">
        <f>分析係数表!F11</f>
        <v>0.61165048543689315</v>
      </c>
      <c r="U8" s="86">
        <f t="shared" si="7"/>
        <v>7.4496187434677438E-2</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投入係数表!L9</f>
        <v>0</v>
      </c>
      <c r="E9" s="77">
        <f t="shared" si="0"/>
        <v>0</v>
      </c>
      <c r="F9" s="76">
        <f>分析係数表!C12</f>
        <v>0.20036934441366572</v>
      </c>
      <c r="G9" s="77">
        <f t="shared" si="1"/>
        <v>0</v>
      </c>
      <c r="H9" s="77">
        <v>2.4009565003831292E-5</v>
      </c>
      <c r="I9" s="77">
        <f t="shared" si="2"/>
        <v>2.4009565003831292E-5</v>
      </c>
      <c r="J9" s="76">
        <f>分析係数表!G12</f>
        <v>0.13740087392782002</v>
      </c>
      <c r="K9" s="78">
        <f t="shared" si="3"/>
        <v>3.2989352141532231E-6</v>
      </c>
      <c r="L9" s="79"/>
      <c r="M9" s="80"/>
      <c r="N9" s="81">
        <f>分析係数表!H12</f>
        <v>9.9061817975680963E-2</v>
      </c>
      <c r="O9" s="82">
        <f t="shared" si="4"/>
        <v>1.4772111527375205</v>
      </c>
      <c r="P9" s="76">
        <f>分析係数表!C12</f>
        <v>0.20036934441366572</v>
      </c>
      <c r="Q9" s="82">
        <f t="shared" si="5"/>
        <v>0.29598783023457237</v>
      </c>
      <c r="R9" s="83">
        <v>0.32947053220001865</v>
      </c>
      <c r="S9" s="84">
        <f t="shared" si="6"/>
        <v>0.32949454176502246</v>
      </c>
      <c r="T9" s="85">
        <f>分析係数表!F12</f>
        <v>0.33460106813400226</v>
      </c>
      <c r="U9" s="86">
        <f t="shared" si="7"/>
        <v>0.11024922561890013</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投入係数表!L10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0.21894002206524624</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投入係数表!L11</f>
        <v>9.8039215686274508E-3</v>
      </c>
      <c r="E11" s="77">
        <f t="shared" si="0"/>
        <v>0.98039215686274506</v>
      </c>
      <c r="F11" s="76">
        <f>分析係数表!C14</f>
        <v>6.3559322033898136E-3</v>
      </c>
      <c r="G11" s="77">
        <f t="shared" si="1"/>
        <v>6.2313060817547191E-3</v>
      </c>
      <c r="H11" s="77">
        <v>6.4127010405136374E-3</v>
      </c>
      <c r="I11" s="77">
        <f t="shared" si="2"/>
        <v>6.4127010405136374E-3</v>
      </c>
      <c r="J11" s="76">
        <f>分析係数表!G14</f>
        <v>0.23809523809523808</v>
      </c>
      <c r="K11" s="78">
        <f t="shared" si="3"/>
        <v>1.5268335810746756E-3</v>
      </c>
      <c r="L11" s="79"/>
      <c r="M11" s="80"/>
      <c r="N11" s="81">
        <f>分析係数表!H14</f>
        <v>1.218786315580624E-3</v>
      </c>
      <c r="O11" s="82">
        <f t="shared" si="4"/>
        <v>1.8174557816227004E-2</v>
      </c>
      <c r="P11" s="76">
        <f>分析係数表!C14</f>
        <v>6.3559322033898136E-3</v>
      </c>
      <c r="Q11" s="82">
        <f t="shared" si="5"/>
        <v>1.1551625730652725E-4</v>
      </c>
      <c r="R11" s="83">
        <v>2.9275800927204234E-4</v>
      </c>
      <c r="S11" s="84">
        <f t="shared" si="6"/>
        <v>6.7054590497856795E-3</v>
      </c>
      <c r="T11" s="85">
        <f>分析係数表!F14</f>
        <v>0.42857142857142855</v>
      </c>
      <c r="U11" s="86">
        <f t="shared" si="7"/>
        <v>2.8737681641938626E-3</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投入係数表!L12</f>
        <v>0.22549019607843138</v>
      </c>
      <c r="E12" s="77">
        <f t="shared" si="0"/>
        <v>22.549019607843139</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0.13736584395985527</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投入係数表!L13</f>
        <v>0</v>
      </c>
      <c r="E13" s="77">
        <f t="shared" si="0"/>
        <v>0</v>
      </c>
      <c r="F13" s="76">
        <f>分析係数表!C16</f>
        <v>8.0906148867310179E-4</v>
      </c>
      <c r="G13" s="77">
        <f t="shared" si="1"/>
        <v>0</v>
      </c>
      <c r="H13" s="77">
        <v>1.3486172818346251E-4</v>
      </c>
      <c r="I13" s="77">
        <f t="shared" si="2"/>
        <v>1.3486172818346251E-4</v>
      </c>
      <c r="J13" s="76">
        <f>分析係数表!G16</f>
        <v>0</v>
      </c>
      <c r="K13" s="78">
        <f t="shared" si="3"/>
        <v>0</v>
      </c>
      <c r="L13" s="79"/>
      <c r="M13" s="80"/>
      <c r="N13" s="81">
        <f>分析係数表!H16</f>
        <v>1.7573198038604347E-2</v>
      </c>
      <c r="O13" s="82">
        <f t="shared" si="4"/>
        <v>0.26205176386187773</v>
      </c>
      <c r="P13" s="76">
        <f>分析係数表!C16</f>
        <v>8.0906148867310179E-4</v>
      </c>
      <c r="Q13" s="82">
        <f t="shared" si="5"/>
        <v>2.1201599017950292E-4</v>
      </c>
      <c r="R13" s="83">
        <v>2.4114814778285082E-4</v>
      </c>
      <c r="S13" s="84">
        <f t="shared" si="6"/>
        <v>3.7600987596631333E-4</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75">
        <f>最終需要_まとめ!C15</f>
        <v>100</v>
      </c>
      <c r="D14" s="76">
        <f>投入係数表!L14</f>
        <v>0.26470588235294118</v>
      </c>
      <c r="E14" s="77">
        <f t="shared" si="0"/>
        <v>26.47058823529412</v>
      </c>
      <c r="F14" s="76">
        <f>分析係数表!C17</f>
        <v>1.9255455712451908E-2</v>
      </c>
      <c r="G14" s="77">
        <f t="shared" si="1"/>
        <v>0.50970323944725637</v>
      </c>
      <c r="H14" s="77">
        <v>0.51259945932966722</v>
      </c>
      <c r="I14" s="77">
        <f t="shared" si="2"/>
        <v>100.51259945932966</v>
      </c>
      <c r="J14" s="76">
        <f>分析係数表!G17</f>
        <v>0.22549019607843138</v>
      </c>
      <c r="K14" s="78">
        <f t="shared" si="3"/>
        <v>22.66460576043708</v>
      </c>
      <c r="L14" s="79"/>
      <c r="M14" s="80"/>
      <c r="N14" s="81">
        <f>分析係数表!H17</f>
        <v>2.8343867804200562E-3</v>
      </c>
      <c r="O14" s="82">
        <f t="shared" si="4"/>
        <v>4.2266413526109312E-2</v>
      </c>
      <c r="P14" s="76">
        <f>分析係数表!C17</f>
        <v>1.9255455712451908E-2</v>
      </c>
      <c r="Q14" s="82">
        <f t="shared" si="5"/>
        <v>8.1385905377617611E-4</v>
      </c>
      <c r="R14" s="83">
        <v>1.3202183974281153E-3</v>
      </c>
      <c r="S14" s="84">
        <f t="shared" si="6"/>
        <v>100.51391967772709</v>
      </c>
      <c r="T14" s="85">
        <f>分析係数表!F17</f>
        <v>0.34313725490196079</v>
      </c>
      <c r="U14" s="86">
        <f t="shared" si="7"/>
        <v>34.49007047765145</v>
      </c>
      <c r="V14" s="87">
        <f>分析係数表!D17</f>
        <v>1.9607843137254902E-2</v>
      </c>
      <c r="W14" s="167">
        <f t="shared" si="8"/>
        <v>2</v>
      </c>
      <c r="X14" s="76">
        <f>分析係数表!E17</f>
        <v>9.8039215686274508E-3</v>
      </c>
      <c r="Y14" s="166">
        <f t="shared" si="9"/>
        <v>1</v>
      </c>
    </row>
    <row r="15" spans="1:25" x14ac:dyDescent="0.2">
      <c r="A15" s="6" t="s">
        <v>3</v>
      </c>
      <c r="B15" s="5" t="s">
        <v>31</v>
      </c>
      <c r="C15" s="90"/>
      <c r="D15" s="76">
        <f>投入係数表!L15</f>
        <v>0</v>
      </c>
      <c r="E15" s="77">
        <f t="shared" si="0"/>
        <v>0</v>
      </c>
      <c r="F15" s="76">
        <f>分析係数表!C18</f>
        <v>0.17326732673267331</v>
      </c>
      <c r="G15" s="77">
        <f t="shared" si="1"/>
        <v>0</v>
      </c>
      <c r="H15" s="77">
        <v>4.5207973228547426E-4</v>
      </c>
      <c r="I15" s="77">
        <f t="shared" si="2"/>
        <v>4.5207973228547426E-4</v>
      </c>
      <c r="J15" s="76">
        <f>分析係数表!G18</f>
        <v>0.2148626817447496</v>
      </c>
      <c r="K15" s="78">
        <f t="shared" si="3"/>
        <v>9.7135063641305453E-5</v>
      </c>
      <c r="L15" s="79"/>
      <c r="M15" s="80"/>
      <c r="N15" s="81">
        <f>分析係数表!H18</f>
        <v>4.8184575267140952E-4</v>
      </c>
      <c r="O15" s="82">
        <f t="shared" si="4"/>
        <v>7.1852902994385829E-3</v>
      </c>
      <c r="P15" s="76">
        <f>分析係数表!C18</f>
        <v>0.17326732673267331</v>
      </c>
      <c r="Q15" s="82">
        <f t="shared" si="5"/>
        <v>1.244976041981933E-3</v>
      </c>
      <c r="R15" s="83">
        <v>2.3077442346185056E-3</v>
      </c>
      <c r="S15" s="84">
        <f t="shared" si="6"/>
        <v>2.7598239669039798E-3</v>
      </c>
      <c r="T15" s="85">
        <f>分析係数表!F18</f>
        <v>0.4604200323101777</v>
      </c>
      <c r="U15" s="86">
        <f t="shared" si="7"/>
        <v>1.2706782400123333E-3</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投入係数表!L16</f>
        <v>0</v>
      </c>
      <c r="E16" s="77">
        <f t="shared" si="0"/>
        <v>0</v>
      </c>
      <c r="F16" s="76">
        <f>分析係数表!C19</f>
        <v>6.6666666666667096E-3</v>
      </c>
      <c r="G16" s="77">
        <f t="shared" si="1"/>
        <v>0</v>
      </c>
      <c r="H16" s="77">
        <v>9.8580264885599428E-6</v>
      </c>
      <c r="I16" s="77">
        <f t="shared" si="2"/>
        <v>9.8580264885599428E-6</v>
      </c>
      <c r="J16" s="76">
        <f>分析係数表!G19</f>
        <v>7.1428571428571425E-2</v>
      </c>
      <c r="K16" s="78">
        <f t="shared" si="3"/>
        <v>7.04144749182853E-7</v>
      </c>
      <c r="L16" s="79"/>
      <c r="M16" s="80"/>
      <c r="N16" s="81">
        <f>分析係数表!H19</f>
        <v>-1.1337547121680225E-4</v>
      </c>
      <c r="O16" s="82">
        <f t="shared" si="4"/>
        <v>-1.6906565410443725E-3</v>
      </c>
      <c r="P16" s="76">
        <f>分析係数表!C19</f>
        <v>6.6666666666667096E-3</v>
      </c>
      <c r="Q16" s="82">
        <f t="shared" si="5"/>
        <v>-1.1271043606962557E-5</v>
      </c>
      <c r="R16" s="83">
        <v>1.3868670609877952E-5</v>
      </c>
      <c r="S16" s="84">
        <f t="shared" si="6"/>
        <v>2.3726697098437896E-5</v>
      </c>
      <c r="T16" s="85">
        <f>分析係数表!F19</f>
        <v>0.2857142857142857</v>
      </c>
      <c r="U16" s="86">
        <f t="shared" si="7"/>
        <v>6.7790563138393989E-6</v>
      </c>
      <c r="V16" s="87">
        <f>分析係数表!D19</f>
        <v>0</v>
      </c>
      <c r="W16" s="167">
        <f t="shared" si="8"/>
        <v>0</v>
      </c>
      <c r="X16" s="76">
        <f>分析係数表!E19</f>
        <v>0</v>
      </c>
      <c r="Y16" s="166">
        <f t="shared" si="9"/>
        <v>0</v>
      </c>
    </row>
    <row r="17" spans="1:25" x14ac:dyDescent="0.2">
      <c r="A17" s="6" t="s">
        <v>5</v>
      </c>
      <c r="B17" s="5" t="s">
        <v>33</v>
      </c>
      <c r="C17" s="90"/>
      <c r="D17" s="76">
        <f>投入係数表!L17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8.8759468404829549E-3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投入係数表!L18</f>
        <v>0</v>
      </c>
      <c r="E18" s="77">
        <f t="shared" si="0"/>
        <v>0</v>
      </c>
      <c r="F18" s="76">
        <f>分析係数表!C21</f>
        <v>2.5662959794696349E-2</v>
      </c>
      <c r="G18" s="77">
        <f t="shared" si="1"/>
        <v>0</v>
      </c>
      <c r="H18" s="77">
        <v>3.6089637476348872E-4</v>
      </c>
      <c r="I18" s="77">
        <f t="shared" si="2"/>
        <v>3.6089637476348872E-4</v>
      </c>
      <c r="J18" s="76">
        <f>分析係数表!G21</f>
        <v>0.2857142857142857</v>
      </c>
      <c r="K18" s="78">
        <f t="shared" si="3"/>
        <v>1.0311324993242534E-4</v>
      </c>
      <c r="L18" s="79"/>
      <c r="M18" s="80"/>
      <c r="N18" s="81">
        <f>分析係数表!H21</f>
        <v>9.6369150534281905E-4</v>
      </c>
      <c r="O18" s="82">
        <f t="shared" si="4"/>
        <v>1.4370580598877166E-2</v>
      </c>
      <c r="P18" s="76">
        <f>分析係数表!C21</f>
        <v>2.5662959794696349E-2</v>
      </c>
      <c r="Q18" s="82">
        <f t="shared" si="5"/>
        <v>3.6879163213542808E-4</v>
      </c>
      <c r="R18" s="83">
        <v>6.8724868932601348E-4</v>
      </c>
      <c r="S18" s="84">
        <f t="shared" si="6"/>
        <v>1.0481450640895023E-3</v>
      </c>
      <c r="T18" s="85">
        <f>分析係数表!F21</f>
        <v>0.42857142857142855</v>
      </c>
      <c r="U18" s="86">
        <f t="shared" si="7"/>
        <v>4.4920502746692949E-4</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投入係数表!L19</f>
        <v>0</v>
      </c>
      <c r="E19" s="77">
        <f t="shared" si="0"/>
        <v>0</v>
      </c>
      <c r="F19" s="76">
        <f>分析係数表!C22</f>
        <v>5.6016597510373467E-2</v>
      </c>
      <c r="G19" s="77">
        <f t="shared" si="1"/>
        <v>0</v>
      </c>
      <c r="H19" s="77">
        <v>3.1150459299904309E-4</v>
      </c>
      <c r="I19" s="77">
        <f t="shared" si="2"/>
        <v>3.1150459299904309E-4</v>
      </c>
      <c r="J19" s="76">
        <f>分析係数表!G22</f>
        <v>0.19573901464713714</v>
      </c>
      <c r="K19" s="78">
        <f t="shared" si="3"/>
        <v>6.0973602091690186E-5</v>
      </c>
      <c r="L19" s="79"/>
      <c r="M19" s="80"/>
      <c r="N19" s="81">
        <f>分析係数表!H22</f>
        <v>5.6687735608401125E-5</v>
      </c>
      <c r="O19" s="82">
        <f t="shared" si="4"/>
        <v>8.4532827052218626E-4</v>
      </c>
      <c r="P19" s="76">
        <f>分析係数表!C22</f>
        <v>5.6016597510373467E-2</v>
      </c>
      <c r="Q19" s="82">
        <f t="shared" si="5"/>
        <v>4.7352413493981409E-5</v>
      </c>
      <c r="R19" s="83">
        <v>2.547977602616534E-4</v>
      </c>
      <c r="S19" s="84">
        <f t="shared" si="6"/>
        <v>5.6630235326069649E-4</v>
      </c>
      <c r="T19" s="85">
        <f>分析係数表!F22</f>
        <v>0.41411451398135818</v>
      </c>
      <c r="U19" s="86">
        <f t="shared" si="7"/>
        <v>2.3451402378705274E-4</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投入係数表!L20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4.2266413526109313E-4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投入係数表!L21</f>
        <v>0</v>
      </c>
      <c r="E21" s="77">
        <f t="shared" si="0"/>
        <v>0</v>
      </c>
      <c r="F21" s="76">
        <f>分析係数表!C24</f>
        <v>0.19917864476386038</v>
      </c>
      <c r="G21" s="77">
        <f t="shared" si="1"/>
        <v>0</v>
      </c>
      <c r="H21" s="77">
        <v>6.2006849006559259E-4</v>
      </c>
      <c r="I21" s="77">
        <f t="shared" si="2"/>
        <v>6.2006849006559259E-4</v>
      </c>
      <c r="J21" s="76">
        <f>分析係数表!G24</f>
        <v>0.20754716981132076</v>
      </c>
      <c r="K21" s="78">
        <f t="shared" si="3"/>
        <v>1.2869346020229281E-4</v>
      </c>
      <c r="L21" s="79"/>
      <c r="M21" s="80"/>
      <c r="N21" s="81">
        <f>分析係数表!H24</f>
        <v>3.9681414925880784E-4</v>
      </c>
      <c r="O21" s="82">
        <f t="shared" si="4"/>
        <v>5.9172978936553036E-3</v>
      </c>
      <c r="P21" s="76">
        <f>分析係数表!C24</f>
        <v>0.19917864476386038</v>
      </c>
      <c r="Q21" s="82">
        <f t="shared" si="5"/>
        <v>1.1785993751223091E-3</v>
      </c>
      <c r="R21" s="83">
        <v>2.2651809498162451E-3</v>
      </c>
      <c r="S21" s="84">
        <f t="shared" si="6"/>
        <v>2.8852494398818379E-3</v>
      </c>
      <c r="T21" s="85">
        <f>分析係数表!F24</f>
        <v>0.39622641509433965</v>
      </c>
      <c r="U21" s="86">
        <f t="shared" si="7"/>
        <v>1.1432120422173321E-3</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投入係数表!L22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8.0306185699607693E-3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投入係数表!L23</f>
        <v>0</v>
      </c>
      <c r="E23" s="77">
        <f t="shared" si="0"/>
        <v>0</v>
      </c>
      <c r="F23" s="76">
        <f>分析係数表!C26</f>
        <v>0.11021233569261879</v>
      </c>
      <c r="G23" s="77">
        <f t="shared" si="1"/>
        <v>0</v>
      </c>
      <c r="H23" s="77">
        <v>4.784717370286309E-4</v>
      </c>
      <c r="I23" s="77">
        <f t="shared" si="2"/>
        <v>4.784717370286309E-4</v>
      </c>
      <c r="J23" s="76">
        <f>分析係数表!G26</f>
        <v>0.1984126984126984</v>
      </c>
      <c r="K23" s="78">
        <f t="shared" si="3"/>
        <v>9.4934868458061686E-5</v>
      </c>
      <c r="L23" s="79"/>
      <c r="M23" s="80"/>
      <c r="N23" s="81">
        <f>分析係数表!H26</f>
        <v>1.2046143816785239E-2</v>
      </c>
      <c r="O23" s="82">
        <f t="shared" si="4"/>
        <v>0.17963225748596459</v>
      </c>
      <c r="P23" s="76">
        <f>分析係数表!C26</f>
        <v>0.11021233569261879</v>
      </c>
      <c r="Q23" s="82">
        <f t="shared" si="5"/>
        <v>1.9797690663266063E-2</v>
      </c>
      <c r="R23" s="83">
        <v>2.0360326471661257E-2</v>
      </c>
      <c r="S23" s="84">
        <f t="shared" si="6"/>
        <v>2.0838798208689887E-2</v>
      </c>
      <c r="T23" s="85">
        <f>分析係数表!F26</f>
        <v>0.33809523809523812</v>
      </c>
      <c r="U23" s="86">
        <f t="shared" si="7"/>
        <v>7.0454984419856285E-3</v>
      </c>
      <c r="V23" s="87">
        <f>分析係数表!D26</f>
        <v>0</v>
      </c>
      <c r="W23" s="167">
        <f t="shared" si="8"/>
        <v>0</v>
      </c>
      <c r="X23" s="76">
        <f>分析係数表!E26</f>
        <v>0</v>
      </c>
      <c r="Y23" s="166">
        <f t="shared" si="9"/>
        <v>0</v>
      </c>
    </row>
    <row r="24" spans="1:25" x14ac:dyDescent="0.2">
      <c r="A24" s="6" t="s">
        <v>12</v>
      </c>
      <c r="B24" s="5" t="s">
        <v>365</v>
      </c>
      <c r="C24" s="90"/>
      <c r="D24" s="76">
        <f>投入係数表!L24</f>
        <v>0</v>
      </c>
      <c r="E24" s="77">
        <f t="shared" si="0"/>
        <v>0</v>
      </c>
      <c r="F24" s="76">
        <f>分析係数表!C27</f>
        <v>1.1933174224343368E-3</v>
      </c>
      <c r="G24" s="77">
        <f t="shared" si="1"/>
        <v>0</v>
      </c>
      <c r="H24" s="77">
        <v>1.3077922103455415E-6</v>
      </c>
      <c r="I24" s="77">
        <f t="shared" si="2"/>
        <v>1.3077922103455415E-6</v>
      </c>
      <c r="J24" s="76">
        <f>分析係数表!G27</f>
        <v>0.2857142857142857</v>
      </c>
      <c r="K24" s="78">
        <f t="shared" si="3"/>
        <v>3.7365491724158328E-7</v>
      </c>
      <c r="L24" s="79"/>
      <c r="M24" s="80"/>
      <c r="N24" s="81">
        <f>分析係数表!H27</f>
        <v>1.1365890989484425E-2</v>
      </c>
      <c r="O24" s="82">
        <f t="shared" si="4"/>
        <v>0.16948831823969834</v>
      </c>
      <c r="P24" s="76">
        <f>分析係数表!C27</f>
        <v>1.1933174224343368E-3</v>
      </c>
      <c r="Q24" s="82">
        <f t="shared" si="5"/>
        <v>2.0225336305452742E-4</v>
      </c>
      <c r="R24" s="83">
        <v>2.0306945795397216E-4</v>
      </c>
      <c r="S24" s="84">
        <f t="shared" si="6"/>
        <v>2.043772501643177E-4</v>
      </c>
      <c r="T24" s="85">
        <f>分析係数表!F27</f>
        <v>0.5714285714285714</v>
      </c>
      <c r="U24" s="86">
        <f t="shared" si="7"/>
        <v>1.1678700009389582E-4</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投入係数表!L25</f>
        <v>0</v>
      </c>
      <c r="E25" s="77">
        <f t="shared" si="0"/>
        <v>0</v>
      </c>
      <c r="F25" s="76">
        <f>分析係数表!C28</f>
        <v>9.1300191204588876E-2</v>
      </c>
      <c r="G25" s="77">
        <f t="shared" si="1"/>
        <v>0</v>
      </c>
      <c r="H25" s="77">
        <v>2.5218044064187883E-3</v>
      </c>
      <c r="I25" s="77">
        <f t="shared" si="2"/>
        <v>2.5218044064187883E-3</v>
      </c>
      <c r="J25" s="76">
        <f>分析係数表!G28</f>
        <v>0.1256583897667419</v>
      </c>
      <c r="K25" s="78">
        <f t="shared" si="3"/>
        <v>3.168858810172593E-4</v>
      </c>
      <c r="L25" s="79"/>
      <c r="M25" s="80"/>
      <c r="N25" s="81">
        <f>分析係数表!H28</f>
        <v>2.1286244720954622E-2</v>
      </c>
      <c r="O25" s="82">
        <f t="shared" si="4"/>
        <v>0.31742076558108095</v>
      </c>
      <c r="P25" s="76">
        <f>分析係数表!C28</f>
        <v>9.1300191204588876E-2</v>
      </c>
      <c r="Q25" s="82">
        <f t="shared" si="5"/>
        <v>2.8980576589859676E-2</v>
      </c>
      <c r="R25" s="83">
        <v>3.1545942569307268E-2</v>
      </c>
      <c r="S25" s="84">
        <f t="shared" si="6"/>
        <v>3.4067746975726058E-2</v>
      </c>
      <c r="T25" s="85">
        <f>分析係数表!F28</f>
        <v>0.21519939804364183</v>
      </c>
      <c r="U25" s="86">
        <f t="shared" si="7"/>
        <v>7.331358641879347E-3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投入係数表!L26</f>
        <v>0</v>
      </c>
      <c r="E26" s="77">
        <f t="shared" si="0"/>
        <v>0</v>
      </c>
      <c r="F26" s="76">
        <f>分析係数表!C29</f>
        <v>1.8433179723502335E-2</v>
      </c>
      <c r="G26" s="77">
        <f t="shared" si="1"/>
        <v>0</v>
      </c>
      <c r="H26" s="77">
        <v>6.7037820991170359E-4</v>
      </c>
      <c r="I26" s="77">
        <f t="shared" si="2"/>
        <v>6.7037820991170359E-4</v>
      </c>
      <c r="J26" s="76">
        <f>分析係数表!G29</f>
        <v>0.30107526881720431</v>
      </c>
      <c r="K26" s="78">
        <f t="shared" si="3"/>
        <v>2.0183429975836238E-4</v>
      </c>
      <c r="L26" s="79"/>
      <c r="M26" s="80"/>
      <c r="N26" s="81">
        <f>分析係数表!H29</f>
        <v>1.0062073070491199E-2</v>
      </c>
      <c r="O26" s="82">
        <f t="shared" si="4"/>
        <v>0.15004576801768807</v>
      </c>
      <c r="P26" s="76">
        <f>分析係数表!C29</f>
        <v>1.8433179723502335E-2</v>
      </c>
      <c r="Q26" s="82">
        <f t="shared" si="5"/>
        <v>2.765820608620983E-3</v>
      </c>
      <c r="R26" s="83">
        <v>3.2938332446353705E-3</v>
      </c>
      <c r="S26" s="84">
        <f t="shared" si="6"/>
        <v>3.9642114545470741E-3</v>
      </c>
      <c r="T26" s="85">
        <f>分析係数表!F29</f>
        <v>0.4838709677419355</v>
      </c>
      <c r="U26" s="86">
        <f t="shared" si="7"/>
        <v>1.9181668328453584E-3</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投入係数表!L27</f>
        <v>0</v>
      </c>
      <c r="E27" s="77">
        <f t="shared" si="0"/>
        <v>0</v>
      </c>
      <c r="F27" s="76">
        <f>分析係数表!C30</f>
        <v>1</v>
      </c>
      <c r="G27" s="77">
        <f t="shared" si="1"/>
        <v>0</v>
      </c>
      <c r="H27" s="77">
        <v>4.0918543613660152E-2</v>
      </c>
      <c r="I27" s="77">
        <f t="shared" si="2"/>
        <v>4.0918543613660152E-2</v>
      </c>
      <c r="J27" s="76">
        <f>分析係数表!G30</f>
        <v>0.34457349818908456</v>
      </c>
      <c r="K27" s="78">
        <f t="shared" si="3"/>
        <v>1.4099445713761503E-2</v>
      </c>
      <c r="L27" s="79"/>
      <c r="M27" s="80"/>
      <c r="N27" s="81">
        <f>分析係数表!H30</f>
        <v>0</v>
      </c>
      <c r="O27" s="82">
        <f t="shared" si="4"/>
        <v>0</v>
      </c>
      <c r="P27" s="76">
        <f>分析係数表!C30</f>
        <v>1</v>
      </c>
      <c r="Q27" s="82">
        <f t="shared" si="5"/>
        <v>0</v>
      </c>
      <c r="R27" s="83">
        <v>3.1516301005201801E-2</v>
      </c>
      <c r="S27" s="84">
        <f t="shared" si="6"/>
        <v>7.243484461886196E-2</v>
      </c>
      <c r="T27" s="85">
        <f>分析係数表!F30</f>
        <v>0.44136380666916447</v>
      </c>
      <c r="U27" s="86">
        <f t="shared" si="7"/>
        <v>3.1970118756470357E-2</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投入係数表!L28</f>
        <v>3.9215686274509803E-2</v>
      </c>
      <c r="E28" s="77">
        <f t="shared" si="0"/>
        <v>3.9215686274509802</v>
      </c>
      <c r="F28" s="76">
        <f>分析係数表!C31</f>
        <v>0.63276836158192085</v>
      </c>
      <c r="G28" s="77">
        <f t="shared" si="1"/>
        <v>2.4814445552232187</v>
      </c>
      <c r="H28" s="77">
        <v>2.6950081960923531</v>
      </c>
      <c r="I28" s="77">
        <f t="shared" si="2"/>
        <v>2.6950081960923531</v>
      </c>
      <c r="J28" s="76">
        <f>分析係数表!G31</f>
        <v>7.0953436807095344E-2</v>
      </c>
      <c r="K28" s="78">
        <f t="shared" si="3"/>
        <v>0.19122009373604279</v>
      </c>
      <c r="L28" s="79"/>
      <c r="M28" s="80"/>
      <c r="N28" s="81">
        <f>分析係数表!H31</f>
        <v>2.4772540460871292E-2</v>
      </c>
      <c r="O28" s="82">
        <f t="shared" si="4"/>
        <v>0.3694084542181954</v>
      </c>
      <c r="P28" s="76">
        <f>分析係数表!C31</f>
        <v>0.63276836158192085</v>
      </c>
      <c r="Q28" s="82">
        <f t="shared" si="5"/>
        <v>0.23374998233015754</v>
      </c>
      <c r="R28" s="83">
        <v>0.30349942399258428</v>
      </c>
      <c r="S28" s="84">
        <f t="shared" si="6"/>
        <v>2.9985076200849372</v>
      </c>
      <c r="T28" s="85">
        <f>分析係数表!F31</f>
        <v>0.34515890613451589</v>
      </c>
      <c r="U28" s="86">
        <f t="shared" si="7"/>
        <v>1.0349616101845274</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投入係数表!L29</f>
        <v>0</v>
      </c>
      <c r="E29" s="77">
        <f t="shared" si="0"/>
        <v>0</v>
      </c>
      <c r="F29" s="76">
        <f>分析係数表!C32</f>
        <v>0.97868217054263562</v>
      </c>
      <c r="G29" s="77">
        <f t="shared" si="1"/>
        <v>0</v>
      </c>
      <c r="H29" s="77">
        <v>6.830431050176688E-3</v>
      </c>
      <c r="I29" s="77">
        <f t="shared" si="2"/>
        <v>6.830431050176688E-3</v>
      </c>
      <c r="J29" s="76">
        <f>分析係数表!G32</f>
        <v>0.14173228346456693</v>
      </c>
      <c r="K29" s="78">
        <f t="shared" si="3"/>
        <v>9.6809258978882188E-4</v>
      </c>
      <c r="L29" s="79"/>
      <c r="M29" s="80"/>
      <c r="N29" s="81">
        <f>分析係数表!H32</f>
        <v>7.0859669510501405E-3</v>
      </c>
      <c r="O29" s="82">
        <f t="shared" si="4"/>
        <v>0.10566603381527329</v>
      </c>
      <c r="P29" s="76">
        <f>分析係数表!C32</f>
        <v>0.97868217054263562</v>
      </c>
      <c r="Q29" s="82">
        <f t="shared" si="5"/>
        <v>0.10341346332696319</v>
      </c>
      <c r="R29" s="83">
        <v>0.13054480696714613</v>
      </c>
      <c r="S29" s="84">
        <f t="shared" si="6"/>
        <v>0.13737523801732282</v>
      </c>
      <c r="T29" s="85">
        <f>分析係数表!F32</f>
        <v>0.48622047244094491</v>
      </c>
      <c r="U29" s="86">
        <f t="shared" si="7"/>
        <v>6.6794653130469964E-2</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投入係数表!L30</f>
        <v>0</v>
      </c>
      <c r="E30" s="77">
        <f t="shared" si="0"/>
        <v>0</v>
      </c>
      <c r="F30" s="76">
        <f>分析係数表!C33</f>
        <v>0.55506607929515417</v>
      </c>
      <c r="G30" s="77">
        <f t="shared" si="1"/>
        <v>0</v>
      </c>
      <c r="H30" s="77">
        <v>2.1758754481970049E-2</v>
      </c>
      <c r="I30" s="77">
        <f t="shared" si="2"/>
        <v>2.1758754481970049E-2</v>
      </c>
      <c r="J30" s="76">
        <f>分析係数表!G33</f>
        <v>0.50923482849604218</v>
      </c>
      <c r="K30" s="78">
        <f t="shared" si="3"/>
        <v>1.1080315606913508E-2</v>
      </c>
      <c r="L30" s="79"/>
      <c r="M30" s="80"/>
      <c r="N30" s="81">
        <f>分析係数表!H33</f>
        <v>1.0203792409512202E-3</v>
      </c>
      <c r="O30" s="82">
        <f t="shared" si="4"/>
        <v>1.5215908869399353E-2</v>
      </c>
      <c r="P30" s="76">
        <f>分析係数表!C33</f>
        <v>0.55506607929515417</v>
      </c>
      <c r="Q30" s="82">
        <f t="shared" si="5"/>
        <v>8.4458348790498617E-3</v>
      </c>
      <c r="R30" s="83">
        <v>2.8378480632097882E-2</v>
      </c>
      <c r="S30" s="84">
        <f t="shared" si="6"/>
        <v>5.0137235114067931E-2</v>
      </c>
      <c r="T30" s="85">
        <f>分析係数表!F33</f>
        <v>0.65171503957783639</v>
      </c>
      <c r="U30" s="86">
        <f t="shared" si="7"/>
        <v>3.2675190166688073E-2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投入係数表!L31</f>
        <v>5.8823529411764705E-2</v>
      </c>
      <c r="E31" s="77">
        <f t="shared" si="0"/>
        <v>5.8823529411764701</v>
      </c>
      <c r="F31" s="76">
        <f>分析係数表!C34</f>
        <v>0.15400223191640461</v>
      </c>
      <c r="G31" s="77">
        <f t="shared" si="1"/>
        <v>0.9058954818612035</v>
      </c>
      <c r="H31" s="77">
        <v>0.92300853301315466</v>
      </c>
      <c r="I31" s="77">
        <f t="shared" si="2"/>
        <v>0.92300853301315466</v>
      </c>
      <c r="J31" s="76">
        <f>分析係数表!G34</f>
        <v>0.42548076923076922</v>
      </c>
      <c r="K31" s="78">
        <f t="shared" si="3"/>
        <v>0.39272238063300091</v>
      </c>
      <c r="L31" s="79"/>
      <c r="M31" s="80"/>
      <c r="N31" s="81">
        <f>分析係数表!H34</f>
        <v>0.17369122190414105</v>
      </c>
      <c r="O31" s="82">
        <f t="shared" si="4"/>
        <v>2.5900858208799789</v>
      </c>
      <c r="P31" s="76">
        <f>分析係数表!C34</f>
        <v>0.15400223191640461</v>
      </c>
      <c r="Q31" s="82">
        <f t="shared" si="5"/>
        <v>0.39887899727054971</v>
      </c>
      <c r="R31" s="83">
        <v>0.4200033603225955</v>
      </c>
      <c r="S31" s="84">
        <f t="shared" si="6"/>
        <v>1.3430118933357502</v>
      </c>
      <c r="T31" s="85">
        <f>分析係数表!F34</f>
        <v>0.70232371794871795</v>
      </c>
      <c r="U31" s="86">
        <f t="shared" si="7"/>
        <v>0.94322910617691114</v>
      </c>
      <c r="V31" s="87">
        <f>分析係数表!D34</f>
        <v>0.47435897435897434</v>
      </c>
      <c r="W31" s="167">
        <f t="shared" si="8"/>
        <v>1</v>
      </c>
      <c r="X31" s="76">
        <f>分析係数表!E34</f>
        <v>0.27003205128205127</v>
      </c>
      <c r="Y31" s="166">
        <f t="shared" si="9"/>
        <v>0</v>
      </c>
    </row>
    <row r="32" spans="1:25" x14ac:dyDescent="0.2">
      <c r="A32" s="6" t="s">
        <v>20</v>
      </c>
      <c r="B32" s="5" t="s">
        <v>37</v>
      </c>
      <c r="C32" s="90"/>
      <c r="D32" s="76">
        <f>投入係数表!L32</f>
        <v>0</v>
      </c>
      <c r="E32" s="77">
        <f t="shared" si="0"/>
        <v>0</v>
      </c>
      <c r="F32" s="76">
        <f>分析係数表!C35</f>
        <v>0.30568862275449105</v>
      </c>
      <c r="G32" s="77">
        <f t="shared" si="1"/>
        <v>0</v>
      </c>
      <c r="H32" s="77">
        <v>2.7997775619816544E-2</v>
      </c>
      <c r="I32" s="77">
        <f t="shared" si="2"/>
        <v>2.7997775619816544E-2</v>
      </c>
      <c r="J32" s="76">
        <f>分析係数表!G35</f>
        <v>0.31559633027522938</v>
      </c>
      <c r="K32" s="78">
        <f t="shared" si="3"/>
        <v>8.8359952414833864E-3</v>
      </c>
      <c r="L32" s="79"/>
      <c r="M32" s="80"/>
      <c r="N32" s="81">
        <f>分析係数表!H35</f>
        <v>6.5701085570136902E-2</v>
      </c>
      <c r="O32" s="82">
        <f t="shared" si="4"/>
        <v>0.97973546553521396</v>
      </c>
      <c r="P32" s="76">
        <f>分析係数表!C35</f>
        <v>0.30568862275449105</v>
      </c>
      <c r="Q32" s="82">
        <f t="shared" si="5"/>
        <v>0.2994939851231897</v>
      </c>
      <c r="R32" s="83">
        <v>0.35175848110028413</v>
      </c>
      <c r="S32" s="84">
        <f t="shared" si="6"/>
        <v>0.37975625672010066</v>
      </c>
      <c r="T32" s="85">
        <f>分析係数表!F35</f>
        <v>0.65045871559633028</v>
      </c>
      <c r="U32" s="86">
        <f t="shared" si="7"/>
        <v>0.24701576698582695</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投入係数表!L33</f>
        <v>0</v>
      </c>
      <c r="E33" s="77">
        <f t="shared" si="0"/>
        <v>0</v>
      </c>
      <c r="F33" s="76">
        <f>分析係数表!C36</f>
        <v>0.70817344589409048</v>
      </c>
      <c r="G33" s="77">
        <f t="shared" si="1"/>
        <v>0</v>
      </c>
      <c r="H33" s="77">
        <v>3.0376743593500274E-2</v>
      </c>
      <c r="I33" s="77">
        <f t="shared" si="2"/>
        <v>3.0376743593500274E-2</v>
      </c>
      <c r="J33" s="76">
        <f>分析係数表!G36</f>
        <v>9.7428958051420846E-3</v>
      </c>
      <c r="K33" s="78">
        <f t="shared" si="3"/>
        <v>2.9595744773099053E-4</v>
      </c>
      <c r="L33" s="79"/>
      <c r="M33" s="80"/>
      <c r="N33" s="81">
        <f>分析係数表!H36</f>
        <v>0.13287605226609223</v>
      </c>
      <c r="O33" s="82">
        <f t="shared" si="4"/>
        <v>1.9814494661040045</v>
      </c>
      <c r="P33" s="76">
        <f>分析係数表!C36</f>
        <v>0.70817344589409048</v>
      </c>
      <c r="Q33" s="82">
        <f t="shared" si="5"/>
        <v>1.4032098962758788</v>
      </c>
      <c r="R33" s="83">
        <v>1.4410540890588834</v>
      </c>
      <c r="S33" s="84">
        <f t="shared" si="6"/>
        <v>1.4714308326523837</v>
      </c>
      <c r="T33" s="85">
        <f>分析係数表!F36</f>
        <v>0.89418132611637346</v>
      </c>
      <c r="U33" s="86">
        <f t="shared" si="7"/>
        <v>1.315725973229628</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投入係数表!L34</f>
        <v>9.8039215686274508E-3</v>
      </c>
      <c r="E34" s="77">
        <f t="shared" si="0"/>
        <v>0.98039215686274506</v>
      </c>
      <c r="F34" s="76">
        <f>分析係数表!C37</f>
        <v>0.27648363838047696</v>
      </c>
      <c r="G34" s="77">
        <f t="shared" si="1"/>
        <v>0.27106239056909504</v>
      </c>
      <c r="H34" s="77">
        <v>0.31097021637303435</v>
      </c>
      <c r="I34" s="77">
        <f t="shared" si="2"/>
        <v>0.31097021637303435</v>
      </c>
      <c r="J34" s="76">
        <f>分析係数表!G37</f>
        <v>0.33205374280230326</v>
      </c>
      <c r="K34" s="78">
        <f t="shared" si="3"/>
        <v>0.10325882424670814</v>
      </c>
      <c r="L34" s="79"/>
      <c r="M34" s="80"/>
      <c r="N34" s="81">
        <f>分析係数表!H37</f>
        <v>5.1330744593407217E-2</v>
      </c>
      <c r="O34" s="82">
        <f t="shared" si="4"/>
        <v>0.76544474895783965</v>
      </c>
      <c r="P34" s="76">
        <f>分析係数表!C37</f>
        <v>0.27648363838047696</v>
      </c>
      <c r="Q34" s="82">
        <f t="shared" si="5"/>
        <v>0.21163294917109429</v>
      </c>
      <c r="R34" s="83">
        <v>0.24296490282047156</v>
      </c>
      <c r="S34" s="84">
        <f t="shared" si="6"/>
        <v>0.55393511919350591</v>
      </c>
      <c r="T34" s="85">
        <f>分析係数表!F37</f>
        <v>0.66922584772872684</v>
      </c>
      <c r="U34" s="86">
        <f t="shared" si="7"/>
        <v>0.37070769972898732</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投入係数表!L35</f>
        <v>0</v>
      </c>
      <c r="E35" s="77">
        <f t="shared" si="0"/>
        <v>0</v>
      </c>
      <c r="F35" s="76">
        <f>分析係数表!C38</f>
        <v>2.0725388601036232E-2</v>
      </c>
      <c r="G35" s="77">
        <f t="shared" si="1"/>
        <v>0</v>
      </c>
      <c r="H35" s="77">
        <v>1.8185166677903754E-3</v>
      </c>
      <c r="I35" s="77">
        <f t="shared" si="2"/>
        <v>1.8185166677903754E-3</v>
      </c>
      <c r="J35" s="76">
        <f>分析係数表!G38</f>
        <v>0.23376623376623376</v>
      </c>
      <c r="K35" s="78">
        <f t="shared" si="3"/>
        <v>4.2510779247047735E-4</v>
      </c>
      <c r="L35" s="79"/>
      <c r="M35" s="80"/>
      <c r="N35" s="81">
        <f>分析係数表!H38</f>
        <v>4.4613247923811682E-2</v>
      </c>
      <c r="O35" s="82">
        <f t="shared" si="4"/>
        <v>0.66527334890096057</v>
      </c>
      <c r="P35" s="76">
        <f>分析係数表!C38</f>
        <v>2.0725388601036232E-2</v>
      </c>
      <c r="Q35" s="82">
        <f t="shared" si="5"/>
        <v>1.3788048681885169E-2</v>
      </c>
      <c r="R35" s="83">
        <v>1.5598658247348334E-2</v>
      </c>
      <c r="S35" s="84">
        <f t="shared" si="6"/>
        <v>1.7417174915138708E-2</v>
      </c>
      <c r="T35" s="85">
        <f>分析係数表!F38</f>
        <v>0.61038961038961037</v>
      </c>
      <c r="U35" s="86">
        <f t="shared" si="7"/>
        <v>1.0631262610539212E-2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投入係数表!L36</f>
        <v>0</v>
      </c>
      <c r="E36" s="77">
        <f t="shared" si="0"/>
        <v>0</v>
      </c>
      <c r="F36" s="76">
        <f>分析係数表!C39</f>
        <v>1</v>
      </c>
      <c r="G36" s="77">
        <f t="shared" si="1"/>
        <v>0</v>
      </c>
      <c r="H36" s="77">
        <v>1.5364483921095678E-4</v>
      </c>
      <c r="I36" s="77">
        <f t="shared" si="2"/>
        <v>1.5364483921095678E-4</v>
      </c>
      <c r="J36" s="76">
        <f>分析係数表!G39</f>
        <v>0.35511171293161814</v>
      </c>
      <c r="K36" s="78">
        <f t="shared" si="3"/>
        <v>5.4561082035305911E-5</v>
      </c>
      <c r="L36" s="79"/>
      <c r="M36" s="80"/>
      <c r="N36" s="81">
        <f>分析係数表!H39</f>
        <v>4.0815169638048808E-3</v>
      </c>
      <c r="O36" s="82">
        <f t="shared" si="4"/>
        <v>6.0863635477597412E-2</v>
      </c>
      <c r="P36" s="76">
        <f>分析係数表!C39</f>
        <v>1</v>
      </c>
      <c r="Q36" s="82">
        <f t="shared" si="5"/>
        <v>6.0863635477597412E-2</v>
      </c>
      <c r="R36" s="83">
        <v>6.3149871944621946E-2</v>
      </c>
      <c r="S36" s="84">
        <f t="shared" si="6"/>
        <v>6.3303516783832905E-2</v>
      </c>
      <c r="T36" s="85">
        <f>分析係数表!F39</f>
        <v>0.70565335138794849</v>
      </c>
      <c r="U36" s="86">
        <f t="shared" si="7"/>
        <v>4.4670338773154933E-2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投入係数表!L37</f>
        <v>0</v>
      </c>
      <c r="E37" s="77">
        <f t="shared" si="0"/>
        <v>0</v>
      </c>
      <c r="F37" s="76">
        <f>分析係数表!C40</f>
        <v>0.8197979041916168</v>
      </c>
      <c r="G37" s="77">
        <f t="shared" si="1"/>
        <v>0</v>
      </c>
      <c r="H37" s="77">
        <v>9.8291493602868456E-4</v>
      </c>
      <c r="I37" s="77">
        <f t="shared" si="2"/>
        <v>9.8291493602868456E-4</v>
      </c>
      <c r="J37" s="76">
        <f>分析係数表!G40</f>
        <v>0.57597173144876324</v>
      </c>
      <c r="K37" s="78">
        <f t="shared" si="3"/>
        <v>5.6613121757129181E-4</v>
      </c>
      <c r="L37" s="79"/>
      <c r="M37" s="80"/>
      <c r="N37" s="81">
        <f>分析係数表!H40</f>
        <v>2.8769025821263571E-2</v>
      </c>
      <c r="O37" s="82">
        <f t="shared" si="4"/>
        <v>0.42900409729000955</v>
      </c>
      <c r="P37" s="76">
        <f>分析係数表!C40</f>
        <v>0.8197979041916168</v>
      </c>
      <c r="Q37" s="82">
        <f t="shared" si="5"/>
        <v>0.35169665984796628</v>
      </c>
      <c r="R37" s="83">
        <v>0.35256734779817461</v>
      </c>
      <c r="S37" s="84">
        <f t="shared" si="6"/>
        <v>0.35355026273420331</v>
      </c>
      <c r="T37" s="85">
        <f>分析係数表!F40</f>
        <v>0.7751534312813837</v>
      </c>
      <c r="U37" s="86">
        <f t="shared" si="7"/>
        <v>0.27405569928885243</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投入係数表!L38</f>
        <v>0</v>
      </c>
      <c r="E38" s="77">
        <f t="shared" si="0"/>
        <v>0</v>
      </c>
      <c r="F38" s="76">
        <f>分析係数表!C41</f>
        <v>0.39171744294123723</v>
      </c>
      <c r="G38" s="77">
        <f t="shared" si="1"/>
        <v>0</v>
      </c>
      <c r="H38" s="77">
        <v>7.8558810916762927E-5</v>
      </c>
      <c r="I38" s="77">
        <f t="shared" si="2"/>
        <v>7.8558810916762927E-5</v>
      </c>
      <c r="J38" s="76">
        <f>分析係数表!G41</f>
        <v>0.45918367346938777</v>
      </c>
      <c r="K38" s="78">
        <f t="shared" si="3"/>
        <v>3.607292338014624E-5</v>
      </c>
      <c r="L38" s="79"/>
      <c r="M38" s="80"/>
      <c r="N38" s="81">
        <f>分析係数表!H41</f>
        <v>5.0452084691477002E-2</v>
      </c>
      <c r="O38" s="82">
        <f t="shared" si="4"/>
        <v>0.7523421607647458</v>
      </c>
      <c r="P38" s="76">
        <f>分析係数表!C41</f>
        <v>0.39171744294123723</v>
      </c>
      <c r="Q38" s="82">
        <f t="shared" si="5"/>
        <v>0.29470554743165145</v>
      </c>
      <c r="R38" s="83">
        <v>0.29712784154290917</v>
      </c>
      <c r="S38" s="84">
        <f t="shared" si="6"/>
        <v>0.29720640035382595</v>
      </c>
      <c r="T38" s="85">
        <f>分析係数表!F41</f>
        <v>0.56279434850863419</v>
      </c>
      <c r="U38" s="86">
        <f t="shared" si="7"/>
        <v>0.16726608245972779</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投入係数表!L39</f>
        <v>0</v>
      </c>
      <c r="E39" s="77">
        <f>$C$14*D39</f>
        <v>0</v>
      </c>
      <c r="F39" s="76">
        <f>分析係数表!C42</f>
        <v>0.20259319286871957</v>
      </c>
      <c r="G39" s="77">
        <f>E39*F39</f>
        <v>0</v>
      </c>
      <c r="H39" s="77">
        <v>8.2411885277142898E-4</v>
      </c>
      <c r="I39" s="77">
        <f>C39+H39</f>
        <v>8.2411885277142898E-4</v>
      </c>
      <c r="J39" s="76">
        <f>分析係数表!G42</f>
        <v>0.5</v>
      </c>
      <c r="K39" s="78">
        <f>I39*J39</f>
        <v>4.1205942638571449E-4</v>
      </c>
      <c r="L39" s="79"/>
      <c r="M39" s="80"/>
      <c r="N39" s="81">
        <f>分析係数表!H42</f>
        <v>1.5560783424506107E-2</v>
      </c>
      <c r="O39" s="82">
        <f t="shared" si="4"/>
        <v>0.23204261025834011</v>
      </c>
      <c r="P39" s="76">
        <f>分析係数表!C42</f>
        <v>0.20259319286871957</v>
      </c>
      <c r="Q39" s="82">
        <f>O39*P39</f>
        <v>4.7010253293829025E-2</v>
      </c>
      <c r="R39" s="83">
        <v>4.8015356103539887E-2</v>
      </c>
      <c r="S39" s="84">
        <f>I39+R39</f>
        <v>4.8839474956311316E-2</v>
      </c>
      <c r="T39" s="85">
        <f>分析係数表!F42</f>
        <v>0.5714285714285714</v>
      </c>
      <c r="U39" s="86">
        <f t="shared" si="7"/>
        <v>2.7908271403606466E-2</v>
      </c>
      <c r="V39" s="87">
        <f>分析係数表!D42</f>
        <v>1.2619047619047619</v>
      </c>
      <c r="W39" s="167">
        <f t="shared" si="8"/>
        <v>0</v>
      </c>
      <c r="X39" s="76">
        <f>分析係数表!E42</f>
        <v>1.2380952380952381</v>
      </c>
      <c r="Y39" s="166">
        <f t="shared" si="9"/>
        <v>0</v>
      </c>
    </row>
    <row r="40" spans="1:25" x14ac:dyDescent="0.2">
      <c r="A40" s="6" t="s">
        <v>194</v>
      </c>
      <c r="B40" s="5" t="s">
        <v>41</v>
      </c>
      <c r="C40" s="90"/>
      <c r="D40" s="76">
        <f>投入係数表!L40</f>
        <v>2.9411764705882353E-2</v>
      </c>
      <c r="E40" s="77">
        <f>$C$14*D40</f>
        <v>2.9411764705882351</v>
      </c>
      <c r="F40" s="76">
        <f>分析係数表!C43</f>
        <v>0.25330396475770922</v>
      </c>
      <c r="G40" s="77">
        <f>E40*F40</f>
        <v>0.74501166105208594</v>
      </c>
      <c r="H40" s="77">
        <v>0.85654353659578897</v>
      </c>
      <c r="I40" s="77">
        <f>C40+H40</f>
        <v>0.85654353659578897</v>
      </c>
      <c r="J40" s="76">
        <f>分析係数表!G43</f>
        <v>0.41014168530947054</v>
      </c>
      <c r="K40" s="78">
        <f>I40*J40</f>
        <v>0.35130420964033104</v>
      </c>
      <c r="L40" s="79"/>
      <c r="M40" s="80"/>
      <c r="N40" s="81">
        <f>分析係数表!H43</f>
        <v>4.1382046994132816E-2</v>
      </c>
      <c r="O40" s="82">
        <f t="shared" si="4"/>
        <v>0.61708963748119594</v>
      </c>
      <c r="P40" s="76">
        <f>分析係数表!C43</f>
        <v>0.25330396475770922</v>
      </c>
      <c r="Q40" s="82">
        <f>O40*P40</f>
        <v>0.15631125178488442</v>
      </c>
      <c r="R40" s="83">
        <v>0.21910707176696759</v>
      </c>
      <c r="S40" s="84">
        <f>I40+R40</f>
        <v>1.0756506083627566</v>
      </c>
      <c r="T40" s="85">
        <f>分析係数表!F43</f>
        <v>0.66890380313199105</v>
      </c>
      <c r="U40" s="86">
        <f t="shared" si="7"/>
        <v>0.71950678277508773</v>
      </c>
      <c r="V40" s="87">
        <f>分析係数表!D43</f>
        <v>0.29082774049217003</v>
      </c>
      <c r="W40" s="167">
        <f t="shared" si="8"/>
        <v>0</v>
      </c>
      <c r="X40" s="76">
        <f>分析係数表!E43</f>
        <v>0.17375093214019388</v>
      </c>
      <c r="Y40" s="166">
        <f t="shared" si="9"/>
        <v>0</v>
      </c>
    </row>
    <row r="41" spans="1:25" x14ac:dyDescent="0.2">
      <c r="A41" s="6" t="s">
        <v>340</v>
      </c>
      <c r="B41" s="5" t="s">
        <v>42</v>
      </c>
      <c r="C41" s="90"/>
      <c r="D41" s="76">
        <f>投入係数表!L41</f>
        <v>0</v>
      </c>
      <c r="E41" s="77">
        <f>$C$14*D41</f>
        <v>0</v>
      </c>
      <c r="F41" s="76">
        <f>分析係数表!C44</f>
        <v>0.34899060563661799</v>
      </c>
      <c r="G41" s="77">
        <f>E41*F41</f>
        <v>0</v>
      </c>
      <c r="H41" s="77">
        <v>6.3304965672522314E-4</v>
      </c>
      <c r="I41" s="77">
        <f>C41+H41</f>
        <v>6.3304965672522314E-4</v>
      </c>
      <c r="J41" s="76">
        <f>分析係数表!G44</f>
        <v>0.26066485946640033</v>
      </c>
      <c r="K41" s="78">
        <f>I41*J41</f>
        <v>1.6501379980553326E-4</v>
      </c>
      <c r="L41" s="79"/>
      <c r="M41" s="80"/>
      <c r="N41" s="81">
        <f>分析係数表!H44</f>
        <v>0.11725858110597773</v>
      </c>
      <c r="O41" s="82">
        <f t="shared" si="4"/>
        <v>1.7485615275751423</v>
      </c>
      <c r="P41" s="76">
        <f>分析係数表!C44</f>
        <v>0.34899060563661799</v>
      </c>
      <c r="Q41" s="82">
        <f>O41*P41</f>
        <v>0.61023154650133882</v>
      </c>
      <c r="R41" s="83">
        <v>0.61752156460837382</v>
      </c>
      <c r="S41" s="84">
        <f>I41+R41</f>
        <v>0.61815461426509899</v>
      </c>
      <c r="T41" s="85">
        <f>分析係数表!F44</f>
        <v>0.46411756313311459</v>
      </c>
      <c r="U41" s="86">
        <f t="shared" si="7"/>
        <v>0.28689641321220816</v>
      </c>
      <c r="V41" s="87">
        <f>分析係数表!D44</f>
        <v>0.17006705664146099</v>
      </c>
      <c r="W41" s="167">
        <f t="shared" si="8"/>
        <v>0</v>
      </c>
      <c r="X41" s="76">
        <f>分析係数表!E44</f>
        <v>7.8327864174632611E-2</v>
      </c>
      <c r="Y41" s="166">
        <f t="shared" si="9"/>
        <v>0</v>
      </c>
    </row>
    <row r="42" spans="1:25" x14ac:dyDescent="0.2">
      <c r="A42" s="6" t="s">
        <v>341</v>
      </c>
      <c r="B42" s="5" t="s">
        <v>278</v>
      </c>
      <c r="C42" s="90"/>
      <c r="D42" s="76">
        <f>投入係数表!L42</f>
        <v>0</v>
      </c>
      <c r="E42" s="77">
        <f>$C$14*D42</f>
        <v>0</v>
      </c>
      <c r="F42" s="76">
        <f>分析係数表!C45</f>
        <v>1</v>
      </c>
      <c r="G42" s="77">
        <f>E42*F42</f>
        <v>0</v>
      </c>
      <c r="H42" s="77">
        <v>4.0712933130188122E-4</v>
      </c>
      <c r="I42" s="77">
        <f>C42+H42</f>
        <v>4.0712933130188122E-4</v>
      </c>
      <c r="J42" s="76">
        <f>分析係数表!G45</f>
        <v>0</v>
      </c>
      <c r="K42" s="78">
        <f>I42*J42</f>
        <v>0</v>
      </c>
      <c r="L42" s="79"/>
      <c r="M42" s="80"/>
      <c r="N42" s="81">
        <f>分析係数表!H45</f>
        <v>0</v>
      </c>
      <c r="O42" s="82">
        <f t="shared" si="4"/>
        <v>0</v>
      </c>
      <c r="P42" s="76">
        <f>分析係数表!C45</f>
        <v>1</v>
      </c>
      <c r="Q42" s="82">
        <f>O42*P42</f>
        <v>0</v>
      </c>
      <c r="R42" s="83">
        <v>1.4690485723076515E-3</v>
      </c>
      <c r="S42" s="84">
        <f>I42+R42</f>
        <v>1.8761779036095328E-3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投入係数表!L43</f>
        <v>0</v>
      </c>
      <c r="E43" s="77">
        <f>$C$14*D43</f>
        <v>0</v>
      </c>
      <c r="F43" s="76">
        <f>分析係数表!C46</f>
        <v>3.0665669409124852E-2</v>
      </c>
      <c r="G43" s="77">
        <f>E43*F43</f>
        <v>0</v>
      </c>
      <c r="H43" s="77">
        <v>7.8742980095615359E-4</v>
      </c>
      <c r="I43" s="77">
        <f>C43+H43</f>
        <v>7.8742980095615359E-4</v>
      </c>
      <c r="J43" s="76">
        <f>分析係数表!G46</f>
        <v>2.4390243902439025E-2</v>
      </c>
      <c r="K43" s="78">
        <f>I43*J43</f>
        <v>1.9205604901369601E-5</v>
      </c>
      <c r="L43" s="79"/>
      <c r="M43" s="80"/>
      <c r="N43" s="81">
        <f>分析係数表!H46</f>
        <v>2.3808848955528473E-2</v>
      </c>
      <c r="O43" s="82">
        <f t="shared" si="4"/>
        <v>0.35503787361931827</v>
      </c>
      <c r="P43" s="76">
        <f>分析係数表!C46</f>
        <v>3.0665669409124852E-2</v>
      </c>
      <c r="Q43" s="82">
        <f>O43*P43</f>
        <v>1.0887474060128664E-2</v>
      </c>
      <c r="R43" s="83">
        <v>1.1716961893500695E-2</v>
      </c>
      <c r="S43" s="84">
        <f>I43+R43</f>
        <v>1.2504391694456848E-2</v>
      </c>
      <c r="T43" s="85">
        <f>分析係数表!F46</f>
        <v>0.34146341463414637</v>
      </c>
      <c r="U43" s="86">
        <f t="shared" si="7"/>
        <v>4.2697922859120949E-3</v>
      </c>
      <c r="V43" s="87">
        <f>分析係数表!D46</f>
        <v>4.878048780487805E-2</v>
      </c>
      <c r="W43" s="167">
        <f t="shared" si="8"/>
        <v>0</v>
      </c>
      <c r="X43" s="76">
        <f>分析係数表!E46</f>
        <v>0.17073170731707318</v>
      </c>
      <c r="Y43" s="166">
        <f t="shared" si="9"/>
        <v>0</v>
      </c>
    </row>
    <row r="44" spans="1:25" x14ac:dyDescent="0.2">
      <c r="A44" s="192">
        <v>40</v>
      </c>
      <c r="B44" s="14" t="s">
        <v>150</v>
      </c>
      <c r="C44" s="197">
        <f>SUM(C5:C43)</f>
        <v>100</v>
      </c>
      <c r="D44" s="92">
        <f>投入係数表!L44</f>
        <v>0.63725490196078427</v>
      </c>
      <c r="E44" s="91">
        <f>SUM(E5:E43)</f>
        <v>63.725490196078425</v>
      </c>
      <c r="F44" s="92">
        <f>分析係数表!C47</f>
        <v>0.40646171512083096</v>
      </c>
      <c r="G44" s="91">
        <f>SUM(G5:G43)</f>
        <v>4.9193486342346144</v>
      </c>
      <c r="H44" s="91">
        <f>SUM(H5:H43)</f>
        <v>5.5536910462603988</v>
      </c>
      <c r="I44" s="91">
        <f>SUM(I5:I43)</f>
        <v>105.55369104626043</v>
      </c>
      <c r="J44" s="92">
        <f>分析係数表!G47</f>
        <v>0.2746501442153616</v>
      </c>
      <c r="K44" s="93">
        <f>SUM(K5:K43)</f>
        <v>23.783115400552834</v>
      </c>
      <c r="L44" s="94">
        <f>最終需要_まとめ!$L$33</f>
        <v>0.627</v>
      </c>
      <c r="M44" s="91">
        <f>K44*L44</f>
        <v>14.912013356146627</v>
      </c>
      <c r="N44" s="95">
        <f>分析係数表!H47</f>
        <v>1</v>
      </c>
      <c r="O44" s="96">
        <f>SUM(O5:O43)</f>
        <v>14.912013356146629</v>
      </c>
      <c r="P44" s="92">
        <f>分析係数表!C47</f>
        <v>0.40646171512083096</v>
      </c>
      <c r="Q44" s="96">
        <f>SUM(Q5:Q43)</f>
        <v>4.6545091961960283</v>
      </c>
      <c r="R44" s="91">
        <f>SUM(R5:R43)</f>
        <v>5.1269532562876341</v>
      </c>
      <c r="S44" s="97">
        <f>SUM(S5:S43)</f>
        <v>110.68064430254803</v>
      </c>
      <c r="T44" s="98">
        <f>分析係数表!F47</f>
        <v>0.52975109496848627</v>
      </c>
      <c r="U44" s="99">
        <f>SUM(U5:U43)</f>
        <v>40.347456378064464</v>
      </c>
      <c r="V44" s="100">
        <f>分析係数表!D47</f>
        <v>0.13437209089383004</v>
      </c>
      <c r="W44" s="164">
        <f>SUM(W5:W43)</f>
        <v>3</v>
      </c>
      <c r="X44" s="92">
        <f>分析係数表!E47</f>
        <v>9.7288140766401632E-2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241</v>
      </c>
      <c r="S2" s="3" t="s">
        <v>152</v>
      </c>
      <c r="U2" s="64" t="s">
        <v>209</v>
      </c>
      <c r="W2" s="3" t="s">
        <v>130</v>
      </c>
      <c r="Y2" s="3" t="s">
        <v>153</v>
      </c>
    </row>
    <row r="3" spans="1:25" ht="44" x14ac:dyDescent="0.2">
      <c r="B3" s="65"/>
      <c r="C3" s="66" t="s">
        <v>227</v>
      </c>
      <c r="D3" s="66" t="s">
        <v>242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投入係数表!M5</f>
        <v>0</v>
      </c>
      <c r="E5" s="77">
        <f t="shared" ref="E5:E38" si="0">$C$15*D5</f>
        <v>0</v>
      </c>
      <c r="F5" s="76">
        <f>分析係数表!C8</f>
        <v>0.34359605911330049</v>
      </c>
      <c r="G5" s="77">
        <f t="shared" ref="G5:G38" si="1">E5*F5</f>
        <v>0</v>
      </c>
      <c r="H5" s="77">
        <f t="array" ref="H5:H43">MMULT(逆行列係数!C5:AO43,'11'!G5:G43)</f>
        <v>2.8664367864895241E-4</v>
      </c>
      <c r="I5" s="77">
        <f t="shared" ref="I5:I38" si="2">C5+H5</f>
        <v>2.8664367864895241E-4</v>
      </c>
      <c r="J5" s="76">
        <f>分析係数表!G8</f>
        <v>0.12010331467929401</v>
      </c>
      <c r="K5" s="78">
        <f t="shared" ref="K5:K38" si="3">I5*J5</f>
        <v>3.4426855937605561E-5</v>
      </c>
      <c r="L5" s="79" t="s">
        <v>182</v>
      </c>
      <c r="M5" s="80" t="s">
        <v>182</v>
      </c>
      <c r="N5" s="81">
        <f>分析係数表!H8</f>
        <v>1.3293274000170063E-2</v>
      </c>
      <c r="O5" s="82">
        <f t="shared" ref="O5:O43" si="4">$M$44*N5</f>
        <v>0.20341954142169491</v>
      </c>
      <c r="P5" s="76">
        <f>分析係数表!C8</f>
        <v>0.34359605911330049</v>
      </c>
      <c r="Q5" s="82">
        <f t="shared" ref="Q5:Q38" si="5">O5*P5</f>
        <v>6.9894152779129165E-2</v>
      </c>
      <c r="R5" s="83">
        <f t="array" ref="R5:R43">MMULT(逆行列係数!C5:AO43,'11'!Q5:Q43)</f>
        <v>0.10069067894288959</v>
      </c>
      <c r="S5" s="84">
        <f t="shared" ref="S5:S38" si="6">I5+R5</f>
        <v>0.10097732262153854</v>
      </c>
      <c r="T5" s="85">
        <f>分析係数表!F8</f>
        <v>0.4537236332328885</v>
      </c>
      <c r="U5" s="86">
        <f t="shared" ref="U5:U43" si="7">S5*T5</f>
        <v>4.5815797693974009E-2</v>
      </c>
      <c r="V5" s="87">
        <f>分析係数表!D8</f>
        <v>0.40163581575548857</v>
      </c>
      <c r="W5" s="167">
        <f t="shared" ref="W5:W43" si="8">ROUND(S5*V5,0)</f>
        <v>0</v>
      </c>
      <c r="X5" s="76">
        <f>分析係数表!E8</f>
        <v>0.27335342229875159</v>
      </c>
      <c r="Y5" s="166">
        <f t="shared" ref="Y5:Y43" si="9">ROUND(S5*X5,0)</f>
        <v>0</v>
      </c>
    </row>
    <row r="6" spans="1:25" x14ac:dyDescent="0.2">
      <c r="A6" s="6" t="s">
        <v>219</v>
      </c>
      <c r="B6" s="5" t="s">
        <v>265</v>
      </c>
      <c r="C6" s="90"/>
      <c r="D6" s="76">
        <f>投入係数表!M6</f>
        <v>0</v>
      </c>
      <c r="E6" s="77">
        <f t="shared" si="0"/>
        <v>0</v>
      </c>
      <c r="F6" s="76">
        <f>分析係数表!C9</f>
        <v>1</v>
      </c>
      <c r="G6" s="77">
        <f t="shared" si="1"/>
        <v>0</v>
      </c>
      <c r="H6" s="77">
        <v>1.2466387144931886E-3</v>
      </c>
      <c r="I6" s="77">
        <f t="shared" si="2"/>
        <v>1.2466387144931886E-3</v>
      </c>
      <c r="J6" s="76">
        <f>分析係数表!G9</f>
        <v>0.25</v>
      </c>
      <c r="K6" s="78">
        <f t="shared" si="3"/>
        <v>3.1165967862329714E-4</v>
      </c>
      <c r="L6" s="79"/>
      <c r="M6" s="80"/>
      <c r="N6" s="81">
        <f>分析係数表!H9</f>
        <v>6.8025282730081347E-4</v>
      </c>
      <c r="O6" s="82">
        <f t="shared" si="4"/>
        <v>1.040952877211232E-2</v>
      </c>
      <c r="P6" s="76">
        <f>分析係数表!C9</f>
        <v>1</v>
      </c>
      <c r="Q6" s="82">
        <f t="shared" si="5"/>
        <v>1.040952877211232E-2</v>
      </c>
      <c r="R6" s="83">
        <v>1.3179928019643185E-2</v>
      </c>
      <c r="S6" s="84">
        <f t="shared" si="6"/>
        <v>1.4426566734136373E-2</v>
      </c>
      <c r="T6" s="85">
        <f>分析係数表!F9</f>
        <v>0.67771084337349397</v>
      </c>
      <c r="U6" s="86">
        <f t="shared" si="7"/>
        <v>9.7770407083755534E-3</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投入係数表!M7</f>
        <v>0</v>
      </c>
      <c r="E7" s="77">
        <f t="shared" si="0"/>
        <v>0</v>
      </c>
      <c r="F7" s="76">
        <f>分析係数表!C10</f>
        <v>1</v>
      </c>
      <c r="G7" s="77">
        <f t="shared" si="1"/>
        <v>0</v>
      </c>
      <c r="H7" s="77">
        <v>1.0131552416547209E-5</v>
      </c>
      <c r="I7" s="77">
        <f t="shared" si="2"/>
        <v>1.0131552416547209E-5</v>
      </c>
      <c r="J7" s="76">
        <f>分析係数表!G10</f>
        <v>0.17902051621442752</v>
      </c>
      <c r="K7" s="78">
        <f t="shared" si="3"/>
        <v>1.8137557436638119E-6</v>
      </c>
      <c r="L7" s="79"/>
      <c r="M7" s="80"/>
      <c r="N7" s="81">
        <f>分析係数表!H10</f>
        <v>1.3605056546016269E-3</v>
      </c>
      <c r="O7" s="82">
        <f t="shared" si="4"/>
        <v>2.0819057544224639E-2</v>
      </c>
      <c r="P7" s="76">
        <f>分析係数表!C10</f>
        <v>1</v>
      </c>
      <c r="Q7" s="82">
        <f t="shared" si="5"/>
        <v>2.0819057544224639E-2</v>
      </c>
      <c r="R7" s="83">
        <v>3.6306958221387527E-2</v>
      </c>
      <c r="S7" s="84">
        <f t="shared" si="6"/>
        <v>3.6317089773804073E-2</v>
      </c>
      <c r="T7" s="85">
        <f>分析係数表!F10</f>
        <v>0.51919258769027132</v>
      </c>
      <c r="U7" s="86">
        <f t="shared" si="7"/>
        <v>1.8855563817041229E-2</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投入係数表!M8</f>
        <v>6.7851373182552507E-2</v>
      </c>
      <c r="E8" s="77">
        <f t="shared" si="0"/>
        <v>6.7851373182552503</v>
      </c>
      <c r="F8" s="76">
        <f>分析係数表!C11</f>
        <v>0.13492063492063489</v>
      </c>
      <c r="G8" s="77">
        <f t="shared" si="1"/>
        <v>0.91545503500269232</v>
      </c>
      <c r="H8" s="77">
        <v>1.0918164421202758</v>
      </c>
      <c r="I8" s="77">
        <f t="shared" si="2"/>
        <v>1.0918164421202758</v>
      </c>
      <c r="J8" s="76">
        <f>分析係数表!G11</f>
        <v>0.36893203883495146</v>
      </c>
      <c r="K8" s="78">
        <f t="shared" si="3"/>
        <v>0.40280606602495617</v>
      </c>
      <c r="L8" s="79"/>
      <c r="M8" s="80"/>
      <c r="N8" s="81">
        <f>分析係数表!H11</f>
        <v>-2.8343867804200562E-5</v>
      </c>
      <c r="O8" s="82">
        <f t="shared" si="4"/>
        <v>-4.3373036550468003E-4</v>
      </c>
      <c r="P8" s="76">
        <f>分析係数表!C11</f>
        <v>0.13492063492063489</v>
      </c>
      <c r="Q8" s="82">
        <f t="shared" si="5"/>
        <v>-5.8519176298250467E-5</v>
      </c>
      <c r="R8" s="83">
        <v>1.2680630583883025E-2</v>
      </c>
      <c r="S8" s="84">
        <f t="shared" si="6"/>
        <v>1.104497072704159</v>
      </c>
      <c r="T8" s="85">
        <f>分析係数表!F11</f>
        <v>0.61165048543689315</v>
      </c>
      <c r="U8" s="86">
        <f t="shared" si="7"/>
        <v>0.6755661706831263</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投入係数表!M9</f>
        <v>0</v>
      </c>
      <c r="E9" s="77">
        <f t="shared" si="0"/>
        <v>0</v>
      </c>
      <c r="F9" s="76">
        <f>分析係数表!C12</f>
        <v>0.20036934441366572</v>
      </c>
      <c r="G9" s="77">
        <f t="shared" si="1"/>
        <v>0</v>
      </c>
      <c r="H9" s="77">
        <v>1.0873749384437833E-4</v>
      </c>
      <c r="I9" s="77">
        <f t="shared" si="2"/>
        <v>1.0873749384437833E-4</v>
      </c>
      <c r="J9" s="76">
        <f>分析係数表!G12</f>
        <v>0.13740087392782002</v>
      </c>
      <c r="K9" s="78">
        <f t="shared" si="3"/>
        <v>1.4940626682938532E-5</v>
      </c>
      <c r="L9" s="79"/>
      <c r="M9" s="80"/>
      <c r="N9" s="81">
        <f>分析係数表!H12</f>
        <v>9.9061817975680963E-2</v>
      </c>
      <c r="O9" s="82">
        <f t="shared" si="4"/>
        <v>1.5158876274388566</v>
      </c>
      <c r="P9" s="76">
        <f>分析係数表!C12</f>
        <v>0.20036934441366572</v>
      </c>
      <c r="Q9" s="82">
        <f t="shared" si="5"/>
        <v>0.30373741011471084</v>
      </c>
      <c r="R9" s="83">
        <v>0.33809675918175741</v>
      </c>
      <c r="S9" s="84">
        <f t="shared" si="6"/>
        <v>0.33820549667560179</v>
      </c>
      <c r="T9" s="85">
        <f>分析係数表!F12</f>
        <v>0.33460106813400226</v>
      </c>
      <c r="U9" s="86">
        <f t="shared" si="7"/>
        <v>0.1131639204364471</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投入係数表!M10</f>
        <v>3.2310177705977385E-3</v>
      </c>
      <c r="E10" s="77">
        <f t="shared" si="0"/>
        <v>0.32310177705977383</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0.22467232933142425</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投入係数表!M11</f>
        <v>2.2617124394184167E-2</v>
      </c>
      <c r="E11" s="77">
        <f t="shared" si="0"/>
        <v>2.2617124394184165</v>
      </c>
      <c r="F11" s="76">
        <f>分析係数表!C14</f>
        <v>6.3559322033898136E-3</v>
      </c>
      <c r="G11" s="77">
        <f t="shared" si="1"/>
        <v>1.4375290928506847E-2</v>
      </c>
      <c r="H11" s="77">
        <v>1.5062990311471951E-2</v>
      </c>
      <c r="I11" s="77">
        <f t="shared" si="2"/>
        <v>1.5062990311471951E-2</v>
      </c>
      <c r="J11" s="76">
        <f>分析係数表!G14</f>
        <v>0.23809523809523808</v>
      </c>
      <c r="K11" s="78">
        <f t="shared" si="3"/>
        <v>3.5864262646361786E-3</v>
      </c>
      <c r="L11" s="79"/>
      <c r="M11" s="80"/>
      <c r="N11" s="81">
        <f>分析係数表!H14</f>
        <v>1.218786315580624E-3</v>
      </c>
      <c r="O11" s="82">
        <f t="shared" si="4"/>
        <v>1.8650405716701238E-2</v>
      </c>
      <c r="P11" s="76">
        <f>分析係数表!C14</f>
        <v>6.3559322033898136E-3</v>
      </c>
      <c r="Q11" s="82">
        <f t="shared" si="5"/>
        <v>1.1854071430106688E-4</v>
      </c>
      <c r="R11" s="83">
        <v>3.0042302569047424E-4</v>
      </c>
      <c r="S11" s="84">
        <f t="shared" si="6"/>
        <v>1.5363413337162426E-2</v>
      </c>
      <c r="T11" s="85">
        <f>分析係数表!F14</f>
        <v>0.42857142857142855</v>
      </c>
      <c r="U11" s="86">
        <f t="shared" si="7"/>
        <v>6.5843200016410391E-3</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投入係数表!M12</f>
        <v>3.5541195476575124E-2</v>
      </c>
      <c r="E12" s="77">
        <f t="shared" si="0"/>
        <v>3.5541195476575123</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0.14096236878902102</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投入係数表!M13</f>
        <v>2.2617124394184167E-2</v>
      </c>
      <c r="E13" s="77">
        <f t="shared" si="0"/>
        <v>2.2617124394184165</v>
      </c>
      <c r="F13" s="76">
        <f>分析係数表!C16</f>
        <v>8.0906148867310179E-4</v>
      </c>
      <c r="G13" s="77">
        <f t="shared" si="1"/>
        <v>1.8298644331863367E-3</v>
      </c>
      <c r="H13" s="77">
        <v>2.1054189034753002E-3</v>
      </c>
      <c r="I13" s="77">
        <f t="shared" si="2"/>
        <v>2.1054189034753002E-3</v>
      </c>
      <c r="J13" s="76">
        <f>分析係数表!G16</f>
        <v>0</v>
      </c>
      <c r="K13" s="78">
        <f t="shared" si="3"/>
        <v>0</v>
      </c>
      <c r="L13" s="79"/>
      <c r="M13" s="80"/>
      <c r="N13" s="81">
        <f>分析係数表!H16</f>
        <v>1.7573198038604347E-2</v>
      </c>
      <c r="O13" s="82">
        <f t="shared" si="4"/>
        <v>0.26891282661290161</v>
      </c>
      <c r="P13" s="76">
        <f>分析係数表!C16</f>
        <v>8.0906148867310179E-4</v>
      </c>
      <c r="Q13" s="82">
        <f t="shared" si="5"/>
        <v>2.1756701182272588E-4</v>
      </c>
      <c r="R13" s="83">
        <v>2.4746191018554698E-4</v>
      </c>
      <c r="S13" s="84">
        <f t="shared" si="6"/>
        <v>2.3528808136608469E-3</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投入係数表!M14</f>
        <v>8.0775444264943458E-3</v>
      </c>
      <c r="E14" s="77">
        <f t="shared" si="0"/>
        <v>0.80775444264943452</v>
      </c>
      <c r="F14" s="76">
        <f>分析係数表!C17</f>
        <v>1.9255455712451908E-2</v>
      </c>
      <c r="G14" s="77">
        <f t="shared" si="1"/>
        <v>1.5553679896972461E-2</v>
      </c>
      <c r="H14" s="77">
        <v>1.6713482760364738E-2</v>
      </c>
      <c r="I14" s="77">
        <f t="shared" si="2"/>
        <v>1.6713482760364738E-2</v>
      </c>
      <c r="J14" s="76">
        <f>分析係数表!G17</f>
        <v>0.22549019607843138</v>
      </c>
      <c r="K14" s="78">
        <f t="shared" si="3"/>
        <v>3.7687265047881271E-3</v>
      </c>
      <c r="L14" s="79"/>
      <c r="M14" s="80"/>
      <c r="N14" s="81">
        <f>分析係数表!H17</f>
        <v>2.8343867804200562E-3</v>
      </c>
      <c r="O14" s="82">
        <f t="shared" si="4"/>
        <v>4.3373036550468001E-2</v>
      </c>
      <c r="P14" s="76">
        <f>分析係数表!C17</f>
        <v>1.9255455712451908E-2</v>
      </c>
      <c r="Q14" s="82">
        <f t="shared" si="5"/>
        <v>8.351675844120945E-4</v>
      </c>
      <c r="R14" s="83">
        <v>1.3547844737495285E-3</v>
      </c>
      <c r="S14" s="84">
        <f t="shared" si="6"/>
        <v>1.8068267234114265E-2</v>
      </c>
      <c r="T14" s="85">
        <f>分析係数表!F17</f>
        <v>0.34313725490196079</v>
      </c>
      <c r="U14" s="86">
        <f t="shared" si="7"/>
        <v>6.1998956195490123E-3</v>
      </c>
      <c r="V14" s="87">
        <f>分析係数表!D17</f>
        <v>1.9607843137254902E-2</v>
      </c>
      <c r="W14" s="167">
        <f t="shared" si="8"/>
        <v>0</v>
      </c>
      <c r="X14" s="76">
        <f>分析係数表!E17</f>
        <v>9.8039215686274508E-3</v>
      </c>
      <c r="Y14" s="166">
        <f t="shared" si="9"/>
        <v>0</v>
      </c>
    </row>
    <row r="15" spans="1:25" x14ac:dyDescent="0.2">
      <c r="A15" s="6" t="s">
        <v>3</v>
      </c>
      <c r="B15" s="5" t="s">
        <v>31</v>
      </c>
      <c r="C15" s="75">
        <f>最終需要_まとめ!C16</f>
        <v>100</v>
      </c>
      <c r="D15" s="76">
        <f>投入係数表!M15</f>
        <v>8.5621970920840063E-2</v>
      </c>
      <c r="E15" s="77">
        <f t="shared" si="0"/>
        <v>8.5621970920840056</v>
      </c>
      <c r="F15" s="76">
        <f>分析係数表!C18</f>
        <v>0.17326732673267331</v>
      </c>
      <c r="G15" s="77">
        <f t="shared" si="1"/>
        <v>1.4835490011036647</v>
      </c>
      <c r="H15" s="77">
        <v>1.5134855792394624</v>
      </c>
      <c r="I15" s="77">
        <f t="shared" si="2"/>
        <v>101.51348557923946</v>
      </c>
      <c r="J15" s="76">
        <f>分析係数表!G18</f>
        <v>0.2148626817447496</v>
      </c>
      <c r="K15" s="78">
        <f t="shared" si="3"/>
        <v>21.811459744812357</v>
      </c>
      <c r="L15" s="79"/>
      <c r="M15" s="80"/>
      <c r="N15" s="81">
        <f>分析係数表!H18</f>
        <v>4.8184575267140952E-4</v>
      </c>
      <c r="O15" s="82">
        <f t="shared" si="4"/>
        <v>7.3734162135795601E-3</v>
      </c>
      <c r="P15" s="76">
        <f>分析係数表!C18</f>
        <v>0.17326732673267331</v>
      </c>
      <c r="Q15" s="82">
        <f t="shared" si="5"/>
        <v>1.2775721162142804E-3</v>
      </c>
      <c r="R15" s="83">
        <v>2.368165800852941E-3</v>
      </c>
      <c r="S15" s="84">
        <f t="shared" si="6"/>
        <v>101.51585374504032</v>
      </c>
      <c r="T15" s="85">
        <f>分析係数表!F18</f>
        <v>0.4604200323101777</v>
      </c>
      <c r="U15" s="86">
        <f t="shared" si="7"/>
        <v>46.739932661286737</v>
      </c>
      <c r="V15" s="87">
        <f>分析係数表!D18</f>
        <v>6.3004846526655903E-2</v>
      </c>
      <c r="W15" s="167">
        <f t="shared" si="8"/>
        <v>6</v>
      </c>
      <c r="X15" s="76">
        <f>分析係数表!E18</f>
        <v>5.492730210016155E-2</v>
      </c>
      <c r="Y15" s="166">
        <f t="shared" si="9"/>
        <v>6</v>
      </c>
    </row>
    <row r="16" spans="1:25" x14ac:dyDescent="0.2">
      <c r="A16" s="6" t="s">
        <v>4</v>
      </c>
      <c r="B16" s="5" t="s">
        <v>32</v>
      </c>
      <c r="C16" s="90"/>
      <c r="D16" s="76">
        <f>投入係数表!M16</f>
        <v>8.0775444264943458E-3</v>
      </c>
      <c r="E16" s="77">
        <f t="shared" si="0"/>
        <v>0.80775444264943452</v>
      </c>
      <c r="F16" s="76">
        <f>分析係数表!C19</f>
        <v>6.6666666666667096E-3</v>
      </c>
      <c r="G16" s="77">
        <f t="shared" si="1"/>
        <v>5.3850296176629316E-3</v>
      </c>
      <c r="H16" s="77">
        <v>5.673870899950759E-3</v>
      </c>
      <c r="I16" s="77">
        <f t="shared" si="2"/>
        <v>5.673870899950759E-3</v>
      </c>
      <c r="J16" s="76">
        <f>分析係数表!G19</f>
        <v>7.1428571428571425E-2</v>
      </c>
      <c r="K16" s="78">
        <f t="shared" si="3"/>
        <v>4.0527649285362563E-4</v>
      </c>
      <c r="L16" s="79"/>
      <c r="M16" s="80"/>
      <c r="N16" s="81">
        <f>分析係数表!H19</f>
        <v>-1.1337547121680225E-4</v>
      </c>
      <c r="O16" s="82">
        <f t="shared" si="4"/>
        <v>-1.7349214620187201E-3</v>
      </c>
      <c r="P16" s="76">
        <f>分析係数表!C19</f>
        <v>6.6666666666667096E-3</v>
      </c>
      <c r="Q16" s="82">
        <f t="shared" si="5"/>
        <v>-1.1566143080124875E-5</v>
      </c>
      <c r="R16" s="83">
        <v>1.4231781385876418E-5</v>
      </c>
      <c r="S16" s="84">
        <f t="shared" si="6"/>
        <v>5.6881026813366351E-3</v>
      </c>
      <c r="T16" s="85">
        <f>分析係数表!F19</f>
        <v>0.2857142857142857</v>
      </c>
      <c r="U16" s="86">
        <f t="shared" si="7"/>
        <v>1.62517219466761E-3</v>
      </c>
      <c r="V16" s="87">
        <f>分析係数表!D19</f>
        <v>0</v>
      </c>
      <c r="W16" s="167">
        <f t="shared" si="8"/>
        <v>0</v>
      </c>
      <c r="X16" s="76">
        <f>分析係数表!E19</f>
        <v>0</v>
      </c>
      <c r="Y16" s="166">
        <f t="shared" si="9"/>
        <v>0</v>
      </c>
    </row>
    <row r="17" spans="1:25" x14ac:dyDescent="0.2">
      <c r="A17" s="6" t="s">
        <v>5</v>
      </c>
      <c r="B17" s="5" t="s">
        <v>33</v>
      </c>
      <c r="C17" s="90"/>
      <c r="D17" s="76">
        <f>投入係数表!M17</f>
        <v>1.1308562197092083E-2</v>
      </c>
      <c r="E17" s="77">
        <f t="shared" si="0"/>
        <v>1.1308562197092082</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9.1083376755982798E-3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投入係数表!M18</f>
        <v>1.1308562197092083E-2</v>
      </c>
      <c r="E18" s="77">
        <f t="shared" si="0"/>
        <v>1.1308562197092082</v>
      </c>
      <c r="F18" s="76">
        <f>分析係数表!C21</f>
        <v>2.5662959794696349E-2</v>
      </c>
      <c r="G18" s="77">
        <f t="shared" si="1"/>
        <v>2.9021117699979712E-2</v>
      </c>
      <c r="H18" s="77">
        <v>3.2493472402605673E-2</v>
      </c>
      <c r="I18" s="77">
        <f t="shared" si="2"/>
        <v>3.2493472402605673E-2</v>
      </c>
      <c r="J18" s="76">
        <f>分析係数表!G21</f>
        <v>0.2857142857142857</v>
      </c>
      <c r="K18" s="78">
        <f t="shared" si="3"/>
        <v>9.283849257887335E-3</v>
      </c>
      <c r="L18" s="79"/>
      <c r="M18" s="80"/>
      <c r="N18" s="81">
        <f>分析係数表!H21</f>
        <v>9.6369150534281905E-4</v>
      </c>
      <c r="O18" s="82">
        <f t="shared" si="4"/>
        <v>1.474683242715912E-2</v>
      </c>
      <c r="P18" s="76">
        <f>分析係数表!C21</f>
        <v>2.5662959794696349E-2</v>
      </c>
      <c r="Q18" s="82">
        <f t="shared" si="5"/>
        <v>3.7844736767730886E-4</v>
      </c>
      <c r="R18" s="83">
        <v>7.0524229606055934E-4</v>
      </c>
      <c r="S18" s="84">
        <f t="shared" si="6"/>
        <v>3.3198714698666233E-2</v>
      </c>
      <c r="T18" s="85">
        <f>分析係数表!F21</f>
        <v>0.42857142857142855</v>
      </c>
      <c r="U18" s="86">
        <f t="shared" si="7"/>
        <v>1.4228020585142671E-2</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投入係数表!M19</f>
        <v>1.6155088852988692E-3</v>
      </c>
      <c r="E19" s="77">
        <f t="shared" si="0"/>
        <v>0.16155088852988692</v>
      </c>
      <c r="F19" s="76">
        <f>分析係数表!C22</f>
        <v>5.6016597510373467E-2</v>
      </c>
      <c r="G19" s="77">
        <f t="shared" si="1"/>
        <v>9.0495311002218842E-3</v>
      </c>
      <c r="H19" s="77">
        <v>1.0225016319350376E-2</v>
      </c>
      <c r="I19" s="77">
        <f t="shared" si="2"/>
        <v>1.0225016319350376E-2</v>
      </c>
      <c r="J19" s="76">
        <f>分析係数表!G22</f>
        <v>0.19573901464713714</v>
      </c>
      <c r="K19" s="78">
        <f t="shared" si="3"/>
        <v>2.0014346191005393E-3</v>
      </c>
      <c r="L19" s="79"/>
      <c r="M19" s="80"/>
      <c r="N19" s="81">
        <f>分析係数表!H22</f>
        <v>5.6687735608401125E-5</v>
      </c>
      <c r="O19" s="82">
        <f t="shared" si="4"/>
        <v>8.6746073100936005E-4</v>
      </c>
      <c r="P19" s="76">
        <f>分析係数表!C22</f>
        <v>5.6016597510373467E-2</v>
      </c>
      <c r="Q19" s="82">
        <f t="shared" si="5"/>
        <v>4.8592198625005669E-5</v>
      </c>
      <c r="R19" s="83">
        <v>2.6146889804074116E-4</v>
      </c>
      <c r="S19" s="84">
        <f t="shared" si="6"/>
        <v>1.0486485217391118E-2</v>
      </c>
      <c r="T19" s="85">
        <f>分析係数表!F22</f>
        <v>0.41411451398135818</v>
      </c>
      <c r="U19" s="86">
        <f t="shared" si="7"/>
        <v>4.3426057291726201E-3</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投入係数表!M20</f>
        <v>1.6155088852988692E-3</v>
      </c>
      <c r="E20" s="77">
        <f t="shared" si="0"/>
        <v>0.16155088852988692</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4.3373036550468003E-4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投入係数表!M21</f>
        <v>0</v>
      </c>
      <c r="E21" s="77">
        <f t="shared" si="0"/>
        <v>0</v>
      </c>
      <c r="F21" s="76">
        <f>分析係数表!C24</f>
        <v>0.19917864476386038</v>
      </c>
      <c r="G21" s="77">
        <f t="shared" si="1"/>
        <v>0</v>
      </c>
      <c r="H21" s="77">
        <v>9.336483912911769E-4</v>
      </c>
      <c r="I21" s="77">
        <f t="shared" si="2"/>
        <v>9.336483912911769E-4</v>
      </c>
      <c r="J21" s="76">
        <f>分析係数表!G24</f>
        <v>0.20754716981132076</v>
      </c>
      <c r="K21" s="78">
        <f t="shared" si="3"/>
        <v>1.9377608121137635E-4</v>
      </c>
      <c r="L21" s="79"/>
      <c r="M21" s="80"/>
      <c r="N21" s="81">
        <f>分析係数表!H24</f>
        <v>3.9681414925880784E-4</v>
      </c>
      <c r="O21" s="82">
        <f t="shared" si="4"/>
        <v>6.0722251170655201E-3</v>
      </c>
      <c r="P21" s="76">
        <f>分析係数表!C24</f>
        <v>0.19917864476386038</v>
      </c>
      <c r="Q21" s="82">
        <f t="shared" si="5"/>
        <v>1.2094575695181839E-3</v>
      </c>
      <c r="R21" s="83">
        <v>2.324488120315982E-3</v>
      </c>
      <c r="S21" s="84">
        <f t="shared" si="6"/>
        <v>3.258136511607159E-3</v>
      </c>
      <c r="T21" s="85">
        <f>分析係数表!F24</f>
        <v>0.39622641509433965</v>
      </c>
      <c r="U21" s="86">
        <f t="shared" si="7"/>
        <v>1.2909597498820819E-3</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投入係数表!M22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8.2408769445889204E-3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投入係数表!M23</f>
        <v>0</v>
      </c>
      <c r="E23" s="77">
        <f t="shared" si="0"/>
        <v>0</v>
      </c>
      <c r="F23" s="76">
        <f>分析係数表!C26</f>
        <v>0.11021233569261879</v>
      </c>
      <c r="G23" s="77">
        <f t="shared" si="1"/>
        <v>0</v>
      </c>
      <c r="H23" s="77">
        <v>1.5466506354310568E-3</v>
      </c>
      <c r="I23" s="77">
        <f t="shared" si="2"/>
        <v>1.5466506354310568E-3</v>
      </c>
      <c r="J23" s="76">
        <f>分析係数表!G26</f>
        <v>0.1984126984126984</v>
      </c>
      <c r="K23" s="78">
        <f t="shared" si="3"/>
        <v>3.0687512607759061E-4</v>
      </c>
      <c r="L23" s="79"/>
      <c r="M23" s="80"/>
      <c r="N23" s="81">
        <f>分析係数表!H26</f>
        <v>1.2046143816785239E-2</v>
      </c>
      <c r="O23" s="82">
        <f t="shared" si="4"/>
        <v>0.18433540533948903</v>
      </c>
      <c r="P23" s="76">
        <f>分析係数表!C26</f>
        <v>0.11021233569261879</v>
      </c>
      <c r="Q23" s="82">
        <f t="shared" si="5"/>
        <v>2.0316035573310718E-2</v>
      </c>
      <c r="R23" s="83">
        <v>2.0893402362831492E-2</v>
      </c>
      <c r="S23" s="84">
        <f t="shared" si="6"/>
        <v>2.2440052998262551E-2</v>
      </c>
      <c r="T23" s="85">
        <f>分析係数表!F26</f>
        <v>0.33809523809523812</v>
      </c>
      <c r="U23" s="86">
        <f t="shared" si="7"/>
        <v>7.5868750613173391E-3</v>
      </c>
      <c r="V23" s="87">
        <f>分析係数表!D26</f>
        <v>0</v>
      </c>
      <c r="W23" s="167">
        <f t="shared" si="8"/>
        <v>0</v>
      </c>
      <c r="X23" s="76">
        <f>分析係数表!E26</f>
        <v>0</v>
      </c>
      <c r="Y23" s="166">
        <f t="shared" si="9"/>
        <v>0</v>
      </c>
    </row>
    <row r="24" spans="1:25" x14ac:dyDescent="0.2">
      <c r="A24" s="6" t="s">
        <v>12</v>
      </c>
      <c r="B24" s="5" t="s">
        <v>365</v>
      </c>
      <c r="C24" s="90"/>
      <c r="D24" s="76">
        <f>投入係数表!M24</f>
        <v>0</v>
      </c>
      <c r="E24" s="77">
        <f t="shared" si="0"/>
        <v>0</v>
      </c>
      <c r="F24" s="76">
        <f>分析係数表!C27</f>
        <v>1.1933174224343368E-3</v>
      </c>
      <c r="G24" s="77">
        <f t="shared" si="1"/>
        <v>0</v>
      </c>
      <c r="H24" s="77">
        <v>3.3249684342331043E-6</v>
      </c>
      <c r="I24" s="77">
        <f t="shared" si="2"/>
        <v>3.3249684342331043E-6</v>
      </c>
      <c r="J24" s="76">
        <f>分析係数表!G27</f>
        <v>0.2857142857142857</v>
      </c>
      <c r="K24" s="78">
        <f t="shared" si="3"/>
        <v>9.4999098120945834E-7</v>
      </c>
      <c r="L24" s="79"/>
      <c r="M24" s="80"/>
      <c r="N24" s="81">
        <f>分析係数表!H27</f>
        <v>1.1365890989484425E-2</v>
      </c>
      <c r="O24" s="82">
        <f t="shared" si="4"/>
        <v>0.17392587656737668</v>
      </c>
      <c r="P24" s="76">
        <f>分析係数表!C27</f>
        <v>1.1933174224343368E-3</v>
      </c>
      <c r="Q24" s="82">
        <f t="shared" si="5"/>
        <v>2.0754877872001455E-4</v>
      </c>
      <c r="R24" s="83">
        <v>2.0838624068920679E-4</v>
      </c>
      <c r="S24" s="84">
        <f t="shared" si="6"/>
        <v>2.117112091234399E-4</v>
      </c>
      <c r="T24" s="85">
        <f>分析係数表!F27</f>
        <v>0.5714285714285714</v>
      </c>
      <c r="U24" s="86">
        <f t="shared" si="7"/>
        <v>1.2097783378482279E-4</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投入係数表!M25</f>
        <v>0</v>
      </c>
      <c r="E25" s="77">
        <f t="shared" si="0"/>
        <v>0</v>
      </c>
      <c r="F25" s="76">
        <f>分析係数表!C28</f>
        <v>9.1300191204588876E-2</v>
      </c>
      <c r="G25" s="77">
        <f t="shared" si="1"/>
        <v>0</v>
      </c>
      <c r="H25" s="77">
        <v>6.8518526010832243E-3</v>
      </c>
      <c r="I25" s="77">
        <f t="shared" si="2"/>
        <v>6.8518526010832243E-3</v>
      </c>
      <c r="J25" s="76">
        <f>分析係数表!G28</f>
        <v>0.1256583897667419</v>
      </c>
      <c r="K25" s="78">
        <f t="shared" si="3"/>
        <v>8.6099276477118007E-4</v>
      </c>
      <c r="L25" s="79"/>
      <c r="M25" s="80"/>
      <c r="N25" s="81">
        <f>分析係数表!H28</f>
        <v>2.1286244720954622E-2</v>
      </c>
      <c r="O25" s="82">
        <f t="shared" si="4"/>
        <v>0.32573150449401472</v>
      </c>
      <c r="P25" s="76">
        <f>分析係数表!C28</f>
        <v>9.1300191204588876E-2</v>
      </c>
      <c r="Q25" s="82">
        <f t="shared" si="5"/>
        <v>2.9739348641661945E-2</v>
      </c>
      <c r="R25" s="83">
        <v>3.2371881262939918E-2</v>
      </c>
      <c r="S25" s="84">
        <f t="shared" si="6"/>
        <v>3.9223733864023141E-2</v>
      </c>
      <c r="T25" s="85">
        <f>分析係数表!F28</f>
        <v>0.21519939804364183</v>
      </c>
      <c r="U25" s="86">
        <f t="shared" si="7"/>
        <v>8.4409239165617895E-3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投入係数表!M26</f>
        <v>1.1308562197092083E-2</v>
      </c>
      <c r="E26" s="77">
        <f t="shared" si="0"/>
        <v>1.1308562197092082</v>
      </c>
      <c r="F26" s="76">
        <f>分析係数表!C29</f>
        <v>1.8433179723502335E-2</v>
      </c>
      <c r="G26" s="77">
        <f t="shared" si="1"/>
        <v>2.0845275939340279E-2</v>
      </c>
      <c r="H26" s="77">
        <v>2.2356581763162613E-2</v>
      </c>
      <c r="I26" s="77">
        <f t="shared" si="2"/>
        <v>2.2356581763162613E-2</v>
      </c>
      <c r="J26" s="76">
        <f>分析係数表!G29</f>
        <v>0.30107526881720431</v>
      </c>
      <c r="K26" s="78">
        <f t="shared" si="3"/>
        <v>6.7310138641779914E-3</v>
      </c>
      <c r="L26" s="79"/>
      <c r="M26" s="80"/>
      <c r="N26" s="81">
        <f>分析係数表!H29</f>
        <v>1.0062073070491199E-2</v>
      </c>
      <c r="O26" s="82">
        <f t="shared" si="4"/>
        <v>0.15397427975416142</v>
      </c>
      <c r="P26" s="76">
        <f>分析係数表!C29</f>
        <v>1.8433179723502335E-2</v>
      </c>
      <c r="Q26" s="82">
        <f t="shared" si="5"/>
        <v>2.8382355715052842E-3</v>
      </c>
      <c r="R26" s="83">
        <v>3.3800726816450881E-3</v>
      </c>
      <c r="S26" s="84">
        <f t="shared" si="6"/>
        <v>2.5736654444807702E-2</v>
      </c>
      <c r="T26" s="85">
        <f>分析係数表!F29</f>
        <v>0.4838709677419355</v>
      </c>
      <c r="U26" s="86">
        <f t="shared" si="7"/>
        <v>1.2453219892648889E-2</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投入係数表!M27</f>
        <v>6.462035541195477E-3</v>
      </c>
      <c r="E27" s="77">
        <f t="shared" si="0"/>
        <v>0.64620355411954766</v>
      </c>
      <c r="F27" s="76">
        <f>分析係数表!C30</f>
        <v>1</v>
      </c>
      <c r="G27" s="77">
        <f t="shared" si="1"/>
        <v>0.64620355411954766</v>
      </c>
      <c r="H27" s="77">
        <v>0.73130944610217563</v>
      </c>
      <c r="I27" s="77">
        <f t="shared" si="2"/>
        <v>0.73130944610217563</v>
      </c>
      <c r="J27" s="76">
        <f>分析係数表!G30</f>
        <v>0.34457349818908456</v>
      </c>
      <c r="K27" s="78">
        <f t="shared" si="3"/>
        <v>0.25198985410214847</v>
      </c>
      <c r="L27" s="79"/>
      <c r="M27" s="80"/>
      <c r="N27" s="81">
        <f>分析係数表!H30</f>
        <v>0</v>
      </c>
      <c r="O27" s="82">
        <f t="shared" si="4"/>
        <v>0</v>
      </c>
      <c r="P27" s="76">
        <f>分析係数表!C30</f>
        <v>1</v>
      </c>
      <c r="Q27" s="82">
        <f t="shared" si="5"/>
        <v>0</v>
      </c>
      <c r="R27" s="83">
        <v>3.2341463620748329E-2</v>
      </c>
      <c r="S27" s="84">
        <f t="shared" si="6"/>
        <v>0.76365090972292393</v>
      </c>
      <c r="T27" s="85">
        <f>分析係数表!F30</f>
        <v>0.44136380666916447</v>
      </c>
      <c r="U27" s="86">
        <f t="shared" si="7"/>
        <v>0.33704787248168017</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投入係数表!M28</f>
        <v>5.6542810985460421E-2</v>
      </c>
      <c r="E28" s="77">
        <f t="shared" si="0"/>
        <v>5.6542810985460417</v>
      </c>
      <c r="F28" s="76">
        <f>分析係数表!C31</f>
        <v>0.63276836158192085</v>
      </c>
      <c r="G28" s="77">
        <f t="shared" si="1"/>
        <v>3.5778501866506023</v>
      </c>
      <c r="H28" s="77">
        <v>3.9795677895801358</v>
      </c>
      <c r="I28" s="77">
        <f t="shared" si="2"/>
        <v>3.9795677895801358</v>
      </c>
      <c r="J28" s="76">
        <f>分析係数表!G31</f>
        <v>7.0953436807095344E-2</v>
      </c>
      <c r="K28" s="78">
        <f t="shared" si="3"/>
        <v>0.28236401167752628</v>
      </c>
      <c r="L28" s="79"/>
      <c r="M28" s="80"/>
      <c r="N28" s="81">
        <f>分析係数表!H31</f>
        <v>2.4772540460871292E-2</v>
      </c>
      <c r="O28" s="82">
        <f t="shared" si="4"/>
        <v>0.37908033945109038</v>
      </c>
      <c r="P28" s="76">
        <f>分析係数表!C31</f>
        <v>0.63276836158192085</v>
      </c>
      <c r="Q28" s="82">
        <f t="shared" si="5"/>
        <v>0.23987004530238484</v>
      </c>
      <c r="R28" s="83">
        <v>0.31144567309324012</v>
      </c>
      <c r="S28" s="84">
        <f t="shared" si="6"/>
        <v>4.2910134626733756</v>
      </c>
      <c r="T28" s="85">
        <f>分析係数表!F31</f>
        <v>0.34515890613451589</v>
      </c>
      <c r="U28" s="86">
        <f t="shared" si="7"/>
        <v>1.4810815129848236</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投入係数表!M29</f>
        <v>1.6155088852988692E-3</v>
      </c>
      <c r="E29" s="77">
        <f t="shared" si="0"/>
        <v>0.16155088852988692</v>
      </c>
      <c r="F29" s="76">
        <f>分析係数表!C32</f>
        <v>0.97868217054263562</v>
      </c>
      <c r="G29" s="77">
        <f t="shared" si="1"/>
        <v>0.15810697423952111</v>
      </c>
      <c r="H29" s="77">
        <v>0.19095942616440256</v>
      </c>
      <c r="I29" s="77">
        <f t="shared" si="2"/>
        <v>0.19095942616440256</v>
      </c>
      <c r="J29" s="76">
        <f>分析係数表!G32</f>
        <v>0.14173228346456693</v>
      </c>
      <c r="K29" s="78">
        <f t="shared" si="3"/>
        <v>2.7065115519364143E-2</v>
      </c>
      <c r="L29" s="79"/>
      <c r="M29" s="80"/>
      <c r="N29" s="81">
        <f>分析係数表!H32</f>
        <v>7.0859669510501405E-3</v>
      </c>
      <c r="O29" s="82">
        <f t="shared" si="4"/>
        <v>0.10843259137617001</v>
      </c>
      <c r="P29" s="76">
        <f>分析係数表!C32</f>
        <v>0.97868217054263562</v>
      </c>
      <c r="Q29" s="82">
        <f t="shared" si="5"/>
        <v>0.10612104388559274</v>
      </c>
      <c r="R29" s="83">
        <v>0.1339627427948705</v>
      </c>
      <c r="S29" s="84">
        <f t="shared" si="6"/>
        <v>0.32492216895927306</v>
      </c>
      <c r="T29" s="85">
        <f>分析係数表!F32</f>
        <v>0.48622047244094491</v>
      </c>
      <c r="U29" s="86">
        <f t="shared" si="7"/>
        <v>0.15798381049791427</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投入係数表!M30</f>
        <v>1.6155088852988692E-3</v>
      </c>
      <c r="E30" s="77">
        <f t="shared" si="0"/>
        <v>0.16155088852988692</v>
      </c>
      <c r="F30" s="76">
        <f>分析係数表!C33</f>
        <v>0.55506607929515417</v>
      </c>
      <c r="G30" s="77">
        <f t="shared" si="1"/>
        <v>8.967141830293282E-2</v>
      </c>
      <c r="H30" s="77">
        <v>0.13162711103657629</v>
      </c>
      <c r="I30" s="77">
        <f t="shared" si="2"/>
        <v>0.13162711103657629</v>
      </c>
      <c r="J30" s="76">
        <f>分析係数表!G33</f>
        <v>0.50923482849604218</v>
      </c>
      <c r="K30" s="78">
        <f t="shared" si="3"/>
        <v>6.7029109314140425E-2</v>
      </c>
      <c r="L30" s="79"/>
      <c r="M30" s="80"/>
      <c r="N30" s="81">
        <f>分析係数表!H33</f>
        <v>1.0203792409512202E-3</v>
      </c>
      <c r="O30" s="82">
        <f t="shared" si="4"/>
        <v>1.5614293158168481E-2</v>
      </c>
      <c r="P30" s="76">
        <f>分析係数表!C33</f>
        <v>0.55506607929515417</v>
      </c>
      <c r="Q30" s="82">
        <f t="shared" si="5"/>
        <v>8.6669644842697294E-3</v>
      </c>
      <c r="R30" s="83">
        <v>2.9121488553609774E-2</v>
      </c>
      <c r="S30" s="84">
        <f t="shared" si="6"/>
        <v>0.16074859959018606</v>
      </c>
      <c r="T30" s="85">
        <f>分析係数表!F33</f>
        <v>0.65171503957783639</v>
      </c>
      <c r="U30" s="86">
        <f t="shared" si="7"/>
        <v>0.10476227994399988</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投入係数表!M31</f>
        <v>3.8772213247172858E-2</v>
      </c>
      <c r="E31" s="77">
        <f t="shared" si="0"/>
        <v>3.877221324717286</v>
      </c>
      <c r="F31" s="76">
        <f>分析係数表!C34</f>
        <v>0.15400223191640461</v>
      </c>
      <c r="G31" s="77">
        <f t="shared" si="1"/>
        <v>0.59710073764034099</v>
      </c>
      <c r="H31" s="77">
        <v>0.63780117537561754</v>
      </c>
      <c r="I31" s="77">
        <f t="shared" si="2"/>
        <v>0.63780117537561754</v>
      </c>
      <c r="J31" s="76">
        <f>分析係数表!G34</f>
        <v>0.42548076923076922</v>
      </c>
      <c r="K31" s="78">
        <f t="shared" si="3"/>
        <v>0.27137213471510652</v>
      </c>
      <c r="L31" s="79"/>
      <c r="M31" s="80"/>
      <c r="N31" s="81">
        <f>分析係数表!H34</f>
        <v>0.17369122190414105</v>
      </c>
      <c r="O31" s="82">
        <f t="shared" si="4"/>
        <v>2.6578996798126795</v>
      </c>
      <c r="P31" s="76">
        <f>分析係数表!C34</f>
        <v>0.15400223191640461</v>
      </c>
      <c r="Q31" s="82">
        <f t="shared" si="5"/>
        <v>0.40932248290104983</v>
      </c>
      <c r="R31" s="83">
        <v>0.43099992591844122</v>
      </c>
      <c r="S31" s="84">
        <f t="shared" si="6"/>
        <v>1.0688011012940588</v>
      </c>
      <c r="T31" s="85">
        <f>分析係数表!F34</f>
        <v>0.70232371794871795</v>
      </c>
      <c r="U31" s="86">
        <f t="shared" si="7"/>
        <v>0.75064436320852768</v>
      </c>
      <c r="V31" s="87">
        <f>分析係数表!D34</f>
        <v>0.47435897435897434</v>
      </c>
      <c r="W31" s="167">
        <f t="shared" si="8"/>
        <v>1</v>
      </c>
      <c r="X31" s="76">
        <f>分析係数表!E34</f>
        <v>0.27003205128205127</v>
      </c>
      <c r="Y31" s="166">
        <f t="shared" si="9"/>
        <v>0</v>
      </c>
    </row>
    <row r="32" spans="1:25" x14ac:dyDescent="0.2">
      <c r="A32" s="6" t="s">
        <v>20</v>
      </c>
      <c r="B32" s="5" t="s">
        <v>37</v>
      </c>
      <c r="C32" s="90"/>
      <c r="D32" s="76">
        <f>投入係数表!M32</f>
        <v>1.1308562197092083E-2</v>
      </c>
      <c r="E32" s="77">
        <f t="shared" si="0"/>
        <v>1.1308562197092082</v>
      </c>
      <c r="F32" s="76">
        <f>分析係数表!C35</f>
        <v>0.30568862275449105</v>
      </c>
      <c r="G32" s="77">
        <f t="shared" si="1"/>
        <v>0.34568988033625803</v>
      </c>
      <c r="H32" s="77">
        <v>0.4243836370413549</v>
      </c>
      <c r="I32" s="77">
        <f t="shared" si="2"/>
        <v>0.4243836370413549</v>
      </c>
      <c r="J32" s="76">
        <f>分析係数表!G35</f>
        <v>0.31559633027522938</v>
      </c>
      <c r="K32" s="78">
        <f t="shared" si="3"/>
        <v>0.13393391847910652</v>
      </c>
      <c r="L32" s="79"/>
      <c r="M32" s="80"/>
      <c r="N32" s="81">
        <f>分析係数表!H35</f>
        <v>6.5701085570136902E-2</v>
      </c>
      <c r="O32" s="82">
        <f t="shared" si="4"/>
        <v>1.0053869872398482</v>
      </c>
      <c r="P32" s="76">
        <f>分析係数表!C35</f>
        <v>0.30568862275449105</v>
      </c>
      <c r="Q32" s="82">
        <f t="shared" si="5"/>
        <v>0.30733536346463625</v>
      </c>
      <c r="R32" s="83">
        <v>0.36096825315625841</v>
      </c>
      <c r="S32" s="84">
        <f t="shared" si="6"/>
        <v>0.78535189019761331</v>
      </c>
      <c r="T32" s="85">
        <f>分析係数表!F35</f>
        <v>0.65045871559633028</v>
      </c>
      <c r="U32" s="86">
        <f t="shared" si="7"/>
        <v>0.51083898178908982</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投入係数表!M33</f>
        <v>1.6155088852988692E-3</v>
      </c>
      <c r="E33" s="77">
        <f t="shared" si="0"/>
        <v>0.16155088852988692</v>
      </c>
      <c r="F33" s="76">
        <f>分析係数表!C36</f>
        <v>0.70817344589409048</v>
      </c>
      <c r="G33" s="77">
        <f t="shared" si="1"/>
        <v>0.11440604941746212</v>
      </c>
      <c r="H33" s="77">
        <v>0.17092613234878543</v>
      </c>
      <c r="I33" s="77">
        <f t="shared" si="2"/>
        <v>0.17092613234878543</v>
      </c>
      <c r="J33" s="76">
        <f>分析係数表!G36</f>
        <v>9.7428958051420846E-3</v>
      </c>
      <c r="K33" s="78">
        <f t="shared" si="3"/>
        <v>1.6653154978501423E-3</v>
      </c>
      <c r="L33" s="79"/>
      <c r="M33" s="80"/>
      <c r="N33" s="81">
        <f>分析係数表!H36</f>
        <v>0.13287605226609223</v>
      </c>
      <c r="O33" s="82">
        <f t="shared" si="4"/>
        <v>2.0333279534859399</v>
      </c>
      <c r="P33" s="76">
        <f>分析係数表!C36</f>
        <v>0.70817344589409048</v>
      </c>
      <c r="Q33" s="82">
        <f t="shared" si="5"/>
        <v>1.4399488634529169</v>
      </c>
      <c r="R33" s="83">
        <v>1.4787838962807265</v>
      </c>
      <c r="S33" s="84">
        <f t="shared" si="6"/>
        <v>1.6497100286295119</v>
      </c>
      <c r="T33" s="85">
        <f>分析係数表!F36</f>
        <v>0.89418132611637346</v>
      </c>
      <c r="U33" s="86">
        <f t="shared" si="7"/>
        <v>1.4751399011074173</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投入係数表!M34</f>
        <v>4.6849757673667204E-2</v>
      </c>
      <c r="E34" s="77">
        <f t="shared" si="0"/>
        <v>4.6849757673667201</v>
      </c>
      <c r="F34" s="76">
        <f>分析係数表!C37</f>
        <v>0.27648363838047696</v>
      </c>
      <c r="G34" s="77">
        <f t="shared" si="1"/>
        <v>1.2953191458859177</v>
      </c>
      <c r="H34" s="77">
        <v>1.4023983414821397</v>
      </c>
      <c r="I34" s="77">
        <f t="shared" si="2"/>
        <v>1.4023983414821397</v>
      </c>
      <c r="J34" s="76">
        <f>分析係数表!G37</f>
        <v>0.33205374280230326</v>
      </c>
      <c r="K34" s="78">
        <f t="shared" si="3"/>
        <v>0.46567161818888708</v>
      </c>
      <c r="L34" s="79"/>
      <c r="M34" s="80"/>
      <c r="N34" s="81">
        <f>分析係数表!H37</f>
        <v>5.1330744593407217E-2</v>
      </c>
      <c r="O34" s="82">
        <f t="shared" si="4"/>
        <v>0.78548569192897555</v>
      </c>
      <c r="P34" s="76">
        <f>分析係数表!C37</f>
        <v>0.27648363838047696</v>
      </c>
      <c r="Q34" s="82">
        <f t="shared" si="5"/>
        <v>0.21717394200032961</v>
      </c>
      <c r="R34" s="83">
        <v>0.24932623166627285</v>
      </c>
      <c r="S34" s="84">
        <f t="shared" si="6"/>
        <v>1.6517245731484125</v>
      </c>
      <c r="T34" s="85">
        <f>分析係数表!F37</f>
        <v>0.66922584772872684</v>
      </c>
      <c r="U34" s="86">
        <f t="shared" si="7"/>
        <v>1.1053767776796157</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投入係数表!M35</f>
        <v>4.8465266558966073E-3</v>
      </c>
      <c r="E35" s="77">
        <f t="shared" si="0"/>
        <v>0.48465266558966075</v>
      </c>
      <c r="F35" s="76">
        <f>分析係数表!C38</f>
        <v>2.0725388601036232E-2</v>
      </c>
      <c r="G35" s="77">
        <f t="shared" si="1"/>
        <v>1.004461483087378E-2</v>
      </c>
      <c r="H35" s="77">
        <v>1.3507082757204428E-2</v>
      </c>
      <c r="I35" s="77">
        <f t="shared" si="2"/>
        <v>1.3507082757204428E-2</v>
      </c>
      <c r="J35" s="76">
        <f>分析係数表!G38</f>
        <v>0.23376623376623376</v>
      </c>
      <c r="K35" s="78">
        <f t="shared" si="3"/>
        <v>3.1574998653205156E-3</v>
      </c>
      <c r="L35" s="79"/>
      <c r="M35" s="80"/>
      <c r="N35" s="81">
        <f>分析係数表!H38</f>
        <v>4.4613247923811682E-2</v>
      </c>
      <c r="O35" s="82">
        <f t="shared" si="4"/>
        <v>0.68269159530436629</v>
      </c>
      <c r="P35" s="76">
        <f>分析係数表!C38</f>
        <v>2.0725388601036232E-2</v>
      </c>
      <c r="Q35" s="82">
        <f t="shared" si="5"/>
        <v>1.4149048607344353E-2</v>
      </c>
      <c r="R35" s="83">
        <v>1.60070637146103E-2</v>
      </c>
      <c r="S35" s="84">
        <f t="shared" si="6"/>
        <v>2.9514146471814728E-2</v>
      </c>
      <c r="T35" s="85">
        <f>分析係数表!F38</f>
        <v>0.61038961038961037</v>
      </c>
      <c r="U35" s="86">
        <f t="shared" si="7"/>
        <v>1.8015128365912885E-2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投入係数表!M36</f>
        <v>0</v>
      </c>
      <c r="E36" s="77">
        <f t="shared" si="0"/>
        <v>0</v>
      </c>
      <c r="F36" s="76">
        <f>分析係数表!C39</f>
        <v>1</v>
      </c>
      <c r="G36" s="77">
        <f t="shared" si="1"/>
        <v>0</v>
      </c>
      <c r="H36" s="77">
        <v>6.3072720919283278E-3</v>
      </c>
      <c r="I36" s="77">
        <f t="shared" si="2"/>
        <v>6.3072720919283278E-3</v>
      </c>
      <c r="J36" s="76">
        <f>分析係数表!G39</f>
        <v>0.35511171293161814</v>
      </c>
      <c r="K36" s="78">
        <f t="shared" si="3"/>
        <v>2.239786196490459E-3</v>
      </c>
      <c r="L36" s="79"/>
      <c r="M36" s="80"/>
      <c r="N36" s="81">
        <f>分析係数表!H39</f>
        <v>4.0815169638048808E-3</v>
      </c>
      <c r="O36" s="82">
        <f t="shared" si="4"/>
        <v>6.2457172632673925E-2</v>
      </c>
      <c r="P36" s="76">
        <f>分析係数表!C39</f>
        <v>1</v>
      </c>
      <c r="Q36" s="82">
        <f t="shared" si="5"/>
        <v>6.2457172632673925E-2</v>
      </c>
      <c r="R36" s="83">
        <v>6.4803267547635476E-2</v>
      </c>
      <c r="S36" s="84">
        <f t="shared" si="6"/>
        <v>7.1110539639563805E-2</v>
      </c>
      <c r="T36" s="85">
        <f>分析係数表!F39</f>
        <v>0.70565335138794849</v>
      </c>
      <c r="U36" s="86">
        <f t="shared" si="7"/>
        <v>5.017939061566376E-2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投入係数表!M37</f>
        <v>0</v>
      </c>
      <c r="E37" s="77">
        <f t="shared" si="0"/>
        <v>0</v>
      </c>
      <c r="F37" s="76">
        <f>分析係数表!C40</f>
        <v>0.8197979041916168</v>
      </c>
      <c r="G37" s="77">
        <f t="shared" si="1"/>
        <v>0</v>
      </c>
      <c r="H37" s="77">
        <v>4.4892829980309806E-3</v>
      </c>
      <c r="I37" s="77">
        <f t="shared" si="2"/>
        <v>4.4892829980309806E-3</v>
      </c>
      <c r="J37" s="76">
        <f>分析係数表!G40</f>
        <v>0.57597173144876324</v>
      </c>
      <c r="K37" s="78">
        <f t="shared" si="3"/>
        <v>2.5857001013393985E-3</v>
      </c>
      <c r="L37" s="79"/>
      <c r="M37" s="80"/>
      <c r="N37" s="81">
        <f>分析係数表!H40</f>
        <v>2.8769025821263571E-2</v>
      </c>
      <c r="O37" s="82">
        <f t="shared" si="4"/>
        <v>0.44023632098725024</v>
      </c>
      <c r="P37" s="76">
        <f>分析係数表!C40</f>
        <v>0.8197979041916168</v>
      </c>
      <c r="Q37" s="82">
        <f t="shared" si="5"/>
        <v>0.36090481329437563</v>
      </c>
      <c r="R37" s="83">
        <v>0.36179829767447597</v>
      </c>
      <c r="S37" s="84">
        <f t="shared" si="6"/>
        <v>0.36628758067250694</v>
      </c>
      <c r="T37" s="85">
        <f>分析係数表!F40</f>
        <v>0.7751534312813837</v>
      </c>
      <c r="U37" s="86">
        <f t="shared" si="7"/>
        <v>0.2839290749940504</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投入係数表!M38</f>
        <v>0</v>
      </c>
      <c r="E38" s="77">
        <f t="shared" si="0"/>
        <v>0</v>
      </c>
      <c r="F38" s="76">
        <f>分析係数表!C41</f>
        <v>0.39171744294123723</v>
      </c>
      <c r="G38" s="77">
        <f t="shared" si="1"/>
        <v>0</v>
      </c>
      <c r="H38" s="77">
        <v>3.5431209706151276E-4</v>
      </c>
      <c r="I38" s="77">
        <f t="shared" si="2"/>
        <v>3.5431209706151276E-4</v>
      </c>
      <c r="J38" s="76">
        <f>分析係数表!G41</f>
        <v>0.45918367346938777</v>
      </c>
      <c r="K38" s="78">
        <f t="shared" si="3"/>
        <v>1.6269433028334769E-4</v>
      </c>
      <c r="L38" s="79"/>
      <c r="M38" s="80"/>
      <c r="N38" s="81">
        <f>分析係数表!H41</f>
        <v>5.0452084691477002E-2</v>
      </c>
      <c r="O38" s="82">
        <f t="shared" si="4"/>
        <v>0.77204005059833047</v>
      </c>
      <c r="P38" s="76">
        <f>分析係数表!C41</f>
        <v>0.39171744294123723</v>
      </c>
      <c r="Q38" s="82">
        <f t="shared" si="5"/>
        <v>0.30242155446860142</v>
      </c>
      <c r="R38" s="83">
        <v>0.30490726930122286</v>
      </c>
      <c r="S38" s="84">
        <f t="shared" si="6"/>
        <v>0.30526158139828435</v>
      </c>
      <c r="T38" s="85">
        <f>分析係数表!F41</f>
        <v>0.56279434850863419</v>
      </c>
      <c r="U38" s="86">
        <f t="shared" si="7"/>
        <v>0.17179949282776286</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投入係数表!M39</f>
        <v>0</v>
      </c>
      <c r="E39" s="77">
        <f>$C$15*D39</f>
        <v>0</v>
      </c>
      <c r="F39" s="76">
        <f>分析係数表!C42</f>
        <v>0.20259319286871957</v>
      </c>
      <c r="G39" s="77">
        <f>E39*F39</f>
        <v>0</v>
      </c>
      <c r="H39" s="77">
        <v>2.0972444426987308E-3</v>
      </c>
      <c r="I39" s="77">
        <f>C39+H39</f>
        <v>2.0972444426987308E-3</v>
      </c>
      <c r="J39" s="76">
        <f>分析係数表!G42</f>
        <v>0.5</v>
      </c>
      <c r="K39" s="78">
        <f>I39*J39</f>
        <v>1.0486222213493654E-3</v>
      </c>
      <c r="L39" s="79"/>
      <c r="M39" s="80"/>
      <c r="N39" s="81">
        <f>分析係数表!H42</f>
        <v>1.5560783424506107E-2</v>
      </c>
      <c r="O39" s="82">
        <f t="shared" si="4"/>
        <v>0.23811797066206933</v>
      </c>
      <c r="P39" s="76">
        <f>分析係数表!C42</f>
        <v>0.20259319286871957</v>
      </c>
      <c r="Q39" s="82">
        <f>O39*P39</f>
        <v>4.8241079955848719E-2</v>
      </c>
      <c r="R39" s="83">
        <v>4.9272498457341343E-2</v>
      </c>
      <c r="S39" s="84">
        <f>I39+R39</f>
        <v>5.1369742900040073E-2</v>
      </c>
      <c r="T39" s="85">
        <f>分析係数表!F42</f>
        <v>0.5714285714285714</v>
      </c>
      <c r="U39" s="86">
        <f t="shared" si="7"/>
        <v>2.9354138800022897E-2</v>
      </c>
      <c r="V39" s="87">
        <f>分析係数表!D42</f>
        <v>1.2619047619047619</v>
      </c>
      <c r="W39" s="167">
        <f t="shared" si="8"/>
        <v>0</v>
      </c>
      <c r="X39" s="76">
        <f>分析係数表!E42</f>
        <v>1.2380952380952381</v>
      </c>
      <c r="Y39" s="166">
        <f t="shared" si="9"/>
        <v>0</v>
      </c>
    </row>
    <row r="40" spans="1:25" x14ac:dyDescent="0.2">
      <c r="A40" s="6" t="s">
        <v>194</v>
      </c>
      <c r="B40" s="5" t="s">
        <v>41</v>
      </c>
      <c r="C40" s="90"/>
      <c r="D40" s="76">
        <f>投入係数表!M40</f>
        <v>5.3311793214862679E-2</v>
      </c>
      <c r="E40" s="77">
        <f>$C$15*D40</f>
        <v>5.3311793214862675</v>
      </c>
      <c r="F40" s="76">
        <f>分析係数表!C43</f>
        <v>0.25330396475770922</v>
      </c>
      <c r="G40" s="77">
        <f>E40*F40</f>
        <v>1.3504088589667858</v>
      </c>
      <c r="H40" s="77">
        <v>1.5912109662626102</v>
      </c>
      <c r="I40" s="77">
        <f>C40+H40</f>
        <v>1.5912109662626102</v>
      </c>
      <c r="J40" s="76">
        <f>分析係数表!G43</f>
        <v>0.41014168530947054</v>
      </c>
      <c r="K40" s="78">
        <f>I40*J40</f>
        <v>0.65262194738585799</v>
      </c>
      <c r="L40" s="79"/>
      <c r="M40" s="80"/>
      <c r="N40" s="81">
        <f>分析係数表!H43</f>
        <v>4.1382046994132816E-2</v>
      </c>
      <c r="O40" s="82">
        <f t="shared" si="4"/>
        <v>0.6332463336368328</v>
      </c>
      <c r="P40" s="76">
        <f>分析係数表!C43</f>
        <v>0.25330396475770922</v>
      </c>
      <c r="Q40" s="82">
        <f>O40*P40</f>
        <v>0.16040380697849288</v>
      </c>
      <c r="R40" s="83">
        <v>0.22484375274339721</v>
      </c>
      <c r="S40" s="84">
        <f>I40+R40</f>
        <v>1.8160547190060075</v>
      </c>
      <c r="T40" s="85">
        <f>分析係数表!F43</f>
        <v>0.66890380313199105</v>
      </c>
      <c r="U40" s="86">
        <f t="shared" si="7"/>
        <v>1.2147659082389177</v>
      </c>
      <c r="V40" s="87">
        <f>分析係数表!D43</f>
        <v>0.29082774049217003</v>
      </c>
      <c r="W40" s="167">
        <f t="shared" si="8"/>
        <v>1</v>
      </c>
      <c r="X40" s="76">
        <f>分析係数表!E43</f>
        <v>0.17375093214019388</v>
      </c>
      <c r="Y40" s="166">
        <f t="shared" si="9"/>
        <v>0</v>
      </c>
    </row>
    <row r="41" spans="1:25" x14ac:dyDescent="0.2">
      <c r="A41" s="6" t="s">
        <v>340</v>
      </c>
      <c r="B41" s="5" t="s">
        <v>42</v>
      </c>
      <c r="C41" s="90"/>
      <c r="D41" s="76">
        <f>投入係数表!M41</f>
        <v>0</v>
      </c>
      <c r="E41" s="77">
        <f>$C$15*D41</f>
        <v>0</v>
      </c>
      <c r="F41" s="76">
        <f>分析係数表!C44</f>
        <v>0.34899060563661799</v>
      </c>
      <c r="G41" s="77">
        <f>E41*F41</f>
        <v>0</v>
      </c>
      <c r="H41" s="77">
        <v>1.3172035579409529E-3</v>
      </c>
      <c r="I41" s="77">
        <f>C41+H41</f>
        <v>1.3172035579409529E-3</v>
      </c>
      <c r="J41" s="76">
        <f>分析係数表!G44</f>
        <v>0.26066485946640033</v>
      </c>
      <c r="K41" s="78">
        <f>I41*J41</f>
        <v>3.43348680319321E-4</v>
      </c>
      <c r="L41" s="79"/>
      <c r="M41" s="80"/>
      <c r="N41" s="81">
        <f>分析係数表!H44</f>
        <v>0.11725858110597773</v>
      </c>
      <c r="O41" s="82">
        <f t="shared" si="4"/>
        <v>1.7943425220928613</v>
      </c>
      <c r="P41" s="76">
        <f>分析係数表!C44</f>
        <v>0.34899060563661799</v>
      </c>
      <c r="Q41" s="82">
        <f>O41*P41</f>
        <v>0.62620868350472425</v>
      </c>
      <c r="R41" s="83">
        <v>0.63368956951873834</v>
      </c>
      <c r="S41" s="84">
        <f>I41+R41</f>
        <v>0.6350067730766793</v>
      </c>
      <c r="T41" s="85">
        <f>分析係数表!F44</f>
        <v>0.46411756313311459</v>
      </c>
      <c r="U41" s="86">
        <f t="shared" si="7"/>
        <v>0.29471779609337106</v>
      </c>
      <c r="V41" s="87">
        <f>分析係数表!D44</f>
        <v>0.17006705664146099</v>
      </c>
      <c r="W41" s="167">
        <f t="shared" si="8"/>
        <v>0</v>
      </c>
      <c r="X41" s="76">
        <f>分析係数表!E44</f>
        <v>7.8327864174632611E-2</v>
      </c>
      <c r="Y41" s="166">
        <f t="shared" si="9"/>
        <v>0</v>
      </c>
    </row>
    <row r="42" spans="1:25" x14ac:dyDescent="0.2">
      <c r="A42" s="6" t="s">
        <v>341</v>
      </c>
      <c r="B42" s="5" t="s">
        <v>278</v>
      </c>
      <c r="C42" s="90"/>
      <c r="D42" s="76">
        <f>投入係数表!M42</f>
        <v>0</v>
      </c>
      <c r="E42" s="77">
        <f>$C$15*D42</f>
        <v>0</v>
      </c>
      <c r="F42" s="76">
        <f>分析係数表!C45</f>
        <v>1</v>
      </c>
      <c r="G42" s="77">
        <f>E42*F42</f>
        <v>0</v>
      </c>
      <c r="H42" s="77">
        <v>8.3695135842690193E-4</v>
      </c>
      <c r="I42" s="77">
        <f>C42+H42</f>
        <v>8.3695135842690193E-4</v>
      </c>
      <c r="J42" s="76">
        <f>分析係数表!G45</f>
        <v>0</v>
      </c>
      <c r="K42" s="78">
        <f>I42*J42</f>
        <v>0</v>
      </c>
      <c r="L42" s="79"/>
      <c r="M42" s="80"/>
      <c r="N42" s="81">
        <f>分析係数表!H45</f>
        <v>0</v>
      </c>
      <c r="O42" s="82">
        <f t="shared" si="4"/>
        <v>0</v>
      </c>
      <c r="P42" s="76">
        <f>分析係数表!C45</f>
        <v>1</v>
      </c>
      <c r="Q42" s="82">
        <f>O42*P42</f>
        <v>0</v>
      </c>
      <c r="R42" s="83">
        <v>1.5075113335971248E-3</v>
      </c>
      <c r="S42" s="84">
        <f>I42+R42</f>
        <v>2.3444626920240269E-3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投入係数表!M43</f>
        <v>9.6930533117932146E-3</v>
      </c>
      <c r="E43" s="77">
        <f>$C$15*D43</f>
        <v>0.96930533117932149</v>
      </c>
      <c r="F43" s="76">
        <f>分析係数表!C46</f>
        <v>3.0665669409124852E-2</v>
      </c>
      <c r="G43" s="77">
        <f>E43*F43</f>
        <v>2.9724396842447352E-2</v>
      </c>
      <c r="H43" s="77">
        <v>3.2324769471132678E-2</v>
      </c>
      <c r="I43" s="77">
        <f>C43+H43</f>
        <v>3.2324769471132678E-2</v>
      </c>
      <c r="J43" s="76">
        <f>分析係数表!G46</f>
        <v>2.4390243902439025E-2</v>
      </c>
      <c r="K43" s="78">
        <f>I43*J43</f>
        <v>7.8840901149104098E-4</v>
      </c>
      <c r="L43" s="79"/>
      <c r="M43" s="80"/>
      <c r="N43" s="81">
        <f>分析係数表!H46</f>
        <v>2.3808848955528473E-2</v>
      </c>
      <c r="O43" s="82">
        <f t="shared" si="4"/>
        <v>0.36433350702393125</v>
      </c>
      <c r="P43" s="76">
        <f>分析係数表!C46</f>
        <v>3.0665669409124852E-2</v>
      </c>
      <c r="Q43" s="82">
        <f>O43*P43</f>
        <v>1.1172530881062943E-2</v>
      </c>
      <c r="R43" s="83">
        <v>1.2023736439178E-2</v>
      </c>
      <c r="S43" s="84">
        <f>I43+R43</f>
        <v>4.4348505910310677E-2</v>
      </c>
      <c r="T43" s="85">
        <f>分析係数表!F46</f>
        <v>0.34146341463414637</v>
      </c>
      <c r="U43" s="86">
        <f t="shared" si="7"/>
        <v>1.5143392262057305E-2</v>
      </c>
      <c r="V43" s="87">
        <f>分析係数表!D46</f>
        <v>4.878048780487805E-2</v>
      </c>
      <c r="W43" s="167">
        <f t="shared" si="8"/>
        <v>0</v>
      </c>
      <c r="X43" s="76">
        <f>分析係数表!E46</f>
        <v>0.17073170731707318</v>
      </c>
      <c r="Y43" s="166">
        <f t="shared" si="9"/>
        <v>0</v>
      </c>
    </row>
    <row r="44" spans="1:25" x14ac:dyDescent="0.2">
      <c r="A44" s="192">
        <v>40</v>
      </c>
      <c r="B44" s="14" t="s">
        <v>150</v>
      </c>
      <c r="C44" s="197">
        <f>SUM(C5:C43)</f>
        <v>100</v>
      </c>
      <c r="D44" s="92">
        <f>投入係数表!M44</f>
        <v>0.52342487883683364</v>
      </c>
      <c r="E44" s="91">
        <f>SUM(E5:E43)</f>
        <v>52.342487883683361</v>
      </c>
      <c r="F44" s="92">
        <f>分析係数表!C47</f>
        <v>0.40646171512083096</v>
      </c>
      <c r="G44" s="91">
        <f>SUM(G5:G43)</f>
        <v>10.709589642954915</v>
      </c>
      <c r="H44" s="91">
        <f>SUM(H5:H43)</f>
        <v>12.042338626923986</v>
      </c>
      <c r="I44" s="91">
        <f>SUM(I5:I43)</f>
        <v>112.04233862692398</v>
      </c>
      <c r="J44" s="92">
        <f>分析係数表!G47</f>
        <v>0.2746501442153616</v>
      </c>
      <c r="K44" s="93">
        <f>SUM(K5:K43)</f>
        <v>24.405807058007362</v>
      </c>
      <c r="L44" s="94">
        <f>最終需要_まとめ!$L$33</f>
        <v>0.627</v>
      </c>
      <c r="M44" s="91">
        <f>K44*L44</f>
        <v>15.302441025370616</v>
      </c>
      <c r="N44" s="95">
        <f>分析係数表!H47</f>
        <v>1</v>
      </c>
      <c r="O44" s="96">
        <f>SUM(O5:O43)</f>
        <v>15.302441025370616</v>
      </c>
      <c r="P44" s="92">
        <f>分析係数表!C47</f>
        <v>0.40646171512083096</v>
      </c>
      <c r="Q44" s="96">
        <f>SUM(Q5:Q43)</f>
        <v>4.7763739728328716</v>
      </c>
      <c r="R44" s="91">
        <f>SUM(R5:R43)</f>
        <v>5.2611876056183124</v>
      </c>
      <c r="S44" s="97">
        <f>SUM(S5:S43)</f>
        <v>117.3035262325423</v>
      </c>
      <c r="T44" s="98">
        <f>分析係数表!F47</f>
        <v>0.52975109496848627</v>
      </c>
      <c r="U44" s="99">
        <f>SUM(U5:U43)</f>
        <v>55.66676394710089</v>
      </c>
      <c r="V44" s="100">
        <f>分析係数表!D47</f>
        <v>0.13437209089383004</v>
      </c>
      <c r="W44" s="164">
        <f>SUM(W5:W43)</f>
        <v>8</v>
      </c>
      <c r="X44" s="92">
        <f>分析係数表!E47</f>
        <v>9.7288140766401632E-2</v>
      </c>
      <c r="Y44" s="102">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301</v>
      </c>
      <c r="S2" s="3" t="s">
        <v>152</v>
      </c>
      <c r="U2" s="64" t="s">
        <v>209</v>
      </c>
      <c r="W2" s="3" t="s">
        <v>130</v>
      </c>
      <c r="Y2" s="3" t="s">
        <v>153</v>
      </c>
    </row>
    <row r="3" spans="1:25" ht="44" x14ac:dyDescent="0.2">
      <c r="B3" s="65"/>
      <c r="C3" s="66" t="s">
        <v>227</v>
      </c>
      <c r="D3" s="66" t="s">
        <v>240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投入係数表!N5</f>
        <v>0</v>
      </c>
      <c r="E5" s="77">
        <f t="shared" ref="E5:E38" si="0">$C$16*D5</f>
        <v>0</v>
      </c>
      <c r="F5" s="76">
        <f>分析係数表!C8</f>
        <v>0.34359605911330049</v>
      </c>
      <c r="G5" s="77">
        <f t="shared" ref="G5:G38" si="1">E5*F5</f>
        <v>0</v>
      </c>
      <c r="H5" s="77">
        <f t="array" ref="H5:H43">MMULT(逆行列係数!C5:AO43,'12'!G5:G43)</f>
        <v>2.3503229446125285E-5</v>
      </c>
      <c r="I5" s="77">
        <f t="shared" ref="I5:I38" si="2">C5+H5</f>
        <v>2.3503229446125285E-5</v>
      </c>
      <c r="J5" s="76">
        <f>分析係数表!G8</f>
        <v>0.12010331467929401</v>
      </c>
      <c r="K5" s="78">
        <f t="shared" ref="K5:K38" si="3">I5*J5</f>
        <v>2.8228157621476341E-6</v>
      </c>
      <c r="L5" s="79" t="s">
        <v>182</v>
      </c>
      <c r="M5" s="80" t="s">
        <v>182</v>
      </c>
      <c r="N5" s="81">
        <f>分析係数表!H8</f>
        <v>1.3293274000170063E-2</v>
      </c>
      <c r="O5" s="82">
        <f t="shared" ref="O5:O43" si="4">$M$44*N5</f>
        <v>6.7304930996123044E-2</v>
      </c>
      <c r="P5" s="76">
        <f>分析係数表!C8</f>
        <v>0.34359605911330049</v>
      </c>
      <c r="Q5" s="82">
        <f t="shared" ref="Q5:Q38" si="5">O5*P5</f>
        <v>2.3125709049160503E-2</v>
      </c>
      <c r="R5" s="83">
        <f t="array" ref="R5:R43">MMULT(逆行列係数!C5:AO43,'12'!Q5:Q43)</f>
        <v>3.3315281072997194E-2</v>
      </c>
      <c r="S5" s="84">
        <f t="shared" ref="S5:S38" si="6">I5+R5</f>
        <v>3.3338784302443317E-2</v>
      </c>
      <c r="T5" s="85">
        <f>分析係数表!F8</f>
        <v>0.4537236332328885</v>
      </c>
      <c r="U5" s="86">
        <f t="shared" ref="U5:U38" si="7">S5*T5</f>
        <v>1.5126594341272172E-2</v>
      </c>
      <c r="V5" s="87">
        <f>分析係数表!D8</f>
        <v>0.40163581575548857</v>
      </c>
      <c r="W5" s="167">
        <f t="shared" ref="W5:W38" si="8">ROUND(S5*V5,0)</f>
        <v>0</v>
      </c>
      <c r="X5" s="76">
        <f>分析係数表!E8</f>
        <v>0.27335342229875159</v>
      </c>
      <c r="Y5" s="166">
        <f t="shared" ref="Y5:Y38" si="9">ROUND(S5*X5,0)</f>
        <v>0</v>
      </c>
    </row>
    <row r="6" spans="1:25" x14ac:dyDescent="0.2">
      <c r="A6" s="6" t="s">
        <v>219</v>
      </c>
      <c r="B6" s="5" t="s">
        <v>265</v>
      </c>
      <c r="C6" s="90"/>
      <c r="D6" s="76">
        <f>投入係数表!N6</f>
        <v>0</v>
      </c>
      <c r="E6" s="77">
        <f t="shared" si="0"/>
        <v>0</v>
      </c>
      <c r="F6" s="76">
        <f>分析係数表!C9</f>
        <v>1</v>
      </c>
      <c r="G6" s="77">
        <f t="shared" si="1"/>
        <v>0</v>
      </c>
      <c r="H6" s="77">
        <v>9.9704579267971094E-6</v>
      </c>
      <c r="I6" s="77">
        <f t="shared" si="2"/>
        <v>9.9704579267971094E-6</v>
      </c>
      <c r="J6" s="76">
        <f>分析係数表!G9</f>
        <v>0.25</v>
      </c>
      <c r="K6" s="78">
        <f t="shared" si="3"/>
        <v>2.4926144816992773E-6</v>
      </c>
      <c r="L6" s="79"/>
      <c r="M6" s="80"/>
      <c r="N6" s="81">
        <f>分析係数表!H9</f>
        <v>6.8025282730081347E-4</v>
      </c>
      <c r="O6" s="82">
        <f t="shared" si="4"/>
        <v>3.4441755733623739E-3</v>
      </c>
      <c r="P6" s="76">
        <f>分析係数表!C9</f>
        <v>1</v>
      </c>
      <c r="Q6" s="82">
        <f t="shared" si="5"/>
        <v>3.4441755733623739E-3</v>
      </c>
      <c r="R6" s="83">
        <v>4.3608108625956508E-3</v>
      </c>
      <c r="S6" s="84">
        <f t="shared" si="6"/>
        <v>4.3707813205224478E-3</v>
      </c>
      <c r="T6" s="85">
        <f>分析係数表!F9</f>
        <v>0.67771084337349397</v>
      </c>
      <c r="U6" s="86">
        <f t="shared" si="7"/>
        <v>2.9621258949323816E-3</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投入係数表!N7</f>
        <v>0</v>
      </c>
      <c r="E7" s="77">
        <f t="shared" si="0"/>
        <v>0</v>
      </c>
      <c r="F7" s="76">
        <f>分析係数表!C10</f>
        <v>1</v>
      </c>
      <c r="G7" s="77">
        <f t="shared" si="1"/>
        <v>0</v>
      </c>
      <c r="H7" s="77">
        <v>4.6914686780818564E-7</v>
      </c>
      <c r="I7" s="77">
        <f t="shared" si="2"/>
        <v>4.6914686780818564E-7</v>
      </c>
      <c r="J7" s="76">
        <f>分析係数表!G10</f>
        <v>0.17902051621442752</v>
      </c>
      <c r="K7" s="78">
        <f t="shared" si="3"/>
        <v>8.3986914455403176E-8</v>
      </c>
      <c r="L7" s="79"/>
      <c r="M7" s="80"/>
      <c r="N7" s="81">
        <f>分析係数表!H10</f>
        <v>1.3605056546016269E-3</v>
      </c>
      <c r="O7" s="82">
        <f t="shared" si="4"/>
        <v>6.8883511467247478E-3</v>
      </c>
      <c r="P7" s="76">
        <f>分析係数表!C10</f>
        <v>1</v>
      </c>
      <c r="Q7" s="82">
        <f t="shared" si="5"/>
        <v>6.8883511467247478E-3</v>
      </c>
      <c r="R7" s="83">
        <v>1.2012795332695567E-2</v>
      </c>
      <c r="S7" s="84">
        <f t="shared" si="6"/>
        <v>1.2013264479563376E-2</v>
      </c>
      <c r="T7" s="85">
        <f>分析係数表!F10</f>
        <v>0.51919258769027132</v>
      </c>
      <c r="U7" s="86">
        <f t="shared" si="7"/>
        <v>6.2371978717521296E-3</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投入係数表!N8</f>
        <v>7.1428571428571425E-2</v>
      </c>
      <c r="E8" s="77">
        <f t="shared" si="0"/>
        <v>7.1428571428571423</v>
      </c>
      <c r="F8" s="76">
        <f>分析係数表!C11</f>
        <v>0.13492063492063489</v>
      </c>
      <c r="G8" s="77">
        <f t="shared" si="1"/>
        <v>0.96371882086167771</v>
      </c>
      <c r="H8" s="77">
        <v>1.1660588715333418</v>
      </c>
      <c r="I8" s="77">
        <f t="shared" si="2"/>
        <v>1.1660588715333418</v>
      </c>
      <c r="J8" s="76">
        <f>分析係数表!G11</f>
        <v>0.36893203883495146</v>
      </c>
      <c r="K8" s="78">
        <f t="shared" si="3"/>
        <v>0.43019647687637852</v>
      </c>
      <c r="L8" s="79"/>
      <c r="M8" s="80"/>
      <c r="N8" s="81">
        <f>分析係数表!H11</f>
        <v>-2.8343867804200562E-5</v>
      </c>
      <c r="O8" s="82">
        <f t="shared" si="4"/>
        <v>-1.4350731555676558E-4</v>
      </c>
      <c r="P8" s="76">
        <f>分析係数表!C11</f>
        <v>0.13492063492063489</v>
      </c>
      <c r="Q8" s="82">
        <f t="shared" si="5"/>
        <v>-1.9362098130674717E-5</v>
      </c>
      <c r="R8" s="83">
        <v>4.1956095293043004E-3</v>
      </c>
      <c r="S8" s="84">
        <f t="shared" si="6"/>
        <v>1.1702544810626461</v>
      </c>
      <c r="T8" s="85">
        <f>分析係数表!F11</f>
        <v>0.61165048543689315</v>
      </c>
      <c r="U8" s="86">
        <f t="shared" si="7"/>
        <v>0.71578672142666699</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投入係数表!N9</f>
        <v>0</v>
      </c>
      <c r="E9" s="77">
        <f t="shared" si="0"/>
        <v>0</v>
      </c>
      <c r="F9" s="76">
        <f>分析係数表!C12</f>
        <v>0.20036934441366572</v>
      </c>
      <c r="G9" s="77">
        <f t="shared" si="1"/>
        <v>0</v>
      </c>
      <c r="H9" s="77">
        <v>4.6160502108953826E-6</v>
      </c>
      <c r="I9" s="77">
        <f t="shared" si="2"/>
        <v>4.6160502108953826E-6</v>
      </c>
      <c r="J9" s="76">
        <f>分析係数表!G12</f>
        <v>0.13740087392782002</v>
      </c>
      <c r="K9" s="78">
        <f t="shared" si="3"/>
        <v>6.3424933307172349E-7</v>
      </c>
      <c r="L9" s="79"/>
      <c r="M9" s="80"/>
      <c r="N9" s="81">
        <f>分析係数表!H12</f>
        <v>9.9061817975680963E-2</v>
      </c>
      <c r="O9" s="82">
        <f t="shared" si="4"/>
        <v>0.50155806787089563</v>
      </c>
      <c r="P9" s="76">
        <f>分析係数表!C12</f>
        <v>0.20036934441366572</v>
      </c>
      <c r="Q9" s="82">
        <f t="shared" si="5"/>
        <v>0.10049686124467622</v>
      </c>
      <c r="R9" s="83">
        <v>0.11186525585350718</v>
      </c>
      <c r="S9" s="84">
        <f t="shared" si="6"/>
        <v>0.11186987190371807</v>
      </c>
      <c r="T9" s="85">
        <f>分析係数表!F12</f>
        <v>0.33460106813400226</v>
      </c>
      <c r="U9" s="86">
        <f t="shared" si="7"/>
        <v>3.7431778630998072E-2</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投入係数表!N10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7.4336789458404565E-2</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投入係数表!N11</f>
        <v>0</v>
      </c>
      <c r="E11" s="77">
        <f t="shared" si="0"/>
        <v>0</v>
      </c>
      <c r="F11" s="76">
        <f>分析係数表!C14</f>
        <v>6.3559322033898136E-3</v>
      </c>
      <c r="G11" s="77">
        <f t="shared" si="1"/>
        <v>0</v>
      </c>
      <c r="H11" s="77">
        <v>1.1948036598183685E-4</v>
      </c>
      <c r="I11" s="77">
        <f t="shared" si="2"/>
        <v>1.1948036598183685E-4</v>
      </c>
      <c r="J11" s="76">
        <f>分析係数表!G14</f>
        <v>0.23809523809523808</v>
      </c>
      <c r="K11" s="78">
        <f t="shared" si="3"/>
        <v>2.844770618615163E-5</v>
      </c>
      <c r="L11" s="79"/>
      <c r="M11" s="80"/>
      <c r="N11" s="81">
        <f>分析係数表!H14</f>
        <v>1.218786315580624E-3</v>
      </c>
      <c r="O11" s="82">
        <f t="shared" si="4"/>
        <v>6.1708145689409188E-3</v>
      </c>
      <c r="P11" s="76">
        <f>分析係数表!C14</f>
        <v>6.3559322033898136E-3</v>
      </c>
      <c r="Q11" s="82">
        <f t="shared" si="5"/>
        <v>3.9221279039878615E-5</v>
      </c>
      <c r="R11" s="83">
        <v>9.9400238897536848E-5</v>
      </c>
      <c r="S11" s="84">
        <f t="shared" si="6"/>
        <v>2.1888060487937371E-4</v>
      </c>
      <c r="T11" s="85">
        <f>分析係数表!F14</f>
        <v>0.42857142857142855</v>
      </c>
      <c r="U11" s="86">
        <f t="shared" si="7"/>
        <v>9.3805973519731585E-5</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投入係数表!N12</f>
        <v>0</v>
      </c>
      <c r="E12" s="77">
        <f t="shared" si="0"/>
        <v>0</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4.6639877555948811E-2</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投入係数表!N13</f>
        <v>0</v>
      </c>
      <c r="E13" s="77">
        <f t="shared" si="0"/>
        <v>0</v>
      </c>
      <c r="F13" s="76">
        <f>分析係数表!C16</f>
        <v>8.0906148867310179E-4</v>
      </c>
      <c r="G13" s="77">
        <f t="shared" si="1"/>
        <v>0</v>
      </c>
      <c r="H13" s="77">
        <v>2.5208619646287656E-4</v>
      </c>
      <c r="I13" s="77">
        <f t="shared" si="2"/>
        <v>2.5208619646287656E-4</v>
      </c>
      <c r="J13" s="76">
        <f>分析係数表!G16</f>
        <v>0</v>
      </c>
      <c r="K13" s="78">
        <f t="shared" si="3"/>
        <v>0</v>
      </c>
      <c r="L13" s="79"/>
      <c r="M13" s="80"/>
      <c r="N13" s="81">
        <f>分析係数表!H16</f>
        <v>1.7573198038604347E-2</v>
      </c>
      <c r="O13" s="82">
        <f t="shared" si="4"/>
        <v>8.8974535645194655E-2</v>
      </c>
      <c r="P13" s="76">
        <f>分析係数表!C16</f>
        <v>8.0906148867310179E-4</v>
      </c>
      <c r="Q13" s="82">
        <f t="shared" si="5"/>
        <v>7.1985870263099143E-5</v>
      </c>
      <c r="R13" s="83">
        <v>8.1877122880145907E-5</v>
      </c>
      <c r="S13" s="84">
        <f t="shared" si="6"/>
        <v>3.3396331934302246E-4</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投入係数表!N14</f>
        <v>0</v>
      </c>
      <c r="E14" s="77">
        <f t="shared" si="0"/>
        <v>0</v>
      </c>
      <c r="F14" s="76">
        <f>分析係数表!C17</f>
        <v>1.9255455712451908E-2</v>
      </c>
      <c r="G14" s="77">
        <f t="shared" si="1"/>
        <v>0</v>
      </c>
      <c r="H14" s="77">
        <v>5.897837136852998E-5</v>
      </c>
      <c r="I14" s="77">
        <f t="shared" si="2"/>
        <v>5.897837136852998E-5</v>
      </c>
      <c r="J14" s="76">
        <f>分析係数表!G17</f>
        <v>0.22549019607843138</v>
      </c>
      <c r="K14" s="78">
        <f t="shared" si="3"/>
        <v>1.3299044524276368E-5</v>
      </c>
      <c r="L14" s="79"/>
      <c r="M14" s="80"/>
      <c r="N14" s="81">
        <f>分析係数表!H17</f>
        <v>2.8343867804200562E-3</v>
      </c>
      <c r="O14" s="82">
        <f t="shared" si="4"/>
        <v>1.4350731555676557E-2</v>
      </c>
      <c r="P14" s="76">
        <f>分析係数表!C17</f>
        <v>1.9255455712451908E-2</v>
      </c>
      <c r="Q14" s="82">
        <f t="shared" si="5"/>
        <v>2.7632987591161599E-4</v>
      </c>
      <c r="R14" s="83">
        <v>4.482542575951655E-4</v>
      </c>
      <c r="S14" s="84">
        <f t="shared" si="6"/>
        <v>5.0723262896369551E-4</v>
      </c>
      <c r="T14" s="85">
        <f>分析係数表!F17</f>
        <v>0.34313725490196079</v>
      </c>
      <c r="U14" s="86">
        <f t="shared" si="7"/>
        <v>1.7405041189930728E-4</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投入係数表!N15</f>
        <v>0</v>
      </c>
      <c r="E15" s="77">
        <f t="shared" si="0"/>
        <v>0</v>
      </c>
      <c r="F15" s="76">
        <f>分析係数表!C18</f>
        <v>0.17326732673267331</v>
      </c>
      <c r="G15" s="77">
        <f t="shared" si="1"/>
        <v>0</v>
      </c>
      <c r="H15" s="77">
        <v>6.3495236855401287E-4</v>
      </c>
      <c r="I15" s="77">
        <f t="shared" si="2"/>
        <v>6.3495236855401287E-4</v>
      </c>
      <c r="J15" s="76">
        <f>分析係数表!G18</f>
        <v>0.2148626817447496</v>
      </c>
      <c r="K15" s="78">
        <f t="shared" si="3"/>
        <v>1.3642756868769581E-4</v>
      </c>
      <c r="L15" s="79"/>
      <c r="M15" s="80"/>
      <c r="N15" s="81">
        <f>分析係数表!H18</f>
        <v>4.8184575267140952E-4</v>
      </c>
      <c r="O15" s="82">
        <f t="shared" si="4"/>
        <v>2.4396243644650146E-3</v>
      </c>
      <c r="P15" s="76">
        <f>分析係数表!C18</f>
        <v>0.17326732673267331</v>
      </c>
      <c r="Q15" s="82">
        <f t="shared" si="5"/>
        <v>4.2270719186275016E-4</v>
      </c>
      <c r="R15" s="83">
        <v>7.8354928292443142E-4</v>
      </c>
      <c r="S15" s="84">
        <f t="shared" si="6"/>
        <v>1.4185016514784443E-3</v>
      </c>
      <c r="T15" s="85">
        <f>分析係数表!F18</f>
        <v>0.4604200323101777</v>
      </c>
      <c r="U15" s="86">
        <f t="shared" si="7"/>
        <v>6.5310657620574575E-4</v>
      </c>
      <c r="V15" s="87">
        <f>分析係数表!D18</f>
        <v>6.3004846526655903E-2</v>
      </c>
      <c r="W15" s="167">
        <f t="shared" si="8"/>
        <v>0</v>
      </c>
      <c r="X15" s="76">
        <f>分析係数表!E18</f>
        <v>5.492730210016155E-2</v>
      </c>
      <c r="Y15" s="166">
        <f t="shared" si="9"/>
        <v>0</v>
      </c>
    </row>
    <row r="16" spans="1:25" x14ac:dyDescent="0.2">
      <c r="A16" s="6" t="s">
        <v>4</v>
      </c>
      <c r="B16" s="5" t="s">
        <v>32</v>
      </c>
      <c r="C16" s="75">
        <f>最終需要_まとめ!C17</f>
        <v>100</v>
      </c>
      <c r="D16" s="76">
        <f>投入係数表!N16</f>
        <v>0.5714285714285714</v>
      </c>
      <c r="E16" s="77">
        <f t="shared" si="0"/>
        <v>57.142857142857139</v>
      </c>
      <c r="F16" s="76">
        <f>分析係数表!C19</f>
        <v>6.6666666666667096E-3</v>
      </c>
      <c r="G16" s="77">
        <f t="shared" si="1"/>
        <v>0.38095238095238337</v>
      </c>
      <c r="H16" s="77">
        <v>0.38242166973249725</v>
      </c>
      <c r="I16" s="77">
        <f t="shared" si="2"/>
        <v>100.38242166973249</v>
      </c>
      <c r="J16" s="76">
        <f>分析係数表!G19</f>
        <v>7.1428571428571425E-2</v>
      </c>
      <c r="K16" s="78">
        <f t="shared" si="3"/>
        <v>7.1701729764094635</v>
      </c>
      <c r="L16" s="79"/>
      <c r="M16" s="80"/>
      <c r="N16" s="81">
        <f>分析係数表!H19</f>
        <v>-1.1337547121680225E-4</v>
      </c>
      <c r="O16" s="82">
        <f t="shared" si="4"/>
        <v>-5.7402926222706232E-4</v>
      </c>
      <c r="P16" s="76">
        <f>分析係数表!C19</f>
        <v>6.6666666666667096E-3</v>
      </c>
      <c r="Q16" s="82">
        <f t="shared" si="5"/>
        <v>-3.8268617481804404E-6</v>
      </c>
      <c r="R16" s="83">
        <v>4.7088350383340452E-6</v>
      </c>
      <c r="S16" s="84">
        <f t="shared" si="6"/>
        <v>100.38242637856753</v>
      </c>
      <c r="T16" s="85">
        <f>分析係数表!F19</f>
        <v>0.2857142857142857</v>
      </c>
      <c r="U16" s="86">
        <f t="shared" si="7"/>
        <v>28.680693251019292</v>
      </c>
      <c r="V16" s="87">
        <f>分析係数表!D19</f>
        <v>0</v>
      </c>
      <c r="W16" s="167">
        <f t="shared" si="8"/>
        <v>0</v>
      </c>
      <c r="X16" s="76">
        <f>分析係数表!E19</f>
        <v>0</v>
      </c>
      <c r="Y16" s="166">
        <f t="shared" si="9"/>
        <v>0</v>
      </c>
    </row>
    <row r="17" spans="1:25" x14ac:dyDescent="0.2">
      <c r="A17" s="6" t="s">
        <v>5</v>
      </c>
      <c r="B17" s="5" t="s">
        <v>33</v>
      </c>
      <c r="C17" s="90"/>
      <c r="D17" s="76">
        <f>投入係数表!N17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3.013653626692077E-3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投入係数表!N18</f>
        <v>0</v>
      </c>
      <c r="E18" s="77">
        <f t="shared" si="0"/>
        <v>0</v>
      </c>
      <c r="F18" s="76">
        <f>分析係数表!C21</f>
        <v>2.5662959794696349E-2</v>
      </c>
      <c r="G18" s="77">
        <f t="shared" si="1"/>
        <v>0</v>
      </c>
      <c r="H18" s="77">
        <v>1.1379975614180591E-3</v>
      </c>
      <c r="I18" s="77">
        <f t="shared" si="2"/>
        <v>1.1379975614180591E-3</v>
      </c>
      <c r="J18" s="76">
        <f>分析係数表!G21</f>
        <v>0.2857142857142857</v>
      </c>
      <c r="K18" s="78">
        <f t="shared" si="3"/>
        <v>3.2514216040515975E-4</v>
      </c>
      <c r="L18" s="79"/>
      <c r="M18" s="80"/>
      <c r="N18" s="81">
        <f>分析係数表!H21</f>
        <v>9.6369150534281905E-4</v>
      </c>
      <c r="O18" s="82">
        <f t="shared" si="4"/>
        <v>4.8792487289300293E-3</v>
      </c>
      <c r="P18" s="76">
        <f>分析係数表!C21</f>
        <v>2.5662959794696349E-2</v>
      </c>
      <c r="Q18" s="82">
        <f t="shared" si="5"/>
        <v>1.2521596395885461E-4</v>
      </c>
      <c r="R18" s="83">
        <v>2.3334181042864647E-4</v>
      </c>
      <c r="S18" s="84">
        <f t="shared" si="6"/>
        <v>1.3713393718467056E-3</v>
      </c>
      <c r="T18" s="85">
        <f>分析係数表!F21</f>
        <v>0.42857142857142855</v>
      </c>
      <c r="U18" s="86">
        <f t="shared" si="7"/>
        <v>5.8771687364858811E-4</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投入係数表!N19</f>
        <v>0</v>
      </c>
      <c r="E19" s="77">
        <f t="shared" si="0"/>
        <v>0</v>
      </c>
      <c r="F19" s="76">
        <f>分析係数表!C22</f>
        <v>5.6016597510373467E-2</v>
      </c>
      <c r="G19" s="77">
        <f t="shared" si="1"/>
        <v>0</v>
      </c>
      <c r="H19" s="77">
        <v>6.5823845211044E-5</v>
      </c>
      <c r="I19" s="77">
        <f t="shared" si="2"/>
        <v>6.5823845211044E-5</v>
      </c>
      <c r="J19" s="76">
        <f>分析係数表!G22</f>
        <v>0.19573901464713714</v>
      </c>
      <c r="K19" s="78">
        <f t="shared" si="3"/>
        <v>1.2884294601895429E-5</v>
      </c>
      <c r="L19" s="79"/>
      <c r="M19" s="80"/>
      <c r="N19" s="81">
        <f>分析係数表!H22</f>
        <v>5.6687735608401125E-5</v>
      </c>
      <c r="O19" s="82">
        <f t="shared" si="4"/>
        <v>2.8701463111353116E-4</v>
      </c>
      <c r="P19" s="76">
        <f>分析係数表!C22</f>
        <v>5.6016597510373467E-2</v>
      </c>
      <c r="Q19" s="82">
        <f t="shared" si="5"/>
        <v>1.6077583070674989E-5</v>
      </c>
      <c r="R19" s="83">
        <v>8.6511581027424116E-5</v>
      </c>
      <c r="S19" s="84">
        <f t="shared" si="6"/>
        <v>1.523354262384681E-4</v>
      </c>
      <c r="T19" s="85">
        <f>分析係数表!F22</f>
        <v>0.41411451398135818</v>
      </c>
      <c r="U19" s="86">
        <f t="shared" si="7"/>
        <v>6.3084310998886252E-5</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投入係数表!N20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1.4350731555676558E-4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投入係数表!N21</f>
        <v>0</v>
      </c>
      <c r="E21" s="77">
        <f t="shared" si="0"/>
        <v>0</v>
      </c>
      <c r="F21" s="76">
        <f>分析係数表!C24</f>
        <v>0.19917864476386038</v>
      </c>
      <c r="G21" s="77">
        <f t="shared" si="1"/>
        <v>0</v>
      </c>
      <c r="H21" s="77">
        <v>5.9781576024396343E-5</v>
      </c>
      <c r="I21" s="77">
        <f t="shared" si="2"/>
        <v>5.9781576024396343E-5</v>
      </c>
      <c r="J21" s="76">
        <f>分析係数表!G24</f>
        <v>0.20754716981132076</v>
      </c>
      <c r="K21" s="78">
        <f t="shared" si="3"/>
        <v>1.240749691072377E-5</v>
      </c>
      <c r="L21" s="79"/>
      <c r="M21" s="80"/>
      <c r="N21" s="81">
        <f>分析係数表!H24</f>
        <v>3.9681414925880784E-4</v>
      </c>
      <c r="O21" s="82">
        <f t="shared" si="4"/>
        <v>2.0091024177947181E-3</v>
      </c>
      <c r="P21" s="76">
        <f>分析係数表!C24</f>
        <v>0.19917864476386038</v>
      </c>
      <c r="Q21" s="82">
        <f t="shared" si="5"/>
        <v>4.0017029676814715E-4</v>
      </c>
      <c r="R21" s="83">
        <v>7.6909775455077998E-4</v>
      </c>
      <c r="S21" s="84">
        <f t="shared" si="6"/>
        <v>8.2887933057517631E-4</v>
      </c>
      <c r="T21" s="85">
        <f>分析係数表!F24</f>
        <v>0.39622641509433965</v>
      </c>
      <c r="U21" s="86">
        <f t="shared" si="7"/>
        <v>3.2842388569959819E-4</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投入係数表!N22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2.7266389955785458E-3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投入係数表!N23</f>
        <v>0</v>
      </c>
      <c r="E23" s="77">
        <f t="shared" si="0"/>
        <v>0</v>
      </c>
      <c r="F23" s="76">
        <f>分析係数表!C26</f>
        <v>0.11021233569261879</v>
      </c>
      <c r="G23" s="77">
        <f t="shared" si="1"/>
        <v>0</v>
      </c>
      <c r="H23" s="77">
        <v>1.1734381119597814E-4</v>
      </c>
      <c r="I23" s="77">
        <f t="shared" si="2"/>
        <v>1.1734381119597814E-4</v>
      </c>
      <c r="J23" s="76">
        <f>分析係数表!G26</f>
        <v>0.1984126984126984</v>
      </c>
      <c r="K23" s="78">
        <f t="shared" si="3"/>
        <v>2.3282502221424233E-5</v>
      </c>
      <c r="L23" s="79"/>
      <c r="M23" s="80"/>
      <c r="N23" s="81">
        <f>分析係数表!H26</f>
        <v>1.2046143816785239E-2</v>
      </c>
      <c r="O23" s="82">
        <f t="shared" si="4"/>
        <v>6.099060911162537E-2</v>
      </c>
      <c r="P23" s="76">
        <f>分析係数表!C26</f>
        <v>0.11021233569261879</v>
      </c>
      <c r="Q23" s="82">
        <f t="shared" si="5"/>
        <v>6.7219174855077495E-3</v>
      </c>
      <c r="R23" s="83">
        <v>6.9129494367969908E-3</v>
      </c>
      <c r="S23" s="84">
        <f t="shared" si="6"/>
        <v>7.030293247992969E-3</v>
      </c>
      <c r="T23" s="85">
        <f>分析係数表!F26</f>
        <v>0.33809523809523812</v>
      </c>
      <c r="U23" s="86">
        <f t="shared" si="7"/>
        <v>2.3769086695595277E-3</v>
      </c>
      <c r="V23" s="87">
        <f>分析係数表!D26</f>
        <v>0</v>
      </c>
      <c r="W23" s="167">
        <f t="shared" si="8"/>
        <v>0</v>
      </c>
      <c r="X23" s="76">
        <f>分析係数表!E26</f>
        <v>0</v>
      </c>
      <c r="Y23" s="166">
        <f t="shared" si="9"/>
        <v>0</v>
      </c>
    </row>
    <row r="24" spans="1:25" x14ac:dyDescent="0.2">
      <c r="A24" s="6" t="s">
        <v>12</v>
      </c>
      <c r="B24" s="5" t="s">
        <v>365</v>
      </c>
      <c r="C24" s="90"/>
      <c r="D24" s="76">
        <f>投入係数表!N24</f>
        <v>0</v>
      </c>
      <c r="E24" s="77">
        <f t="shared" si="0"/>
        <v>0</v>
      </c>
      <c r="F24" s="76">
        <f>分析係数表!C27</f>
        <v>1.1933174224343368E-3</v>
      </c>
      <c r="G24" s="77">
        <f t="shared" si="1"/>
        <v>0</v>
      </c>
      <c r="H24" s="77">
        <v>2.4304436372412257E-7</v>
      </c>
      <c r="I24" s="77">
        <f t="shared" si="2"/>
        <v>2.4304436372412257E-7</v>
      </c>
      <c r="J24" s="76">
        <f>分析係数表!G27</f>
        <v>0.2857142857142857</v>
      </c>
      <c r="K24" s="78">
        <f t="shared" si="3"/>
        <v>6.9441246778320733E-8</v>
      </c>
      <c r="L24" s="79"/>
      <c r="M24" s="80"/>
      <c r="N24" s="81">
        <f>分析係数表!H27</f>
        <v>1.1365890989484425E-2</v>
      </c>
      <c r="O24" s="82">
        <f t="shared" si="4"/>
        <v>5.7546433538262991E-2</v>
      </c>
      <c r="P24" s="76">
        <f>分析係数表!C27</f>
        <v>1.1933174224343368E-3</v>
      </c>
      <c r="Q24" s="82">
        <f t="shared" si="5"/>
        <v>6.8671161740168859E-5</v>
      </c>
      <c r="R24" s="83">
        <v>6.8948250753615738E-5</v>
      </c>
      <c r="S24" s="84">
        <f t="shared" si="6"/>
        <v>6.9191295117339863E-5</v>
      </c>
      <c r="T24" s="85">
        <f>分析係数表!F27</f>
        <v>0.5714285714285714</v>
      </c>
      <c r="U24" s="86">
        <f t="shared" si="7"/>
        <v>3.9537882924194203E-5</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投入係数表!N25</f>
        <v>0</v>
      </c>
      <c r="E25" s="77">
        <f t="shared" si="0"/>
        <v>0</v>
      </c>
      <c r="F25" s="76">
        <f>分析係数表!C28</f>
        <v>9.1300191204588876E-2</v>
      </c>
      <c r="G25" s="77">
        <f t="shared" si="1"/>
        <v>0</v>
      </c>
      <c r="H25" s="77">
        <v>3.5236888864550005E-4</v>
      </c>
      <c r="I25" s="77">
        <f t="shared" si="2"/>
        <v>3.5236888864550005E-4</v>
      </c>
      <c r="J25" s="76">
        <f>分析係数表!G28</f>
        <v>0.1256583897667419</v>
      </c>
      <c r="K25" s="78">
        <f t="shared" si="3"/>
        <v>4.427810715108992E-5</v>
      </c>
      <c r="L25" s="79"/>
      <c r="M25" s="80"/>
      <c r="N25" s="81">
        <f>分析係数表!H28</f>
        <v>2.1286244720954622E-2</v>
      </c>
      <c r="O25" s="82">
        <f t="shared" si="4"/>
        <v>0.10777399398313095</v>
      </c>
      <c r="P25" s="76">
        <f>分析係数表!C28</f>
        <v>9.1300191204588876E-2</v>
      </c>
      <c r="Q25" s="82">
        <f t="shared" si="5"/>
        <v>9.8397862575420672E-3</v>
      </c>
      <c r="R25" s="83">
        <v>1.0710805950054558E-2</v>
      </c>
      <c r="S25" s="84">
        <f t="shared" si="6"/>
        <v>1.1063174838700058E-2</v>
      </c>
      <c r="T25" s="85">
        <f>分析係数表!F28</f>
        <v>0.21519939804364183</v>
      </c>
      <c r="U25" s="86">
        <f t="shared" si="7"/>
        <v>2.3807885657398165E-3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投入係数表!N26</f>
        <v>0</v>
      </c>
      <c r="E26" s="77">
        <f t="shared" si="0"/>
        <v>0</v>
      </c>
      <c r="F26" s="76">
        <f>分析係数表!C29</f>
        <v>1.8433179723502335E-2</v>
      </c>
      <c r="G26" s="77">
        <f t="shared" si="1"/>
        <v>0</v>
      </c>
      <c r="H26" s="77">
        <v>8.394077127598246E-4</v>
      </c>
      <c r="I26" s="77">
        <f t="shared" si="2"/>
        <v>8.394077127598246E-4</v>
      </c>
      <c r="J26" s="76">
        <f>分析係数表!G29</f>
        <v>0.30107526881720431</v>
      </c>
      <c r="K26" s="78">
        <f t="shared" si="3"/>
        <v>2.5272490276639881E-4</v>
      </c>
      <c r="L26" s="79"/>
      <c r="M26" s="80"/>
      <c r="N26" s="81">
        <f>分析係数表!H29</f>
        <v>1.0062073070491199E-2</v>
      </c>
      <c r="O26" s="82">
        <f t="shared" si="4"/>
        <v>5.0945097022651778E-2</v>
      </c>
      <c r="P26" s="76">
        <f>分析係数表!C29</f>
        <v>1.8433179723502335E-2</v>
      </c>
      <c r="Q26" s="82">
        <f t="shared" si="5"/>
        <v>9.3908012944980397E-4</v>
      </c>
      <c r="R26" s="83">
        <v>1.1183564617737386E-3</v>
      </c>
      <c r="S26" s="84">
        <f t="shared" si="6"/>
        <v>1.9577641745335632E-3</v>
      </c>
      <c r="T26" s="85">
        <f>分析係数表!F29</f>
        <v>0.4838709677419355</v>
      </c>
      <c r="U26" s="86">
        <f t="shared" si="7"/>
        <v>9.4730524574204679E-4</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投入係数表!N27</f>
        <v>0</v>
      </c>
      <c r="E27" s="77">
        <f t="shared" si="0"/>
        <v>0</v>
      </c>
      <c r="F27" s="76">
        <f>分析係数表!C30</f>
        <v>1</v>
      </c>
      <c r="G27" s="77">
        <f t="shared" si="1"/>
        <v>0</v>
      </c>
      <c r="H27" s="77">
        <v>6.2643418523469385E-2</v>
      </c>
      <c r="I27" s="77">
        <f t="shared" si="2"/>
        <v>6.2643418523469385E-2</v>
      </c>
      <c r="J27" s="76">
        <f>分析係数表!G30</f>
        <v>0.34457349818908456</v>
      </c>
      <c r="K27" s="78">
        <f t="shared" si="3"/>
        <v>2.1585261859154745E-2</v>
      </c>
      <c r="L27" s="79"/>
      <c r="M27" s="80"/>
      <c r="N27" s="81">
        <f>分析係数表!H30</f>
        <v>0</v>
      </c>
      <c r="O27" s="82">
        <f t="shared" si="4"/>
        <v>0</v>
      </c>
      <c r="P27" s="76">
        <f>分析係数表!C30</f>
        <v>1</v>
      </c>
      <c r="Q27" s="82">
        <f t="shared" si="5"/>
        <v>0</v>
      </c>
      <c r="R27" s="83">
        <v>1.0700741738452951E-2</v>
      </c>
      <c r="S27" s="84">
        <f t="shared" si="6"/>
        <v>7.3344160261922337E-2</v>
      </c>
      <c r="T27" s="85">
        <f>分析係数表!F30</f>
        <v>0.44136380666916447</v>
      </c>
      <c r="U27" s="86">
        <f t="shared" si="7"/>
        <v>3.2371457770155307E-2</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投入係数表!N28</f>
        <v>7.1428571428571425E-2</v>
      </c>
      <c r="E28" s="77">
        <f t="shared" si="0"/>
        <v>7.1428571428571423</v>
      </c>
      <c r="F28" s="76">
        <f>分析係数表!C31</f>
        <v>0.63276836158192085</v>
      </c>
      <c r="G28" s="77">
        <f t="shared" si="1"/>
        <v>4.5197740112994342</v>
      </c>
      <c r="H28" s="77">
        <v>4.8923123432752735</v>
      </c>
      <c r="I28" s="77">
        <f t="shared" si="2"/>
        <v>4.8923123432752735</v>
      </c>
      <c r="J28" s="76">
        <f>分析係数表!G31</f>
        <v>7.0953436807095344E-2</v>
      </c>
      <c r="K28" s="78">
        <f t="shared" si="3"/>
        <v>0.34712637468915464</v>
      </c>
      <c r="L28" s="79"/>
      <c r="M28" s="80"/>
      <c r="N28" s="81">
        <f>分析係数表!H31</f>
        <v>2.4772540460871292E-2</v>
      </c>
      <c r="O28" s="82">
        <f t="shared" si="4"/>
        <v>0.1254253937966131</v>
      </c>
      <c r="P28" s="76">
        <f>分析係数表!C31</f>
        <v>0.63276836158192085</v>
      </c>
      <c r="Q28" s="82">
        <f t="shared" si="5"/>
        <v>7.9365220933450095E-2</v>
      </c>
      <c r="R28" s="83">
        <v>0.10304727554727452</v>
      </c>
      <c r="S28" s="84">
        <f t="shared" si="6"/>
        <v>4.9953596188225484</v>
      </c>
      <c r="T28" s="85">
        <f>分析係数表!F31</f>
        <v>0.34515890613451589</v>
      </c>
      <c r="U28" s="86">
        <f t="shared" si="7"/>
        <v>1.7241928617813231</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投入係数表!N29</f>
        <v>0</v>
      </c>
      <c r="E29" s="77">
        <f t="shared" si="0"/>
        <v>0</v>
      </c>
      <c r="F29" s="76">
        <f>分析係数表!C32</f>
        <v>0.97868217054263562</v>
      </c>
      <c r="G29" s="77">
        <f t="shared" si="1"/>
        <v>0</v>
      </c>
      <c r="H29" s="77">
        <v>4.7292293135310541E-3</v>
      </c>
      <c r="I29" s="77">
        <f t="shared" si="2"/>
        <v>4.7292293135310541E-3</v>
      </c>
      <c r="J29" s="76">
        <f>分析係数表!G32</f>
        <v>0.14173228346456693</v>
      </c>
      <c r="K29" s="78">
        <f t="shared" si="3"/>
        <v>6.7028446963432258E-4</v>
      </c>
      <c r="L29" s="79"/>
      <c r="M29" s="80"/>
      <c r="N29" s="81">
        <f>分析係数表!H32</f>
        <v>7.0859669510501405E-3</v>
      </c>
      <c r="O29" s="82">
        <f t="shared" si="4"/>
        <v>3.5876828889191394E-2</v>
      </c>
      <c r="P29" s="76">
        <f>分析係数表!C32</f>
        <v>0.97868217054263562</v>
      </c>
      <c r="Q29" s="82">
        <f t="shared" si="5"/>
        <v>3.511201276946057E-2</v>
      </c>
      <c r="R29" s="83">
        <v>4.4323928256081183E-2</v>
      </c>
      <c r="S29" s="84">
        <f t="shared" si="6"/>
        <v>4.9053157569612239E-2</v>
      </c>
      <c r="T29" s="85">
        <f>分析係数表!F32</f>
        <v>0.48622047244094491</v>
      </c>
      <c r="U29" s="86">
        <f t="shared" si="7"/>
        <v>2.3850649448216975E-2</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投入係数表!N30</f>
        <v>0</v>
      </c>
      <c r="E30" s="77">
        <f t="shared" si="0"/>
        <v>0</v>
      </c>
      <c r="F30" s="76">
        <f>分析係数表!C33</f>
        <v>0.55506607929515417</v>
      </c>
      <c r="G30" s="77">
        <f t="shared" si="1"/>
        <v>0</v>
      </c>
      <c r="H30" s="77">
        <v>3.4670091280014644E-2</v>
      </c>
      <c r="I30" s="77">
        <f t="shared" si="2"/>
        <v>3.4670091280014644E-2</v>
      </c>
      <c r="J30" s="76">
        <f>分析係数表!G33</f>
        <v>0.50923482849604218</v>
      </c>
      <c r="K30" s="78">
        <f t="shared" si="3"/>
        <v>1.7655217986920383E-2</v>
      </c>
      <c r="L30" s="79"/>
      <c r="M30" s="80"/>
      <c r="N30" s="81">
        <f>分析係数表!H33</f>
        <v>1.0203792409512202E-3</v>
      </c>
      <c r="O30" s="82">
        <f t="shared" si="4"/>
        <v>5.1662633600435609E-3</v>
      </c>
      <c r="P30" s="76">
        <f>分析係数表!C33</f>
        <v>0.55506607929515417</v>
      </c>
      <c r="Q30" s="82">
        <f t="shared" si="5"/>
        <v>2.8676175478655887E-3</v>
      </c>
      <c r="R30" s="83">
        <v>9.6353563866409097E-3</v>
      </c>
      <c r="S30" s="84">
        <f t="shared" si="6"/>
        <v>4.4305447666655555E-2</v>
      </c>
      <c r="T30" s="85">
        <f>分析係数表!F33</f>
        <v>0.65171503957783639</v>
      </c>
      <c r="U30" s="86">
        <f t="shared" si="7"/>
        <v>2.8874526579588184E-2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投入係数表!N31</f>
        <v>0</v>
      </c>
      <c r="E31" s="77">
        <f t="shared" si="0"/>
        <v>0</v>
      </c>
      <c r="F31" s="76">
        <f>分析係数表!C34</f>
        <v>0.15400223191640461</v>
      </c>
      <c r="G31" s="77">
        <f t="shared" si="1"/>
        <v>0</v>
      </c>
      <c r="H31" s="77">
        <v>1.9182971752966751E-2</v>
      </c>
      <c r="I31" s="77">
        <f t="shared" si="2"/>
        <v>1.9182971752966751E-2</v>
      </c>
      <c r="J31" s="76">
        <f>分析係数表!G34</f>
        <v>0.42548076923076922</v>
      </c>
      <c r="K31" s="78">
        <f t="shared" si="3"/>
        <v>8.1619855775844109E-3</v>
      </c>
      <c r="L31" s="79"/>
      <c r="M31" s="80"/>
      <c r="N31" s="81">
        <f>分析係数表!H34</f>
        <v>0.17369122190414105</v>
      </c>
      <c r="O31" s="82">
        <f t="shared" si="4"/>
        <v>0.87941282973185941</v>
      </c>
      <c r="P31" s="76">
        <f>分析係数表!C34</f>
        <v>0.15400223191640461</v>
      </c>
      <c r="Q31" s="82">
        <f t="shared" si="5"/>
        <v>0.13543153855462745</v>
      </c>
      <c r="R31" s="83">
        <v>0.14260390162388326</v>
      </c>
      <c r="S31" s="84">
        <f t="shared" si="6"/>
        <v>0.16178687337684999</v>
      </c>
      <c r="T31" s="85">
        <f>分析係数表!F34</f>
        <v>0.70232371794871795</v>
      </c>
      <c r="U31" s="86">
        <f t="shared" si="7"/>
        <v>0.11362675842532774</v>
      </c>
      <c r="V31" s="87">
        <f>分析係数表!D34</f>
        <v>0.47435897435897434</v>
      </c>
      <c r="W31" s="167">
        <f t="shared" si="8"/>
        <v>0</v>
      </c>
      <c r="X31" s="76">
        <f>分析係数表!E34</f>
        <v>0.27003205128205127</v>
      </c>
      <c r="Y31" s="166">
        <f t="shared" si="9"/>
        <v>0</v>
      </c>
    </row>
    <row r="32" spans="1:25" x14ac:dyDescent="0.2">
      <c r="A32" s="6" t="s">
        <v>20</v>
      </c>
      <c r="B32" s="5" t="s">
        <v>37</v>
      </c>
      <c r="C32" s="90"/>
      <c r="D32" s="76">
        <f>投入係数表!N32</f>
        <v>0</v>
      </c>
      <c r="E32" s="77">
        <f t="shared" si="0"/>
        <v>0</v>
      </c>
      <c r="F32" s="76">
        <f>分析係数表!C35</f>
        <v>0.30568862275449105</v>
      </c>
      <c r="G32" s="77">
        <f t="shared" si="1"/>
        <v>0</v>
      </c>
      <c r="H32" s="77">
        <v>4.8452565020817774E-2</v>
      </c>
      <c r="I32" s="77">
        <f t="shared" si="2"/>
        <v>4.8452565020817774E-2</v>
      </c>
      <c r="J32" s="76">
        <f>分析係数表!G35</f>
        <v>0.31559633027522938</v>
      </c>
      <c r="K32" s="78">
        <f t="shared" si="3"/>
        <v>1.5291451712992033E-2</v>
      </c>
      <c r="L32" s="79"/>
      <c r="M32" s="80"/>
      <c r="N32" s="81">
        <f>分析係数表!H35</f>
        <v>6.5701085570136902E-2</v>
      </c>
      <c r="O32" s="82">
        <f t="shared" si="4"/>
        <v>0.33264995746058262</v>
      </c>
      <c r="P32" s="76">
        <f>分析係数表!C35</f>
        <v>0.30568862275449105</v>
      </c>
      <c r="Q32" s="82">
        <f t="shared" si="5"/>
        <v>0.10168730735546554</v>
      </c>
      <c r="R32" s="83">
        <v>0.11943269167099776</v>
      </c>
      <c r="S32" s="84">
        <f t="shared" si="6"/>
        <v>0.16788525669181553</v>
      </c>
      <c r="T32" s="85">
        <f>分析係数表!F35</f>
        <v>0.65045871559633028</v>
      </c>
      <c r="U32" s="86">
        <f t="shared" si="7"/>
        <v>0.10920242843531855</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投入係数表!N33</f>
        <v>0</v>
      </c>
      <c r="E33" s="77">
        <f t="shared" si="0"/>
        <v>0</v>
      </c>
      <c r="F33" s="76">
        <f>分析係数表!C36</f>
        <v>0.70817344589409048</v>
      </c>
      <c r="G33" s="77">
        <f t="shared" si="1"/>
        <v>0</v>
      </c>
      <c r="H33" s="77">
        <v>1.7889725926532131E-2</v>
      </c>
      <c r="I33" s="77">
        <f t="shared" si="2"/>
        <v>1.7889725926532131E-2</v>
      </c>
      <c r="J33" s="76">
        <f>分析係数表!G36</f>
        <v>9.7428958051420846E-3</v>
      </c>
      <c r="K33" s="78">
        <f t="shared" si="3"/>
        <v>1.742977356847515E-4</v>
      </c>
      <c r="L33" s="79"/>
      <c r="M33" s="80"/>
      <c r="N33" s="81">
        <f>分析係数表!H36</f>
        <v>0.13287605226609223</v>
      </c>
      <c r="O33" s="82">
        <f t="shared" si="4"/>
        <v>0.672762295330117</v>
      </c>
      <c r="P33" s="76">
        <f>分析係数表!C36</f>
        <v>0.70817344589409048</v>
      </c>
      <c r="Q33" s="82">
        <f t="shared" si="5"/>
        <v>0.47643239295154671</v>
      </c>
      <c r="R33" s="83">
        <v>0.48928164620637243</v>
      </c>
      <c r="S33" s="84">
        <f t="shared" si="6"/>
        <v>0.50717137213290453</v>
      </c>
      <c r="T33" s="85">
        <f>分析係数表!F36</f>
        <v>0.89418132611637346</v>
      </c>
      <c r="U33" s="86">
        <f t="shared" si="7"/>
        <v>0.45350317010206131</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投入係数表!N34</f>
        <v>0</v>
      </c>
      <c r="E34" s="77">
        <f t="shared" si="0"/>
        <v>0</v>
      </c>
      <c r="F34" s="76">
        <f>分析係数表!C37</f>
        <v>0.27648363838047696</v>
      </c>
      <c r="G34" s="77">
        <f t="shared" si="1"/>
        <v>0</v>
      </c>
      <c r="H34" s="77">
        <v>4.88149982911108E-2</v>
      </c>
      <c r="I34" s="77">
        <f t="shared" si="2"/>
        <v>4.88149982911108E-2</v>
      </c>
      <c r="J34" s="76">
        <f>分析係数表!G37</f>
        <v>0.33205374280230326</v>
      </c>
      <c r="K34" s="78">
        <f t="shared" si="3"/>
        <v>1.6209202887451379E-2</v>
      </c>
      <c r="L34" s="79"/>
      <c r="M34" s="80"/>
      <c r="N34" s="81">
        <f>分析係数表!H37</f>
        <v>5.1330744593407217E-2</v>
      </c>
      <c r="O34" s="82">
        <f t="shared" si="4"/>
        <v>0.25989174847330243</v>
      </c>
      <c r="P34" s="76">
        <f>分析係数表!C37</f>
        <v>0.27648363838047696</v>
      </c>
      <c r="Q34" s="82">
        <f t="shared" si="5"/>
        <v>7.1855816202962428E-2</v>
      </c>
      <c r="R34" s="83">
        <v>8.2493966413160869E-2</v>
      </c>
      <c r="S34" s="84">
        <f t="shared" si="6"/>
        <v>0.13130896470427167</v>
      </c>
      <c r="T34" s="85">
        <f>分析係数表!F37</f>
        <v>0.66922584772872684</v>
      </c>
      <c r="U34" s="86">
        <f t="shared" si="7"/>
        <v>8.7875353218597685E-2</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投入係数表!N35</f>
        <v>0</v>
      </c>
      <c r="E35" s="77">
        <f t="shared" si="0"/>
        <v>0</v>
      </c>
      <c r="F35" s="76">
        <f>分析係数表!C38</f>
        <v>2.0725388601036232E-2</v>
      </c>
      <c r="G35" s="77">
        <f t="shared" si="1"/>
        <v>0</v>
      </c>
      <c r="H35" s="77">
        <v>8.624957544378179E-4</v>
      </c>
      <c r="I35" s="77">
        <f t="shared" si="2"/>
        <v>8.624957544378179E-4</v>
      </c>
      <c r="J35" s="76">
        <f>分析係数表!G38</f>
        <v>0.23376623376623376</v>
      </c>
      <c r="K35" s="78">
        <f t="shared" si="3"/>
        <v>2.0162238415429509E-4</v>
      </c>
      <c r="L35" s="79"/>
      <c r="M35" s="80"/>
      <c r="N35" s="81">
        <f>分析係数表!H38</f>
        <v>4.4613247923811682E-2</v>
      </c>
      <c r="O35" s="82">
        <f t="shared" si="4"/>
        <v>0.22588051468634901</v>
      </c>
      <c r="P35" s="76">
        <f>分析係数表!C38</f>
        <v>2.0725388601036232E-2</v>
      </c>
      <c r="Q35" s="82">
        <f t="shared" si="5"/>
        <v>4.681461444276655E-3</v>
      </c>
      <c r="R35" s="83">
        <v>5.2962184027787315E-3</v>
      </c>
      <c r="S35" s="84">
        <f t="shared" si="6"/>
        <v>6.1587141572165497E-3</v>
      </c>
      <c r="T35" s="85">
        <f>分析係数表!F38</f>
        <v>0.61038961038961037</v>
      </c>
      <c r="U35" s="86">
        <f t="shared" si="7"/>
        <v>3.7592151349243874E-3</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投入係数表!N36</f>
        <v>0</v>
      </c>
      <c r="E36" s="77">
        <f t="shared" si="0"/>
        <v>0</v>
      </c>
      <c r="F36" s="76">
        <f>分析係数表!C39</f>
        <v>1</v>
      </c>
      <c r="G36" s="77">
        <f t="shared" si="1"/>
        <v>0</v>
      </c>
      <c r="H36" s="77">
        <v>1.7519680849017655E-4</v>
      </c>
      <c r="I36" s="77">
        <f t="shared" si="2"/>
        <v>1.7519680849017655E-4</v>
      </c>
      <c r="J36" s="76">
        <f>分析係数表!G39</f>
        <v>0.35511171293161814</v>
      </c>
      <c r="K36" s="78">
        <f t="shared" si="3"/>
        <v>6.2214438763099256E-5</v>
      </c>
      <c r="L36" s="79"/>
      <c r="M36" s="80"/>
      <c r="N36" s="81">
        <f>分析係数表!H39</f>
        <v>4.0815169638048808E-3</v>
      </c>
      <c r="O36" s="82">
        <f t="shared" si="4"/>
        <v>2.0665053440174243E-2</v>
      </c>
      <c r="P36" s="76">
        <f>分析係数表!C39</f>
        <v>1</v>
      </c>
      <c r="Q36" s="82">
        <f t="shared" si="5"/>
        <v>2.0665053440174243E-2</v>
      </c>
      <c r="R36" s="83">
        <v>2.1441300182538606E-2</v>
      </c>
      <c r="S36" s="84">
        <f t="shared" si="6"/>
        <v>2.1616496991028782E-2</v>
      </c>
      <c r="T36" s="85">
        <f>分析係数表!F39</f>
        <v>0.70565335138794849</v>
      </c>
      <c r="U36" s="86">
        <f t="shared" si="7"/>
        <v>1.5253753546986965E-2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投入係数表!N37</f>
        <v>0</v>
      </c>
      <c r="E37" s="77">
        <f t="shared" si="0"/>
        <v>0</v>
      </c>
      <c r="F37" s="76">
        <f>分析係数表!C40</f>
        <v>0.8197979041916168</v>
      </c>
      <c r="G37" s="77">
        <f t="shared" si="1"/>
        <v>0</v>
      </c>
      <c r="H37" s="77">
        <v>1.6006753097824221E-4</v>
      </c>
      <c r="I37" s="77">
        <f t="shared" si="2"/>
        <v>1.6006753097824221E-4</v>
      </c>
      <c r="J37" s="76">
        <f>分析係数表!G40</f>
        <v>0.57597173144876324</v>
      </c>
      <c r="K37" s="78">
        <f t="shared" si="3"/>
        <v>9.2194372966266708E-5</v>
      </c>
      <c r="L37" s="79"/>
      <c r="M37" s="80"/>
      <c r="N37" s="81">
        <f>分析係数表!H40</f>
        <v>2.8769025821263571E-2</v>
      </c>
      <c r="O37" s="82">
        <f t="shared" si="4"/>
        <v>0.14565992529011706</v>
      </c>
      <c r="P37" s="76">
        <f>分析係数表!C40</f>
        <v>0.8197979041916168</v>
      </c>
      <c r="Q37" s="82">
        <f t="shared" si="5"/>
        <v>0.11941170147754546</v>
      </c>
      <c r="R37" s="83">
        <v>0.11970732649040546</v>
      </c>
      <c r="S37" s="84">
        <f t="shared" si="6"/>
        <v>0.1198673940213837</v>
      </c>
      <c r="T37" s="85">
        <f>分析係数表!F40</f>
        <v>0.7751534312813837</v>
      </c>
      <c r="U37" s="86">
        <f t="shared" si="7"/>
        <v>9.2915621774433188E-2</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投入係数表!N38</f>
        <v>0</v>
      </c>
      <c r="E38" s="77">
        <f t="shared" si="0"/>
        <v>0</v>
      </c>
      <c r="F38" s="76">
        <f>分析係数表!C41</f>
        <v>0.39171744294123723</v>
      </c>
      <c r="G38" s="77">
        <f t="shared" si="1"/>
        <v>0</v>
      </c>
      <c r="H38" s="77">
        <v>1.2335274436384436E-5</v>
      </c>
      <c r="I38" s="77">
        <f t="shared" si="2"/>
        <v>1.2335274436384436E-5</v>
      </c>
      <c r="J38" s="76">
        <f>分析係数表!G41</f>
        <v>0.45918367346938777</v>
      </c>
      <c r="K38" s="78">
        <f t="shared" si="3"/>
        <v>5.6641566289520376E-6</v>
      </c>
      <c r="L38" s="79"/>
      <c r="M38" s="80"/>
      <c r="N38" s="81">
        <f>分析係数表!H41</f>
        <v>5.0452084691477002E-2</v>
      </c>
      <c r="O38" s="82">
        <f t="shared" si="4"/>
        <v>0.25544302169104272</v>
      </c>
      <c r="P38" s="76">
        <f>分析係数表!C41</f>
        <v>0.39171744294123723</v>
      </c>
      <c r="Q38" s="82">
        <f t="shared" si="5"/>
        <v>0.10006148727399825</v>
      </c>
      <c r="R38" s="83">
        <v>0.10088392972036482</v>
      </c>
      <c r="S38" s="84">
        <f t="shared" si="6"/>
        <v>0.1008962649948012</v>
      </c>
      <c r="T38" s="85">
        <f>分析係数表!F41</f>
        <v>0.56279434850863419</v>
      </c>
      <c r="U38" s="86">
        <f t="shared" si="7"/>
        <v>5.6783847724703657E-2</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投入係数表!N39</f>
        <v>0</v>
      </c>
      <c r="E39" s="77">
        <f>$C$16*D39</f>
        <v>0</v>
      </c>
      <c r="F39" s="76">
        <f>分析係数表!C42</f>
        <v>0.20259319286871957</v>
      </c>
      <c r="G39" s="77">
        <f>E39*F39</f>
        <v>0</v>
      </c>
      <c r="H39" s="77">
        <v>8.3744412537894791E-4</v>
      </c>
      <c r="I39" s="77">
        <f>C39+H39</f>
        <v>8.3744412537894791E-4</v>
      </c>
      <c r="J39" s="76">
        <f>分析係数表!G42</f>
        <v>0.5</v>
      </c>
      <c r="K39" s="78">
        <f>I39*J39</f>
        <v>4.1872206268947395E-4</v>
      </c>
      <c r="L39" s="79"/>
      <c r="M39" s="80"/>
      <c r="N39" s="81">
        <f>分析係数表!H42</f>
        <v>1.5560783424506107E-2</v>
      </c>
      <c r="O39" s="82">
        <f t="shared" si="4"/>
        <v>7.8785516240664294E-2</v>
      </c>
      <c r="P39" s="76">
        <f>分析係数表!C42</f>
        <v>0.20259319286871957</v>
      </c>
      <c r="Q39" s="82">
        <f>O39*P39</f>
        <v>1.5961409287006539E-2</v>
      </c>
      <c r="R39" s="83">
        <v>1.6302672228540642E-2</v>
      </c>
      <c r="S39" s="84">
        <f>I39+R39</f>
        <v>1.7140116353919588E-2</v>
      </c>
      <c r="T39" s="85">
        <f>分析係数表!F42</f>
        <v>0.5714285714285714</v>
      </c>
      <c r="U39" s="86">
        <f>S39*T39</f>
        <v>9.7943522022397641E-3</v>
      </c>
      <c r="V39" s="87">
        <f>分析係数表!D42</f>
        <v>1.2619047619047619</v>
      </c>
      <c r="W39" s="167">
        <f>ROUND(S39*V39,0)</f>
        <v>0</v>
      </c>
      <c r="X39" s="76">
        <f>分析係数表!E42</f>
        <v>1.2380952380952381</v>
      </c>
      <c r="Y39" s="166">
        <f>ROUND(S39*X39,0)</f>
        <v>0</v>
      </c>
    </row>
    <row r="40" spans="1:25" x14ac:dyDescent="0.2">
      <c r="A40" s="6" t="s">
        <v>194</v>
      </c>
      <c r="B40" s="5" t="s">
        <v>41</v>
      </c>
      <c r="C40" s="90"/>
      <c r="D40" s="76">
        <f>投入係数表!N40</f>
        <v>0</v>
      </c>
      <c r="E40" s="77">
        <f>$C$16*D40</f>
        <v>0</v>
      </c>
      <c r="F40" s="76">
        <f>分析係数表!C43</f>
        <v>0.25330396475770922</v>
      </c>
      <c r="G40" s="77">
        <f>E40*F40</f>
        <v>0</v>
      </c>
      <c r="H40" s="77">
        <v>0.11257728650729024</v>
      </c>
      <c r="I40" s="77">
        <f>C40+H40</f>
        <v>0.11257728650729024</v>
      </c>
      <c r="J40" s="76">
        <f>分析係数表!G43</f>
        <v>0.41014168530947054</v>
      </c>
      <c r="K40" s="78">
        <f>I40*J40</f>
        <v>4.6172638015667136E-2</v>
      </c>
      <c r="L40" s="79"/>
      <c r="M40" s="80"/>
      <c r="N40" s="81">
        <f>分析係数表!H43</f>
        <v>4.1382046994132816E-2</v>
      </c>
      <c r="O40" s="82">
        <f t="shared" si="4"/>
        <v>0.20952068071287772</v>
      </c>
      <c r="P40" s="76">
        <f>分析係数表!C43</f>
        <v>0.25330396475770922</v>
      </c>
      <c r="Q40" s="82">
        <f>O40*P40</f>
        <v>5.3072419123306021E-2</v>
      </c>
      <c r="R40" s="83">
        <v>7.439350790754333E-2</v>
      </c>
      <c r="S40" s="84">
        <f>I40+R40</f>
        <v>0.18697079441483355</v>
      </c>
      <c r="T40" s="85">
        <f>分析係数表!F43</f>
        <v>0.66890380313199105</v>
      </c>
      <c r="U40" s="86">
        <f>S40*T40</f>
        <v>0.12506547545869179</v>
      </c>
      <c r="V40" s="87">
        <f>分析係数表!D43</f>
        <v>0.29082774049217003</v>
      </c>
      <c r="W40" s="167">
        <f>ROUND(S40*V40,0)</f>
        <v>0</v>
      </c>
      <c r="X40" s="76">
        <f>分析係数表!E43</f>
        <v>0.17375093214019388</v>
      </c>
      <c r="Y40" s="166">
        <f>ROUND(S40*X40,0)</f>
        <v>0</v>
      </c>
    </row>
    <row r="41" spans="1:25" x14ac:dyDescent="0.2">
      <c r="A41" s="6" t="s">
        <v>340</v>
      </c>
      <c r="B41" s="5" t="s">
        <v>42</v>
      </c>
      <c r="C41" s="90"/>
      <c r="D41" s="76">
        <f>投入係数表!N41</f>
        <v>0</v>
      </c>
      <c r="E41" s="77">
        <f>$C$16*D41</f>
        <v>0</v>
      </c>
      <c r="F41" s="76">
        <f>分析係数表!C44</f>
        <v>0.34899060563661799</v>
      </c>
      <c r="G41" s="77">
        <f>E41*F41</f>
        <v>0</v>
      </c>
      <c r="H41" s="77">
        <v>6.4409361726690674E-5</v>
      </c>
      <c r="I41" s="77">
        <f>C41+H41</f>
        <v>6.4409361726690674E-5</v>
      </c>
      <c r="J41" s="76">
        <f>分析係数表!G44</f>
        <v>0.26066485946640033</v>
      </c>
      <c r="K41" s="78">
        <f>I41*J41</f>
        <v>1.6789257222808369E-5</v>
      </c>
      <c r="L41" s="79"/>
      <c r="M41" s="80"/>
      <c r="N41" s="81">
        <f>分析係数表!H44</f>
        <v>0.11725858110597773</v>
      </c>
      <c r="O41" s="82">
        <f t="shared" si="4"/>
        <v>0.59368976445833921</v>
      </c>
      <c r="P41" s="76">
        <f>分析係数表!C44</f>
        <v>0.34899060563661799</v>
      </c>
      <c r="Q41" s="82">
        <f>O41*P41</f>
        <v>0.20719215045857689</v>
      </c>
      <c r="R41" s="83">
        <v>0.20966733309562405</v>
      </c>
      <c r="S41" s="84">
        <f>I41+R41</f>
        <v>0.20973174245735074</v>
      </c>
      <c r="T41" s="85">
        <f>分析係数表!F44</f>
        <v>0.46411756313311459</v>
      </c>
      <c r="U41" s="86">
        <f>S41*T41</f>
        <v>9.7340185220967615E-2</v>
      </c>
      <c r="V41" s="87">
        <f>分析係数表!D44</f>
        <v>0.17006705664146099</v>
      </c>
      <c r="W41" s="167">
        <f>ROUND(S41*V41,0)</f>
        <v>0</v>
      </c>
      <c r="X41" s="76">
        <f>分析係数表!E44</f>
        <v>7.8327864174632611E-2</v>
      </c>
      <c r="Y41" s="166">
        <f>ROUND(S41*X41,0)</f>
        <v>0</v>
      </c>
    </row>
    <row r="42" spans="1:25" x14ac:dyDescent="0.2">
      <c r="A42" s="6" t="s">
        <v>341</v>
      </c>
      <c r="B42" s="5" t="s">
        <v>278</v>
      </c>
      <c r="C42" s="90"/>
      <c r="D42" s="76">
        <f>投入係数表!N42</f>
        <v>0</v>
      </c>
      <c r="E42" s="77">
        <f>$C$16*D42</f>
        <v>0</v>
      </c>
      <c r="F42" s="76">
        <f>分析係数表!C45</f>
        <v>1</v>
      </c>
      <c r="G42" s="77">
        <f>E42*F42</f>
        <v>0</v>
      </c>
      <c r="H42" s="77">
        <v>6.8096493455483851E-5</v>
      </c>
      <c r="I42" s="77">
        <f>C42+H42</f>
        <v>6.8096493455483851E-5</v>
      </c>
      <c r="J42" s="76">
        <f>分析係数表!G45</f>
        <v>0</v>
      </c>
      <c r="K42" s="78">
        <f>I42*J42</f>
        <v>0</v>
      </c>
      <c r="L42" s="79"/>
      <c r="M42" s="80"/>
      <c r="N42" s="81">
        <f>分析係数表!H45</f>
        <v>0</v>
      </c>
      <c r="O42" s="82">
        <f t="shared" si="4"/>
        <v>0</v>
      </c>
      <c r="P42" s="76">
        <f>分析係数表!C45</f>
        <v>1</v>
      </c>
      <c r="Q42" s="82">
        <f>O42*P42</f>
        <v>0</v>
      </c>
      <c r="R42" s="83">
        <v>4.9878662381453386E-4</v>
      </c>
      <c r="S42" s="84">
        <f>I42+R42</f>
        <v>5.6688311727001771E-4</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投入係数表!N43</f>
        <v>0</v>
      </c>
      <c r="E43" s="77">
        <f>$C$16*D43</f>
        <v>0</v>
      </c>
      <c r="F43" s="76">
        <f>分析係数表!C46</f>
        <v>3.0665669409124852E-2</v>
      </c>
      <c r="G43" s="77">
        <f>E43*F43</f>
        <v>0</v>
      </c>
      <c r="H43" s="77">
        <v>8.9788364351215484E-4</v>
      </c>
      <c r="I43" s="77">
        <f>C43+H43</f>
        <v>8.9788364351215484E-4</v>
      </c>
      <c r="J43" s="76">
        <f>分析係数表!G46</f>
        <v>2.4390243902439025E-2</v>
      </c>
      <c r="K43" s="78">
        <f>I43*J43</f>
        <v>2.1899601061272069E-5</v>
      </c>
      <c r="L43" s="79"/>
      <c r="M43" s="80"/>
      <c r="N43" s="81">
        <f>分析係数表!H46</f>
        <v>2.3808848955528473E-2</v>
      </c>
      <c r="O43" s="82">
        <f t="shared" si="4"/>
        <v>0.12054614506768309</v>
      </c>
      <c r="P43" s="76">
        <f>分析係数表!C46</f>
        <v>3.0665669409124852E-2</v>
      </c>
      <c r="Q43" s="82">
        <f>O43*P43</f>
        <v>3.696628233189976E-3</v>
      </c>
      <c r="R43" s="83">
        <v>3.9782645546173542E-3</v>
      </c>
      <c r="S43" s="84">
        <f>I43+R43</f>
        <v>4.8761481981295087E-3</v>
      </c>
      <c r="T43" s="85">
        <f>分析係数表!F46</f>
        <v>0.34146341463414637</v>
      </c>
      <c r="U43" s="86">
        <f>S43*T43</f>
        <v>1.665026213995442E-3</v>
      </c>
      <c r="V43" s="87">
        <f>分析係数表!D46</f>
        <v>4.878048780487805E-2</v>
      </c>
      <c r="W43" s="167">
        <f>ROUND(S43*V43,0)</f>
        <v>0</v>
      </c>
      <c r="X43" s="76">
        <f>分析係数表!E46</f>
        <v>0.17073170731707318</v>
      </c>
      <c r="Y43" s="166">
        <f>ROUND(S43*X43,0)</f>
        <v>0</v>
      </c>
    </row>
    <row r="44" spans="1:25" x14ac:dyDescent="0.2">
      <c r="A44" s="192">
        <v>40</v>
      </c>
      <c r="B44" s="14" t="s">
        <v>150</v>
      </c>
      <c r="C44" s="197">
        <f>SUM(C5:C43)</f>
        <v>100</v>
      </c>
      <c r="D44" s="92">
        <f>投入係数表!N44</f>
        <v>0.7142857142857143</v>
      </c>
      <c r="E44" s="91">
        <f>SUM(E5:E43)</f>
        <v>71.428571428571416</v>
      </c>
      <c r="F44" s="92">
        <f>分析係数表!C47</f>
        <v>0.40646171512083096</v>
      </c>
      <c r="G44" s="91">
        <f>SUM(G5:G43)</f>
        <v>5.8644452131134948</v>
      </c>
      <c r="H44" s="91">
        <f>SUM(H5:H43)</f>
        <v>6.7965081227756992</v>
      </c>
      <c r="I44" s="91">
        <f>SUM(I5:I43)</f>
        <v>106.79650812277569</v>
      </c>
      <c r="J44" s="92">
        <f>分析係数表!G47</f>
        <v>0.2746501442153616</v>
      </c>
      <c r="K44" s="93">
        <f>SUM(K5:K43)</f>
        <v>8.075090271384763</v>
      </c>
      <c r="L44" s="94">
        <f>最終需要_まとめ!$L$33</f>
        <v>0.627</v>
      </c>
      <c r="M44" s="91">
        <f>K44*L44</f>
        <v>5.0630816001582462</v>
      </c>
      <c r="N44" s="95">
        <f>分析係数表!H47</f>
        <v>1</v>
      </c>
      <c r="O44" s="93">
        <f>SUM(O5:O43)</f>
        <v>5.063081600158247</v>
      </c>
      <c r="P44" s="92">
        <f>分析係数表!C47</f>
        <v>0.40646171512083096</v>
      </c>
      <c r="Q44" s="96">
        <f>SUM(Q5:Q43)</f>
        <v>1.5803472882026124</v>
      </c>
      <c r="R44" s="91">
        <f>SUM(R5:R43)</f>
        <v>1.7407564006829126</v>
      </c>
      <c r="S44" s="97">
        <f>SUM(S5:S43)</f>
        <v>108.53726452345862</v>
      </c>
      <c r="T44" s="98">
        <f>分析係数表!F47</f>
        <v>0.52975109496848627</v>
      </c>
      <c r="U44" s="99">
        <f>SUM(U5:U43)</f>
        <v>32.441957080618373</v>
      </c>
      <c r="V44" s="100">
        <f>分析係数表!D47</f>
        <v>0.13437209089383004</v>
      </c>
      <c r="W44" s="164">
        <f>SUM(W5:W43)</f>
        <v>0</v>
      </c>
      <c r="X44" s="92">
        <f>分析係数表!E47</f>
        <v>9.7288140766401632E-2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300</v>
      </c>
      <c r="S2" s="3" t="s">
        <v>152</v>
      </c>
      <c r="U2" s="64" t="s">
        <v>209</v>
      </c>
      <c r="W2" s="3" t="s">
        <v>130</v>
      </c>
      <c r="Y2" s="3" t="s">
        <v>153</v>
      </c>
    </row>
    <row r="3" spans="1:25" ht="44" x14ac:dyDescent="0.2">
      <c r="B3" s="65"/>
      <c r="C3" s="66" t="s">
        <v>227</v>
      </c>
      <c r="D3" s="66" t="s">
        <v>239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投入係数表!O5</f>
        <v>0</v>
      </c>
      <c r="E5" s="77">
        <f t="shared" ref="E5:E38" si="0">$C$17*D5</f>
        <v>0</v>
      </c>
      <c r="F5" s="76">
        <f>分析係数表!C8</f>
        <v>0.34359605911330049</v>
      </c>
      <c r="G5" s="77">
        <f t="shared" ref="G5:G38" si="1">E5*F5</f>
        <v>0</v>
      </c>
      <c r="H5" s="77">
        <f t="array" ref="H5:H43">MMULT(逆行列係数!C5:AO43,'13'!G5:G43)</f>
        <v>6.7898887721664019E-7</v>
      </c>
      <c r="I5" s="77">
        <f t="shared" ref="I5:I38" si="2">C5+H5</f>
        <v>6.7898887721664019E-7</v>
      </c>
      <c r="J5" s="76">
        <f>分析係数表!G8</f>
        <v>0.12010331467929401</v>
      </c>
      <c r="K5" s="78">
        <f t="shared" ref="K5:K38" si="3">I5*J5</f>
        <v>8.1548814784090655E-8</v>
      </c>
      <c r="L5" s="79" t="s">
        <v>183</v>
      </c>
      <c r="M5" s="80" t="s">
        <v>183</v>
      </c>
      <c r="N5" s="81">
        <f>分析係数表!H8</f>
        <v>1.3293274000170063E-2</v>
      </c>
      <c r="O5" s="82">
        <f t="shared" ref="O5:O43" si="4">$M$44*N5</f>
        <v>0.14619359743709692</v>
      </c>
      <c r="P5" s="76">
        <f>分析係数表!C8</f>
        <v>0.34359605911330049</v>
      </c>
      <c r="Q5" s="82">
        <f t="shared" ref="Q5:Q38" si="5">O5*P5</f>
        <v>5.0231543946982808E-2</v>
      </c>
      <c r="R5" s="83">
        <f t="array" ref="R5:R43">MMULT(逆行列係数!C5:AO43,'13'!Q5:Q43)</f>
        <v>7.2364397639305827E-2</v>
      </c>
      <c r="S5" s="84">
        <f t="shared" ref="S5:S38" si="6">I5+R5</f>
        <v>7.2365076628183048E-2</v>
      </c>
      <c r="T5" s="85">
        <f>分析係数表!F8</f>
        <v>0.4537236332328885</v>
      </c>
      <c r="U5" s="86">
        <f t="shared" ref="U5:U38" si="7">S5*T5</f>
        <v>3.2833745486915596E-2</v>
      </c>
      <c r="V5" s="87">
        <f>分析係数表!D8</f>
        <v>0.40163581575548857</v>
      </c>
      <c r="W5" s="167">
        <f t="shared" ref="W5:W38" si="8">ROUND(S5*V5,0)</f>
        <v>0</v>
      </c>
      <c r="X5" s="76">
        <f>分析係数表!E8</f>
        <v>0.27335342229875159</v>
      </c>
      <c r="Y5" s="166">
        <f t="shared" ref="Y5:Y38" si="9">ROUND(S5*X5,0)</f>
        <v>0</v>
      </c>
    </row>
    <row r="6" spans="1:25" x14ac:dyDescent="0.2">
      <c r="A6" s="6" t="s">
        <v>219</v>
      </c>
      <c r="B6" s="5" t="s">
        <v>265</v>
      </c>
      <c r="C6" s="90"/>
      <c r="D6" s="76">
        <f>投入係数表!O6</f>
        <v>0</v>
      </c>
      <c r="E6" s="77">
        <f t="shared" si="0"/>
        <v>0</v>
      </c>
      <c r="F6" s="76">
        <f>分析係数表!C9</f>
        <v>1</v>
      </c>
      <c r="G6" s="77">
        <f t="shared" si="1"/>
        <v>0</v>
      </c>
      <c r="H6" s="77">
        <v>4.3399824994798821E-7</v>
      </c>
      <c r="I6" s="77">
        <f t="shared" si="2"/>
        <v>4.3399824994798821E-7</v>
      </c>
      <c r="J6" s="76">
        <f>分析係数表!G9</f>
        <v>0.25</v>
      </c>
      <c r="K6" s="78">
        <f t="shared" si="3"/>
        <v>1.0849956248699705E-7</v>
      </c>
      <c r="L6" s="79"/>
      <c r="M6" s="80"/>
      <c r="N6" s="81">
        <f>分析係数表!H9</f>
        <v>6.8025282730081347E-4</v>
      </c>
      <c r="O6" s="82">
        <f t="shared" si="4"/>
        <v>7.4811222569090112E-3</v>
      </c>
      <c r="P6" s="76">
        <f>分析係数表!C9</f>
        <v>1</v>
      </c>
      <c r="Q6" s="82">
        <f t="shared" si="5"/>
        <v>7.4811222569090112E-3</v>
      </c>
      <c r="R6" s="83">
        <v>9.4721533520679361E-3</v>
      </c>
      <c r="S6" s="84">
        <f t="shared" si="6"/>
        <v>9.4725873503178834E-3</v>
      </c>
      <c r="T6" s="85">
        <f>分析係数表!F9</f>
        <v>0.67771084337349397</v>
      </c>
      <c r="U6" s="86">
        <f t="shared" si="7"/>
        <v>6.4196751621130232E-3</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投入係数表!O7</f>
        <v>0</v>
      </c>
      <c r="E7" s="77">
        <f t="shared" si="0"/>
        <v>0</v>
      </c>
      <c r="F7" s="76">
        <f>分析係数表!C10</f>
        <v>1</v>
      </c>
      <c r="G7" s="77">
        <f t="shared" si="1"/>
        <v>0</v>
      </c>
      <c r="H7" s="77">
        <v>1.1557432663827946E-7</v>
      </c>
      <c r="I7" s="77">
        <f t="shared" si="2"/>
        <v>1.1557432663827946E-7</v>
      </c>
      <c r="J7" s="76">
        <f>分析係数表!G10</f>
        <v>0.17902051621442752</v>
      </c>
      <c r="K7" s="78">
        <f t="shared" si="3"/>
        <v>2.0690175615919652E-8</v>
      </c>
      <c r="L7" s="79"/>
      <c r="M7" s="80"/>
      <c r="N7" s="81">
        <f>分析係数表!H10</f>
        <v>1.3605056546016269E-3</v>
      </c>
      <c r="O7" s="82">
        <f t="shared" si="4"/>
        <v>1.4962244513818022E-2</v>
      </c>
      <c r="P7" s="76">
        <f>分析係数表!C10</f>
        <v>1</v>
      </c>
      <c r="Q7" s="82">
        <f t="shared" si="5"/>
        <v>1.4962244513818022E-2</v>
      </c>
      <c r="R7" s="83">
        <v>2.6093092125203943E-2</v>
      </c>
      <c r="S7" s="84">
        <f t="shared" si="6"/>
        <v>2.609320769953058E-2</v>
      </c>
      <c r="T7" s="85">
        <f>分析係数表!F10</f>
        <v>0.51919258769027132</v>
      </c>
      <c r="U7" s="86">
        <f t="shared" si="7"/>
        <v>1.3547400026658994E-2</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投入係数表!O8</f>
        <v>0.16666666666666666</v>
      </c>
      <c r="E8" s="77">
        <f t="shared" si="0"/>
        <v>16.666666666666664</v>
      </c>
      <c r="F8" s="76">
        <f>分析係数表!C11</f>
        <v>0.13492063492063489</v>
      </c>
      <c r="G8" s="77">
        <f t="shared" si="1"/>
        <v>2.2486772486772479</v>
      </c>
      <c r="H8" s="77">
        <v>2.251713135098425</v>
      </c>
      <c r="I8" s="77">
        <f t="shared" si="2"/>
        <v>2.251713135098425</v>
      </c>
      <c r="J8" s="76">
        <f>分析係数表!G11</f>
        <v>0.36893203883495146</v>
      </c>
      <c r="K8" s="78">
        <f t="shared" si="3"/>
        <v>0.83072911780330239</v>
      </c>
      <c r="L8" s="79"/>
      <c r="M8" s="80"/>
      <c r="N8" s="81">
        <f>分析係数表!H11</f>
        <v>-2.8343867804200562E-5</v>
      </c>
      <c r="O8" s="82">
        <f t="shared" si="4"/>
        <v>-3.1171342737120882E-4</v>
      </c>
      <c r="P8" s="76">
        <f>分析係数表!C11</f>
        <v>0.13492063492063489</v>
      </c>
      <c r="Q8" s="82">
        <f t="shared" si="5"/>
        <v>-4.2056573534210703E-5</v>
      </c>
      <c r="R8" s="83">
        <v>9.1133181692986606E-3</v>
      </c>
      <c r="S8" s="84">
        <f t="shared" si="6"/>
        <v>2.2608264532677236</v>
      </c>
      <c r="T8" s="85">
        <f>分析係数表!F11</f>
        <v>0.61165048543689315</v>
      </c>
      <c r="U8" s="86">
        <f t="shared" si="7"/>
        <v>1.3828355976297726</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投入係数表!O9</f>
        <v>0</v>
      </c>
      <c r="E9" s="77">
        <f t="shared" si="0"/>
        <v>0</v>
      </c>
      <c r="F9" s="76">
        <f>分析係数表!C12</f>
        <v>0.20036934441366572</v>
      </c>
      <c r="G9" s="77">
        <f t="shared" si="1"/>
        <v>0</v>
      </c>
      <c r="H9" s="77">
        <v>6.6312622230085455E-7</v>
      </c>
      <c r="I9" s="77">
        <f t="shared" si="2"/>
        <v>6.6312622230085455E-7</v>
      </c>
      <c r="J9" s="76">
        <f>分析係数表!G12</f>
        <v>0.13740087392782002</v>
      </c>
      <c r="K9" s="78">
        <f t="shared" si="3"/>
        <v>9.1114122468591276E-8</v>
      </c>
      <c r="L9" s="79"/>
      <c r="M9" s="80"/>
      <c r="N9" s="81">
        <f>分析係数表!H12</f>
        <v>9.9061817975680963E-2</v>
      </c>
      <c r="O9" s="82">
        <f t="shared" si="4"/>
        <v>1.0894384286623748</v>
      </c>
      <c r="P9" s="76">
        <f>分析係数表!C12</f>
        <v>0.20036934441366572</v>
      </c>
      <c r="Q9" s="82">
        <f t="shared" si="5"/>
        <v>0.21829006373013418</v>
      </c>
      <c r="R9" s="83">
        <v>0.24298344771184033</v>
      </c>
      <c r="S9" s="84">
        <f t="shared" si="6"/>
        <v>0.24298411083806262</v>
      </c>
      <c r="T9" s="85">
        <f>分析係数表!F12</f>
        <v>0.33460106813400226</v>
      </c>
      <c r="U9" s="86">
        <f t="shared" si="7"/>
        <v>8.1302743026006541E-2</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投入係数表!O10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0.16146755537828617</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投入係数表!O11</f>
        <v>0</v>
      </c>
      <c r="E11" s="77">
        <f t="shared" si="0"/>
        <v>0</v>
      </c>
      <c r="F11" s="76">
        <f>分析係数表!C14</f>
        <v>6.3559322033898136E-3</v>
      </c>
      <c r="G11" s="77">
        <f t="shared" si="1"/>
        <v>0</v>
      </c>
      <c r="H11" s="77">
        <v>4.9004703091553616E-6</v>
      </c>
      <c r="I11" s="77">
        <f t="shared" si="2"/>
        <v>4.9004703091553616E-6</v>
      </c>
      <c r="J11" s="76">
        <f>分析係数表!G14</f>
        <v>0.23809523809523808</v>
      </c>
      <c r="K11" s="78">
        <f t="shared" si="3"/>
        <v>1.1667786450369907E-6</v>
      </c>
      <c r="L11" s="79"/>
      <c r="M11" s="80"/>
      <c r="N11" s="81">
        <f>分析係数表!H14</f>
        <v>1.218786315580624E-3</v>
      </c>
      <c r="O11" s="82">
        <f t="shared" si="4"/>
        <v>1.3403677376961978E-2</v>
      </c>
      <c r="P11" s="76">
        <f>分析係数表!C14</f>
        <v>6.3559322033898136E-3</v>
      </c>
      <c r="Q11" s="82">
        <f t="shared" si="5"/>
        <v>8.5192864684080149E-5</v>
      </c>
      <c r="R11" s="83">
        <v>2.1590808125744661E-4</v>
      </c>
      <c r="S11" s="84">
        <f t="shared" si="6"/>
        <v>2.2080855156660198E-4</v>
      </c>
      <c r="T11" s="85">
        <f>分析係数表!F14</f>
        <v>0.42857142857142855</v>
      </c>
      <c r="U11" s="86">
        <f t="shared" si="7"/>
        <v>9.4632236385686563E-5</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投入係数表!O12</f>
        <v>0</v>
      </c>
      <c r="E12" s="77">
        <f t="shared" si="0"/>
        <v>0</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0.10130686389564286</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投入係数表!O13</f>
        <v>0</v>
      </c>
      <c r="E13" s="77">
        <f t="shared" si="0"/>
        <v>0</v>
      </c>
      <c r="F13" s="76">
        <f>分析係数表!C16</f>
        <v>8.0906148867310179E-4</v>
      </c>
      <c r="G13" s="77">
        <f t="shared" si="1"/>
        <v>0</v>
      </c>
      <c r="H13" s="77">
        <v>5.6745721152629271E-5</v>
      </c>
      <c r="I13" s="77">
        <f t="shared" si="2"/>
        <v>5.6745721152629271E-5</v>
      </c>
      <c r="J13" s="76">
        <f>分析係数表!G16</f>
        <v>0</v>
      </c>
      <c r="K13" s="78">
        <f t="shared" si="3"/>
        <v>0</v>
      </c>
      <c r="L13" s="79"/>
      <c r="M13" s="80"/>
      <c r="N13" s="81">
        <f>分析係数表!H16</f>
        <v>1.7573198038604347E-2</v>
      </c>
      <c r="O13" s="82">
        <f t="shared" si="4"/>
        <v>0.19326232497014945</v>
      </c>
      <c r="P13" s="76">
        <f>分析係数表!C16</f>
        <v>8.0906148867310179E-4</v>
      </c>
      <c r="Q13" s="82">
        <f t="shared" si="5"/>
        <v>1.5636110434477389E-4</v>
      </c>
      <c r="R13" s="83">
        <v>1.7784597598558205E-4</v>
      </c>
      <c r="S13" s="84">
        <f t="shared" si="6"/>
        <v>2.3459169713821134E-4</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投入係数表!O14</f>
        <v>0</v>
      </c>
      <c r="E14" s="77">
        <f t="shared" si="0"/>
        <v>0</v>
      </c>
      <c r="F14" s="76">
        <f>分析係数表!C17</f>
        <v>1.9255455712451908E-2</v>
      </c>
      <c r="G14" s="77">
        <f t="shared" si="1"/>
        <v>0</v>
      </c>
      <c r="H14" s="77">
        <v>1.204607759173448E-5</v>
      </c>
      <c r="I14" s="77">
        <f t="shared" si="2"/>
        <v>1.204607759173448E-5</v>
      </c>
      <c r="J14" s="76">
        <f>分析係数表!G17</f>
        <v>0.22549019607843138</v>
      </c>
      <c r="K14" s="78">
        <f t="shared" si="3"/>
        <v>2.716272398136206E-6</v>
      </c>
      <c r="L14" s="79"/>
      <c r="M14" s="80"/>
      <c r="N14" s="81">
        <f>分析係数表!H17</f>
        <v>2.8343867804200562E-3</v>
      </c>
      <c r="O14" s="82">
        <f t="shared" si="4"/>
        <v>3.1171342737120883E-2</v>
      </c>
      <c r="P14" s="76">
        <f>分析係数表!C17</f>
        <v>1.9255455712451908E-2</v>
      </c>
      <c r="Q14" s="82">
        <f t="shared" si="5"/>
        <v>6.002184095722906E-4</v>
      </c>
      <c r="R14" s="83">
        <v>9.7365678137471378E-4</v>
      </c>
      <c r="S14" s="84">
        <f t="shared" si="6"/>
        <v>9.8570285896644829E-4</v>
      </c>
      <c r="T14" s="85">
        <f>分析係数表!F17</f>
        <v>0.34313725490196079</v>
      </c>
      <c r="U14" s="86">
        <f t="shared" si="7"/>
        <v>3.3823137317476169E-4</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投入係数表!O15</f>
        <v>0</v>
      </c>
      <c r="E15" s="77">
        <f t="shared" si="0"/>
        <v>0</v>
      </c>
      <c r="F15" s="76">
        <f>分析係数表!C18</f>
        <v>0.17326732673267331</v>
      </c>
      <c r="G15" s="77">
        <f t="shared" si="1"/>
        <v>0</v>
      </c>
      <c r="H15" s="77">
        <v>1.5558304907962152E-5</v>
      </c>
      <c r="I15" s="77">
        <f t="shared" si="2"/>
        <v>1.5558304907962152E-5</v>
      </c>
      <c r="J15" s="76">
        <f>分析係数表!G18</f>
        <v>0.2148626817447496</v>
      </c>
      <c r="K15" s="78">
        <f t="shared" si="3"/>
        <v>3.3428991159272475E-6</v>
      </c>
      <c r="L15" s="79"/>
      <c r="M15" s="80"/>
      <c r="N15" s="81">
        <f>分析係数表!H18</f>
        <v>4.8184575267140952E-4</v>
      </c>
      <c r="O15" s="82">
        <f t="shared" si="4"/>
        <v>5.2991282653105497E-3</v>
      </c>
      <c r="P15" s="76">
        <f>分析係数表!C18</f>
        <v>0.17326732673267331</v>
      </c>
      <c r="Q15" s="82">
        <f t="shared" si="5"/>
        <v>9.1816578854390734E-4</v>
      </c>
      <c r="R15" s="83">
        <v>1.7019538798216532E-3</v>
      </c>
      <c r="S15" s="84">
        <f t="shared" si="6"/>
        <v>1.7175121847296153E-3</v>
      </c>
      <c r="T15" s="85">
        <f>分析係数表!F18</f>
        <v>0.4604200323101777</v>
      </c>
      <c r="U15" s="86">
        <f t="shared" si="7"/>
        <v>7.9077701558633333E-4</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投入係数表!O16</f>
        <v>0</v>
      </c>
      <c r="E16" s="77">
        <f t="shared" si="0"/>
        <v>0</v>
      </c>
      <c r="F16" s="76">
        <f>分析係数表!C19</f>
        <v>6.6666666666667096E-3</v>
      </c>
      <c r="G16" s="77">
        <f t="shared" si="1"/>
        <v>0</v>
      </c>
      <c r="H16" s="77">
        <v>2.9519856169461064E-6</v>
      </c>
      <c r="I16" s="77">
        <f t="shared" si="2"/>
        <v>2.9519856169461064E-6</v>
      </c>
      <c r="J16" s="76">
        <f>分析係数表!G19</f>
        <v>7.1428571428571425E-2</v>
      </c>
      <c r="K16" s="78">
        <f t="shared" si="3"/>
        <v>2.1085611549615043E-7</v>
      </c>
      <c r="L16" s="79"/>
      <c r="M16" s="80"/>
      <c r="N16" s="81">
        <f>分析係数表!H19</f>
        <v>-1.1337547121680225E-4</v>
      </c>
      <c r="O16" s="82">
        <f t="shared" si="4"/>
        <v>-1.2468537094848353E-3</v>
      </c>
      <c r="P16" s="76">
        <f>分析係数表!C19</f>
        <v>6.6666666666667096E-3</v>
      </c>
      <c r="Q16" s="82">
        <f t="shared" si="5"/>
        <v>-8.3123580632322889E-6</v>
      </c>
      <c r="R16" s="83">
        <v>1.0228099543428075E-5</v>
      </c>
      <c r="S16" s="84">
        <f t="shared" si="6"/>
        <v>1.3180085160374181E-5</v>
      </c>
      <c r="T16" s="85">
        <f>分析係数表!F19</f>
        <v>0.2857142857142857</v>
      </c>
      <c r="U16" s="86">
        <f t="shared" si="7"/>
        <v>3.7657386172497659E-6</v>
      </c>
      <c r="V16" s="87">
        <f>分析係数表!D19</f>
        <v>0</v>
      </c>
      <c r="W16" s="167">
        <f t="shared" si="8"/>
        <v>0</v>
      </c>
      <c r="X16" s="76">
        <f>分析係数表!E19</f>
        <v>0</v>
      </c>
      <c r="Y16" s="166">
        <f t="shared" si="9"/>
        <v>0</v>
      </c>
    </row>
    <row r="17" spans="1:25" x14ac:dyDescent="0.2">
      <c r="A17" s="6" t="s">
        <v>5</v>
      </c>
      <c r="B17" s="5" t="s">
        <v>33</v>
      </c>
      <c r="C17" s="75">
        <f>最終需要_まとめ!C18</f>
        <v>100</v>
      </c>
      <c r="D17" s="76">
        <f>投入係数表!O17</f>
        <v>0.5</v>
      </c>
      <c r="E17" s="77">
        <f t="shared" si="0"/>
        <v>50</v>
      </c>
      <c r="F17" s="76">
        <f>分析係数表!C20</f>
        <v>0</v>
      </c>
      <c r="G17" s="77">
        <f t="shared" si="1"/>
        <v>0</v>
      </c>
      <c r="H17" s="77">
        <v>0</v>
      </c>
      <c r="I17" s="77">
        <f t="shared" si="2"/>
        <v>100</v>
      </c>
      <c r="J17" s="76">
        <f>分析係数表!G20</f>
        <v>0.16666666666666666</v>
      </c>
      <c r="K17" s="78">
        <f t="shared" si="3"/>
        <v>16.666666666666664</v>
      </c>
      <c r="L17" s="79"/>
      <c r="M17" s="80"/>
      <c r="N17" s="81">
        <f>分析係数表!H20</f>
        <v>5.9522122388821173E-4</v>
      </c>
      <c r="O17" s="82">
        <f t="shared" si="4"/>
        <v>6.5459819747953844E-3</v>
      </c>
      <c r="P17" s="76">
        <f>分析係数表!C20</f>
        <v>0</v>
      </c>
      <c r="Q17" s="82">
        <f t="shared" si="5"/>
        <v>0</v>
      </c>
      <c r="R17" s="83">
        <v>0</v>
      </c>
      <c r="S17" s="84">
        <f t="shared" si="6"/>
        <v>100</v>
      </c>
      <c r="T17" s="85">
        <f>分析係数表!F20</f>
        <v>0.33333333333333331</v>
      </c>
      <c r="U17" s="86">
        <f t="shared" si="7"/>
        <v>33.333333333333329</v>
      </c>
      <c r="V17" s="87">
        <f>分析係数表!D20</f>
        <v>1.5</v>
      </c>
      <c r="W17" s="167">
        <f t="shared" si="8"/>
        <v>150</v>
      </c>
      <c r="X17" s="76">
        <f>分析係数表!E20</f>
        <v>1.1666666666666667</v>
      </c>
      <c r="Y17" s="166">
        <f t="shared" si="9"/>
        <v>117</v>
      </c>
    </row>
    <row r="18" spans="1:25" x14ac:dyDescent="0.2">
      <c r="A18" s="6" t="s">
        <v>6</v>
      </c>
      <c r="B18" s="5" t="s">
        <v>34</v>
      </c>
      <c r="C18" s="90"/>
      <c r="D18" s="76">
        <f>投入係数表!O18</f>
        <v>0</v>
      </c>
      <c r="E18" s="77">
        <f t="shared" si="0"/>
        <v>0</v>
      </c>
      <c r="F18" s="76">
        <f>分析係数表!C21</f>
        <v>2.5662959794696349E-2</v>
      </c>
      <c r="G18" s="77">
        <f t="shared" si="1"/>
        <v>0</v>
      </c>
      <c r="H18" s="77">
        <v>1.694079391424582E-3</v>
      </c>
      <c r="I18" s="77">
        <f t="shared" si="2"/>
        <v>1.694079391424582E-3</v>
      </c>
      <c r="J18" s="76">
        <f>分析係数表!G21</f>
        <v>0.2857142857142857</v>
      </c>
      <c r="K18" s="78">
        <f t="shared" si="3"/>
        <v>4.8402268326416624E-4</v>
      </c>
      <c r="L18" s="79"/>
      <c r="M18" s="80"/>
      <c r="N18" s="81">
        <f>分析係数表!H21</f>
        <v>9.6369150534281905E-4</v>
      </c>
      <c r="O18" s="82">
        <f t="shared" si="4"/>
        <v>1.0598256530621099E-2</v>
      </c>
      <c r="P18" s="76">
        <f>分析係数表!C21</f>
        <v>2.5662959794696349E-2</v>
      </c>
      <c r="Q18" s="82">
        <f t="shared" si="5"/>
        <v>2.7198263123920732E-4</v>
      </c>
      <c r="R18" s="83">
        <v>5.0684367689217196E-4</v>
      </c>
      <c r="S18" s="84">
        <f t="shared" si="6"/>
        <v>2.2009230683167538E-3</v>
      </c>
      <c r="T18" s="85">
        <f>分析係数表!F21</f>
        <v>0.42857142857142855</v>
      </c>
      <c r="U18" s="86">
        <f t="shared" si="7"/>
        <v>9.4325274356432296E-4</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投入係数表!O19</f>
        <v>0</v>
      </c>
      <c r="E19" s="77">
        <f t="shared" si="0"/>
        <v>0</v>
      </c>
      <c r="F19" s="76">
        <f>分析係数表!C22</f>
        <v>5.6016597510373467E-2</v>
      </c>
      <c r="G19" s="77">
        <f t="shared" si="1"/>
        <v>0</v>
      </c>
      <c r="H19" s="77">
        <v>1.5301801945414773E-5</v>
      </c>
      <c r="I19" s="77">
        <f t="shared" si="2"/>
        <v>1.5301801945414773E-5</v>
      </c>
      <c r="J19" s="76">
        <f>分析係数表!G22</f>
        <v>0.19573901464713714</v>
      </c>
      <c r="K19" s="78">
        <f t="shared" si="3"/>
        <v>2.9951596351211337E-6</v>
      </c>
      <c r="L19" s="79"/>
      <c r="M19" s="80"/>
      <c r="N19" s="81">
        <f>分析係数表!H22</f>
        <v>5.6687735608401125E-5</v>
      </c>
      <c r="O19" s="82">
        <f t="shared" si="4"/>
        <v>6.2342685474241764E-4</v>
      </c>
      <c r="P19" s="76">
        <f>分析係数表!C22</f>
        <v>5.6016597510373467E-2</v>
      </c>
      <c r="Q19" s="82">
        <f t="shared" si="5"/>
        <v>3.4922251199264076E-5</v>
      </c>
      <c r="R19" s="83">
        <v>1.8791252086862041E-4</v>
      </c>
      <c r="S19" s="84">
        <f t="shared" si="6"/>
        <v>2.0321432281403517E-4</v>
      </c>
      <c r="T19" s="85">
        <f>分析係数表!F22</f>
        <v>0.41411451398135818</v>
      </c>
      <c r="U19" s="86">
        <f t="shared" si="7"/>
        <v>8.4154000526185006E-5</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投入係数表!O20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3.1171342737120882E-4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投入係数表!O21</f>
        <v>0</v>
      </c>
      <c r="E21" s="77">
        <f t="shared" si="0"/>
        <v>0</v>
      </c>
      <c r="F21" s="76">
        <f>分析係数表!C24</f>
        <v>0.19917864476386038</v>
      </c>
      <c r="G21" s="77">
        <f t="shared" si="1"/>
        <v>0</v>
      </c>
      <c r="H21" s="77">
        <v>2.2654825302944211E-5</v>
      </c>
      <c r="I21" s="77">
        <f t="shared" si="2"/>
        <v>2.2654825302944211E-5</v>
      </c>
      <c r="J21" s="76">
        <f>分析係数表!G24</f>
        <v>0.20754716981132076</v>
      </c>
      <c r="K21" s="78">
        <f t="shared" si="3"/>
        <v>4.7019448741959685E-6</v>
      </c>
      <c r="L21" s="79"/>
      <c r="M21" s="80"/>
      <c r="N21" s="81">
        <f>分析係数表!H24</f>
        <v>3.9681414925880784E-4</v>
      </c>
      <c r="O21" s="82">
        <f t="shared" si="4"/>
        <v>4.3639879831969229E-3</v>
      </c>
      <c r="P21" s="76">
        <f>分析係数表!C24</f>
        <v>0.19917864476386038</v>
      </c>
      <c r="Q21" s="82">
        <f t="shared" si="5"/>
        <v>8.6921321225893544E-4</v>
      </c>
      <c r="R21" s="83">
        <v>1.6705635954823073E-3</v>
      </c>
      <c r="S21" s="84">
        <f t="shared" si="6"/>
        <v>1.6932184207852515E-3</v>
      </c>
      <c r="T21" s="85">
        <f>分析係数表!F24</f>
        <v>0.39622641509433965</v>
      </c>
      <c r="U21" s="86">
        <f t="shared" si="7"/>
        <v>6.7089786483943926E-4</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投入係数表!O22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5.9225551200529679E-3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投入係数表!O23</f>
        <v>0</v>
      </c>
      <c r="E23" s="77">
        <f t="shared" si="0"/>
        <v>0</v>
      </c>
      <c r="F23" s="76">
        <f>分析係数表!C26</f>
        <v>0.11021233569261879</v>
      </c>
      <c r="G23" s="77">
        <f t="shared" si="1"/>
        <v>0</v>
      </c>
      <c r="H23" s="77">
        <v>2.3355296143848616E-5</v>
      </c>
      <c r="I23" s="77">
        <f t="shared" si="2"/>
        <v>2.3355296143848616E-5</v>
      </c>
      <c r="J23" s="76">
        <f>分析係数表!G26</f>
        <v>0.1984126984126984</v>
      </c>
      <c r="K23" s="78">
        <f t="shared" si="3"/>
        <v>4.6339873301286935E-6</v>
      </c>
      <c r="L23" s="79"/>
      <c r="M23" s="80"/>
      <c r="N23" s="81">
        <f>分析係数表!H26</f>
        <v>1.2046143816785239E-2</v>
      </c>
      <c r="O23" s="82">
        <f t="shared" si="4"/>
        <v>0.13247820663276375</v>
      </c>
      <c r="P23" s="76">
        <f>分析係数表!C26</f>
        <v>0.11021233569261879</v>
      </c>
      <c r="Q23" s="82">
        <f t="shared" si="5"/>
        <v>1.4600732581366275E-2</v>
      </c>
      <c r="R23" s="83">
        <v>1.5015674663188053E-2</v>
      </c>
      <c r="S23" s="84">
        <f t="shared" si="6"/>
        <v>1.5039029959331901E-2</v>
      </c>
      <c r="T23" s="85">
        <f>分析係数表!F26</f>
        <v>0.33809523809523812</v>
      </c>
      <c r="U23" s="86">
        <f t="shared" si="7"/>
        <v>5.084624414821738E-3</v>
      </c>
      <c r="V23" s="87">
        <f>分析係数表!D26</f>
        <v>0</v>
      </c>
      <c r="W23" s="167">
        <f t="shared" si="8"/>
        <v>0</v>
      </c>
      <c r="X23" s="76">
        <f>分析係数表!E26</f>
        <v>0</v>
      </c>
      <c r="Y23" s="166">
        <f t="shared" si="9"/>
        <v>0</v>
      </c>
    </row>
    <row r="24" spans="1:25" x14ac:dyDescent="0.2">
      <c r="A24" s="6" t="s">
        <v>12</v>
      </c>
      <c r="B24" s="5" t="s">
        <v>365</v>
      </c>
      <c r="C24" s="90"/>
      <c r="D24" s="76">
        <f>投入係数表!O24</f>
        <v>0</v>
      </c>
      <c r="E24" s="77">
        <f t="shared" si="0"/>
        <v>0</v>
      </c>
      <c r="F24" s="76">
        <f>分析係数表!C27</f>
        <v>1.1933174224343368E-3</v>
      </c>
      <c r="G24" s="77">
        <f t="shared" si="1"/>
        <v>0</v>
      </c>
      <c r="H24" s="77">
        <v>4.7293663959451592E-8</v>
      </c>
      <c r="I24" s="77">
        <f t="shared" si="2"/>
        <v>4.7293663959451592E-8</v>
      </c>
      <c r="J24" s="76">
        <f>分析係数表!G27</f>
        <v>0.2857142857142857</v>
      </c>
      <c r="K24" s="78">
        <f t="shared" si="3"/>
        <v>1.3512475416986169E-8</v>
      </c>
      <c r="L24" s="79"/>
      <c r="M24" s="80"/>
      <c r="N24" s="81">
        <f>分析係数表!H27</f>
        <v>1.1365890989484425E-2</v>
      </c>
      <c r="O24" s="82">
        <f t="shared" si="4"/>
        <v>0.12499708437585473</v>
      </c>
      <c r="P24" s="76">
        <f>分析係数表!C27</f>
        <v>1.1933174224343368E-3</v>
      </c>
      <c r="Q24" s="82">
        <f t="shared" si="5"/>
        <v>1.4916119853920228E-4</v>
      </c>
      <c r="R24" s="83">
        <v>1.4976306587769541E-4</v>
      </c>
      <c r="S24" s="84">
        <f t="shared" si="6"/>
        <v>1.4981035954165486E-4</v>
      </c>
      <c r="T24" s="85">
        <f>分析係数表!F27</f>
        <v>0.5714285714285714</v>
      </c>
      <c r="U24" s="86">
        <f t="shared" si="7"/>
        <v>8.5605919738088483E-5</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投入係数表!O25</f>
        <v>0</v>
      </c>
      <c r="E25" s="77">
        <f t="shared" si="0"/>
        <v>0</v>
      </c>
      <c r="F25" s="76">
        <f>分析係数表!C28</f>
        <v>9.1300191204588876E-2</v>
      </c>
      <c r="G25" s="77">
        <f t="shared" si="1"/>
        <v>0</v>
      </c>
      <c r="H25" s="77">
        <v>1.0520223216526313E-4</v>
      </c>
      <c r="I25" s="77">
        <f t="shared" si="2"/>
        <v>1.0520223216526313E-4</v>
      </c>
      <c r="J25" s="76">
        <f>分析係数表!G28</f>
        <v>0.1256583897667419</v>
      </c>
      <c r="K25" s="78">
        <f t="shared" si="3"/>
        <v>1.3219543093753907E-5</v>
      </c>
      <c r="L25" s="79"/>
      <c r="M25" s="80"/>
      <c r="N25" s="81">
        <f>分析係数表!H28</f>
        <v>2.1286244720954622E-2</v>
      </c>
      <c r="O25" s="82">
        <f t="shared" si="4"/>
        <v>0.23409678395577782</v>
      </c>
      <c r="P25" s="76">
        <f>分析係数表!C28</f>
        <v>9.1300191204588876E-2</v>
      </c>
      <c r="Q25" s="82">
        <f t="shared" si="5"/>
        <v>2.1373081135541847E-2</v>
      </c>
      <c r="R25" s="83">
        <v>2.3265030215681159E-2</v>
      </c>
      <c r="S25" s="84">
        <f t="shared" si="6"/>
        <v>2.3370232447846424E-2</v>
      </c>
      <c r="T25" s="85">
        <f>分析係数表!F28</f>
        <v>0.21519939804364183</v>
      </c>
      <c r="U25" s="86">
        <f t="shared" si="7"/>
        <v>5.0292599549165368E-3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投入係数表!O26</f>
        <v>0</v>
      </c>
      <c r="E26" s="77">
        <f t="shared" si="0"/>
        <v>0</v>
      </c>
      <c r="F26" s="76">
        <f>分析係数表!C29</f>
        <v>1.8433179723502335E-2</v>
      </c>
      <c r="G26" s="77">
        <f t="shared" si="1"/>
        <v>0</v>
      </c>
      <c r="H26" s="77">
        <v>2.9806910025764433E-5</v>
      </c>
      <c r="I26" s="77">
        <f t="shared" si="2"/>
        <v>2.9806910025764433E-5</v>
      </c>
      <c r="J26" s="76">
        <f>分析係数表!G29</f>
        <v>0.30107526881720431</v>
      </c>
      <c r="K26" s="78">
        <f t="shared" si="3"/>
        <v>8.9741234486172487E-6</v>
      </c>
      <c r="L26" s="79"/>
      <c r="M26" s="80"/>
      <c r="N26" s="81">
        <f>分析係数表!H29</f>
        <v>1.0062073070491199E-2</v>
      </c>
      <c r="O26" s="82">
        <f t="shared" si="4"/>
        <v>0.11065826671677913</v>
      </c>
      <c r="P26" s="76">
        <f>分析係数表!C29</f>
        <v>1.8433179723502335E-2</v>
      </c>
      <c r="Q26" s="82">
        <f t="shared" si="5"/>
        <v>2.0397837182816463E-3</v>
      </c>
      <c r="R26" s="83">
        <v>2.4291913228934726E-3</v>
      </c>
      <c r="S26" s="84">
        <f t="shared" si="6"/>
        <v>2.4589982329192368E-3</v>
      </c>
      <c r="T26" s="85">
        <f>分析係数表!F29</f>
        <v>0.4838709677419355</v>
      </c>
      <c r="U26" s="86">
        <f t="shared" si="7"/>
        <v>1.1898378546383404E-3</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投入係数表!O27</f>
        <v>0</v>
      </c>
      <c r="E27" s="77">
        <f t="shared" si="0"/>
        <v>0</v>
      </c>
      <c r="F27" s="76">
        <f>分析係数表!C30</f>
        <v>1</v>
      </c>
      <c r="G27" s="77">
        <f t="shared" si="1"/>
        <v>0</v>
      </c>
      <c r="H27" s="77">
        <v>1.3440790886922957E-3</v>
      </c>
      <c r="I27" s="77">
        <f t="shared" si="2"/>
        <v>1.3440790886922957E-3</v>
      </c>
      <c r="J27" s="76">
        <f>分析係数表!G30</f>
        <v>0.34457349818908456</v>
      </c>
      <c r="K27" s="78">
        <f t="shared" si="3"/>
        <v>4.6313403343350117E-4</v>
      </c>
      <c r="L27" s="79"/>
      <c r="M27" s="80"/>
      <c r="N27" s="81">
        <f>分析係数表!H30</f>
        <v>0</v>
      </c>
      <c r="O27" s="82">
        <f t="shared" si="4"/>
        <v>0</v>
      </c>
      <c r="P27" s="76">
        <f>分析係数表!C30</f>
        <v>1</v>
      </c>
      <c r="Q27" s="82">
        <f t="shared" si="5"/>
        <v>0</v>
      </c>
      <c r="R27" s="83">
        <v>2.3243169658399083E-2</v>
      </c>
      <c r="S27" s="84">
        <f t="shared" si="6"/>
        <v>2.4587248747091377E-2</v>
      </c>
      <c r="T27" s="85">
        <f>分析係数表!F30</f>
        <v>0.44136380666916447</v>
      </c>
      <c r="U27" s="86">
        <f t="shared" si="7"/>
        <v>1.0851921702537895E-2</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投入係数表!O28</f>
        <v>0</v>
      </c>
      <c r="E28" s="77">
        <f t="shared" si="0"/>
        <v>0</v>
      </c>
      <c r="F28" s="76">
        <f>分析係数表!C31</f>
        <v>0.63276836158192085</v>
      </c>
      <c r="G28" s="77">
        <f t="shared" si="1"/>
        <v>0</v>
      </c>
      <c r="H28" s="77">
        <v>7.457911073534837E-2</v>
      </c>
      <c r="I28" s="77">
        <f t="shared" si="2"/>
        <v>7.457911073534837E-2</v>
      </c>
      <c r="J28" s="76">
        <f>分析係数表!G31</f>
        <v>7.0953436807095344E-2</v>
      </c>
      <c r="K28" s="78">
        <f t="shared" si="3"/>
        <v>5.2916442206899063E-3</v>
      </c>
      <c r="L28" s="79"/>
      <c r="M28" s="80"/>
      <c r="N28" s="81">
        <f>分析係数表!H31</f>
        <v>2.4772540460871292E-2</v>
      </c>
      <c r="O28" s="82">
        <f t="shared" si="4"/>
        <v>0.27243753552243649</v>
      </c>
      <c r="P28" s="76">
        <f>分析係数表!C31</f>
        <v>0.63276836158192085</v>
      </c>
      <c r="Q28" s="82">
        <f t="shared" si="5"/>
        <v>0.1723898529859485</v>
      </c>
      <c r="R28" s="83">
        <v>0.2238298397366402</v>
      </c>
      <c r="S28" s="84">
        <f t="shared" si="6"/>
        <v>0.29840895047198857</v>
      </c>
      <c r="T28" s="85">
        <f>分析係数表!F31</f>
        <v>0.34515890613451589</v>
      </c>
      <c r="U28" s="86">
        <f t="shared" si="7"/>
        <v>0.1029985069256605</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投入係数表!O29</f>
        <v>0</v>
      </c>
      <c r="E29" s="77">
        <f t="shared" si="0"/>
        <v>0</v>
      </c>
      <c r="F29" s="76">
        <f>分析係数表!C32</f>
        <v>0.97868217054263562</v>
      </c>
      <c r="G29" s="77">
        <f t="shared" si="1"/>
        <v>0</v>
      </c>
      <c r="H29" s="77">
        <v>1.9558180057880522E-4</v>
      </c>
      <c r="I29" s="77">
        <f t="shared" si="2"/>
        <v>1.9558180057880522E-4</v>
      </c>
      <c r="J29" s="76">
        <f>分析係数表!G32</f>
        <v>0.14173228346456693</v>
      </c>
      <c r="K29" s="78">
        <f t="shared" si="3"/>
        <v>2.7720255200145622E-5</v>
      </c>
      <c r="L29" s="79"/>
      <c r="M29" s="80"/>
      <c r="N29" s="81">
        <f>分析係数表!H32</f>
        <v>7.0859669510501405E-3</v>
      </c>
      <c r="O29" s="82">
        <f t="shared" si="4"/>
        <v>7.7928356842802207E-2</v>
      </c>
      <c r="P29" s="76">
        <f>分析係数表!C32</f>
        <v>0.97868217054263562</v>
      </c>
      <c r="Q29" s="82">
        <f t="shared" si="5"/>
        <v>7.6267093421734711E-2</v>
      </c>
      <c r="R29" s="83">
        <v>9.6276371261320451E-2</v>
      </c>
      <c r="S29" s="84">
        <f t="shared" si="6"/>
        <v>9.6471953061899263E-2</v>
      </c>
      <c r="T29" s="85">
        <f>分析係数表!F32</f>
        <v>0.48622047244094491</v>
      </c>
      <c r="U29" s="86">
        <f t="shared" si="7"/>
        <v>4.6906638595057323E-2</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投入係数表!O30</f>
        <v>0</v>
      </c>
      <c r="E30" s="77">
        <f t="shared" si="0"/>
        <v>0</v>
      </c>
      <c r="F30" s="76">
        <f>分析係数表!C33</f>
        <v>0.55506607929515417</v>
      </c>
      <c r="G30" s="77">
        <f t="shared" si="1"/>
        <v>0</v>
      </c>
      <c r="H30" s="77">
        <v>6.639614255995155E-4</v>
      </c>
      <c r="I30" s="77">
        <f t="shared" si="2"/>
        <v>6.639614255995155E-4</v>
      </c>
      <c r="J30" s="76">
        <f>分析係数表!G33</f>
        <v>0.50923482849604218</v>
      </c>
      <c r="K30" s="78">
        <f t="shared" si="3"/>
        <v>3.3811228269315697E-4</v>
      </c>
      <c r="L30" s="79"/>
      <c r="M30" s="80"/>
      <c r="N30" s="81">
        <f>分析係数表!H33</f>
        <v>1.0203792409512202E-3</v>
      </c>
      <c r="O30" s="82">
        <f t="shared" si="4"/>
        <v>1.1221683385363517E-2</v>
      </c>
      <c r="P30" s="76">
        <f>分析係数表!C33</f>
        <v>0.55506607929515417</v>
      </c>
      <c r="Q30" s="82">
        <f t="shared" si="5"/>
        <v>6.2287757998052999E-3</v>
      </c>
      <c r="R30" s="83">
        <v>2.0929037321688698E-2</v>
      </c>
      <c r="S30" s="84">
        <f t="shared" si="6"/>
        <v>2.1592998747288213E-2</v>
      </c>
      <c r="T30" s="85">
        <f>分析係数表!F33</f>
        <v>0.65171503957783639</v>
      </c>
      <c r="U30" s="86">
        <f t="shared" si="7"/>
        <v>1.4072482033193109E-2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投入係数表!O31</f>
        <v>0</v>
      </c>
      <c r="E31" s="77">
        <f t="shared" si="0"/>
        <v>0</v>
      </c>
      <c r="F31" s="76">
        <f>分析係数表!C34</f>
        <v>0.15400223191640461</v>
      </c>
      <c r="G31" s="77">
        <f t="shared" si="1"/>
        <v>0</v>
      </c>
      <c r="H31" s="77">
        <v>1.0511177675280104E-2</v>
      </c>
      <c r="I31" s="77">
        <f t="shared" si="2"/>
        <v>1.0511177675280104E-2</v>
      </c>
      <c r="J31" s="76">
        <f>分析係数表!G34</f>
        <v>0.42548076923076922</v>
      </c>
      <c r="K31" s="78">
        <f t="shared" si="3"/>
        <v>4.4723039627994673E-3</v>
      </c>
      <c r="L31" s="79"/>
      <c r="M31" s="80"/>
      <c r="N31" s="81">
        <f>分析係数表!H34</f>
        <v>0.17369122190414105</v>
      </c>
      <c r="O31" s="82">
        <f t="shared" si="4"/>
        <v>1.9101798829307677</v>
      </c>
      <c r="P31" s="76">
        <f>分析係数表!C34</f>
        <v>0.15400223191640461</v>
      </c>
      <c r="Q31" s="82">
        <f t="shared" si="5"/>
        <v>0.29417196533315471</v>
      </c>
      <c r="R31" s="83">
        <v>0.30975111449356141</v>
      </c>
      <c r="S31" s="84">
        <f t="shared" si="6"/>
        <v>0.3202622921688415</v>
      </c>
      <c r="T31" s="85">
        <f>分析係数表!F34</f>
        <v>0.70232371794871795</v>
      </c>
      <c r="U31" s="86">
        <f t="shared" si="7"/>
        <v>0.22492780375479934</v>
      </c>
      <c r="V31" s="87">
        <f>分析係数表!D34</f>
        <v>0.47435897435897434</v>
      </c>
      <c r="W31" s="167">
        <f t="shared" si="8"/>
        <v>0</v>
      </c>
      <c r="X31" s="76">
        <f>分析係数表!E34</f>
        <v>0.27003205128205127</v>
      </c>
      <c r="Y31" s="166">
        <f t="shared" si="9"/>
        <v>0</v>
      </c>
    </row>
    <row r="32" spans="1:25" x14ac:dyDescent="0.2">
      <c r="A32" s="6" t="s">
        <v>20</v>
      </c>
      <c r="B32" s="5" t="s">
        <v>37</v>
      </c>
      <c r="C32" s="90"/>
      <c r="D32" s="76">
        <f>投入係数表!O32</f>
        <v>0</v>
      </c>
      <c r="E32" s="77">
        <f t="shared" si="0"/>
        <v>0</v>
      </c>
      <c r="F32" s="76">
        <f>分析係数表!C35</f>
        <v>0.30568862275449105</v>
      </c>
      <c r="G32" s="77">
        <f t="shared" si="1"/>
        <v>0</v>
      </c>
      <c r="H32" s="77">
        <v>3.4963988496245269E-2</v>
      </c>
      <c r="I32" s="77">
        <f t="shared" si="2"/>
        <v>3.4963988496245269E-2</v>
      </c>
      <c r="J32" s="76">
        <f>分析係数表!G35</f>
        <v>0.31559633027522938</v>
      </c>
      <c r="K32" s="78">
        <f t="shared" si="3"/>
        <v>1.1034506461200343E-2</v>
      </c>
      <c r="L32" s="79"/>
      <c r="M32" s="80"/>
      <c r="N32" s="81">
        <f>分析係数表!H35</f>
        <v>6.5701085570136902E-2</v>
      </c>
      <c r="O32" s="82">
        <f t="shared" si="4"/>
        <v>0.722551724646462</v>
      </c>
      <c r="P32" s="76">
        <f>分析係数表!C35</f>
        <v>0.30568862275449105</v>
      </c>
      <c r="Q32" s="82">
        <f t="shared" si="5"/>
        <v>0.22087584157605922</v>
      </c>
      <c r="R32" s="83">
        <v>0.25942073765716406</v>
      </c>
      <c r="S32" s="84">
        <f t="shared" si="6"/>
        <v>0.29438472615340933</v>
      </c>
      <c r="T32" s="85">
        <f>分析係数表!F35</f>
        <v>0.65045871559633028</v>
      </c>
      <c r="U32" s="86">
        <f t="shared" si="7"/>
        <v>0.19148511086492406</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投入係数表!O33</f>
        <v>0</v>
      </c>
      <c r="E33" s="77">
        <f t="shared" si="0"/>
        <v>0</v>
      </c>
      <c r="F33" s="76">
        <f>分析係数表!C36</f>
        <v>0.70817344589409048</v>
      </c>
      <c r="G33" s="77">
        <f t="shared" si="1"/>
        <v>0</v>
      </c>
      <c r="H33" s="77">
        <v>1.6598931826613976E-2</v>
      </c>
      <c r="I33" s="77">
        <f t="shared" si="2"/>
        <v>1.6598931826613976E-2</v>
      </c>
      <c r="J33" s="76">
        <f>分析係数表!G36</f>
        <v>9.7428958051420846E-3</v>
      </c>
      <c r="K33" s="78">
        <f t="shared" si="3"/>
        <v>1.6172166326335676E-4</v>
      </c>
      <c r="L33" s="79"/>
      <c r="M33" s="80"/>
      <c r="N33" s="81">
        <f>分析係数表!H36</f>
        <v>0.13287605226609223</v>
      </c>
      <c r="O33" s="82">
        <f t="shared" si="4"/>
        <v>1.4613125475162267</v>
      </c>
      <c r="P33" s="76">
        <f>分析係数表!C36</f>
        <v>0.70817344589409048</v>
      </c>
      <c r="Q33" s="82">
        <f t="shared" si="5"/>
        <v>1.034862742302838</v>
      </c>
      <c r="R33" s="83">
        <v>1.062772711600801</v>
      </c>
      <c r="S33" s="84">
        <f t="shared" si="6"/>
        <v>1.079371643427415</v>
      </c>
      <c r="T33" s="85">
        <f>分析係数表!F36</f>
        <v>0.89418132611637346</v>
      </c>
      <c r="U33" s="86">
        <f t="shared" si="7"/>
        <v>0.96515396749233529</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投入係数表!O34</f>
        <v>0</v>
      </c>
      <c r="E34" s="77">
        <f t="shared" si="0"/>
        <v>0</v>
      </c>
      <c r="F34" s="76">
        <f>分析係数表!C37</f>
        <v>0.27648363838047696</v>
      </c>
      <c r="G34" s="77">
        <f t="shared" si="1"/>
        <v>0</v>
      </c>
      <c r="H34" s="77">
        <v>7.3083655002563856E-3</v>
      </c>
      <c r="I34" s="77">
        <f t="shared" si="2"/>
        <v>7.3083655002563856E-3</v>
      </c>
      <c r="J34" s="76">
        <f>分析係数表!G37</f>
        <v>0.33205374280230326</v>
      </c>
      <c r="K34" s="78">
        <f t="shared" si="3"/>
        <v>2.4267701181273603E-3</v>
      </c>
      <c r="L34" s="79"/>
      <c r="M34" s="80"/>
      <c r="N34" s="81">
        <f>分析係数表!H37</f>
        <v>5.1330744593407217E-2</v>
      </c>
      <c r="O34" s="82">
        <f t="shared" si="4"/>
        <v>0.56451301696925915</v>
      </c>
      <c r="P34" s="76">
        <f>分析係数表!C37</f>
        <v>0.27648363838047696</v>
      </c>
      <c r="Q34" s="82">
        <f t="shared" si="5"/>
        <v>0.15607861284480071</v>
      </c>
      <c r="R34" s="83">
        <v>0.1791858269268522</v>
      </c>
      <c r="S34" s="84">
        <f t="shared" si="6"/>
        <v>0.18649419242710857</v>
      </c>
      <c r="T34" s="85">
        <f>分析係数表!F37</f>
        <v>0.66922584772872684</v>
      </c>
      <c r="U34" s="86">
        <f t="shared" si="7"/>
        <v>0.12480673402351604</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投入係数表!O35</f>
        <v>0</v>
      </c>
      <c r="E35" s="77">
        <f t="shared" si="0"/>
        <v>0</v>
      </c>
      <c r="F35" s="76">
        <f>分析係数表!C38</f>
        <v>2.0725388601036232E-2</v>
      </c>
      <c r="G35" s="77">
        <f t="shared" si="1"/>
        <v>0</v>
      </c>
      <c r="H35" s="77">
        <v>9.3729188060023063E-5</v>
      </c>
      <c r="I35" s="77">
        <f t="shared" si="2"/>
        <v>9.3729188060023063E-5</v>
      </c>
      <c r="J35" s="76">
        <f>分析係数表!G38</f>
        <v>0.23376623376623376</v>
      </c>
      <c r="K35" s="78">
        <f t="shared" si="3"/>
        <v>2.1910719286758639E-5</v>
      </c>
      <c r="L35" s="79"/>
      <c r="M35" s="80"/>
      <c r="N35" s="81">
        <f>分析係数表!H38</f>
        <v>4.4613247923811682E-2</v>
      </c>
      <c r="O35" s="82">
        <f t="shared" si="4"/>
        <v>0.49063693468228264</v>
      </c>
      <c r="P35" s="76">
        <f>分析係数表!C38</f>
        <v>2.0725388601036232E-2</v>
      </c>
      <c r="Q35" s="82">
        <f t="shared" si="5"/>
        <v>1.016864113331154E-2</v>
      </c>
      <c r="R35" s="83">
        <v>1.1503959808819637E-2</v>
      </c>
      <c r="S35" s="84">
        <f t="shared" si="6"/>
        <v>1.1597688996879661E-2</v>
      </c>
      <c r="T35" s="85">
        <f>分析係数表!F38</f>
        <v>0.61038961038961037</v>
      </c>
      <c r="U35" s="86">
        <f t="shared" si="7"/>
        <v>7.0791088682252475E-3</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投入係数表!O36</f>
        <v>0</v>
      </c>
      <c r="E36" s="77">
        <f t="shared" si="0"/>
        <v>0</v>
      </c>
      <c r="F36" s="76">
        <f>分析係数表!C39</f>
        <v>1</v>
      </c>
      <c r="G36" s="77">
        <f t="shared" si="1"/>
        <v>0</v>
      </c>
      <c r="H36" s="77">
        <v>1.3620062180785426E-4</v>
      </c>
      <c r="I36" s="77">
        <f t="shared" si="2"/>
        <v>1.3620062180785426E-4</v>
      </c>
      <c r="J36" s="76">
        <f>分析係数表!G39</f>
        <v>0.35511171293161814</v>
      </c>
      <c r="K36" s="78">
        <f t="shared" si="3"/>
        <v>4.836643611253863E-5</v>
      </c>
      <c r="L36" s="79"/>
      <c r="M36" s="80"/>
      <c r="N36" s="81">
        <f>分析係数表!H39</f>
        <v>4.0815169638048808E-3</v>
      </c>
      <c r="O36" s="82">
        <f t="shared" si="4"/>
        <v>4.4886733541454067E-2</v>
      </c>
      <c r="P36" s="76">
        <f>分析係数表!C39</f>
        <v>1</v>
      </c>
      <c r="Q36" s="82">
        <f t="shared" si="5"/>
        <v>4.4886733541454067E-2</v>
      </c>
      <c r="R36" s="83">
        <v>4.6572825512510546E-2</v>
      </c>
      <c r="S36" s="84">
        <f t="shared" si="6"/>
        <v>4.6709026134318397E-2</v>
      </c>
      <c r="T36" s="85">
        <f>分析係数表!F39</f>
        <v>0.70565335138794849</v>
      </c>
      <c r="U36" s="86">
        <f t="shared" si="7"/>
        <v>3.2960380831749049E-2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投入係数表!O37</f>
        <v>0</v>
      </c>
      <c r="E37" s="77">
        <f t="shared" si="0"/>
        <v>0</v>
      </c>
      <c r="F37" s="76">
        <f>分析係数表!C40</f>
        <v>0.8197979041916168</v>
      </c>
      <c r="G37" s="77">
        <f t="shared" si="1"/>
        <v>0</v>
      </c>
      <c r="H37" s="77">
        <v>2.3158368815676957E-5</v>
      </c>
      <c r="I37" s="77">
        <f t="shared" si="2"/>
        <v>2.3158368815676957E-5</v>
      </c>
      <c r="J37" s="76">
        <f>分析係数表!G40</f>
        <v>0.57597173144876324</v>
      </c>
      <c r="K37" s="78">
        <f t="shared" si="3"/>
        <v>1.3338565784294502E-5</v>
      </c>
      <c r="L37" s="79"/>
      <c r="M37" s="80"/>
      <c r="N37" s="81">
        <f>分析係数表!H40</f>
        <v>2.8769025821263571E-2</v>
      </c>
      <c r="O37" s="82">
        <f t="shared" si="4"/>
        <v>0.31638912878177694</v>
      </c>
      <c r="P37" s="76">
        <f>分析係数表!C40</f>
        <v>0.8197979041916168</v>
      </c>
      <c r="Q37" s="82">
        <f t="shared" si="5"/>
        <v>0.25937514468431228</v>
      </c>
      <c r="R37" s="83">
        <v>0.26001727422048071</v>
      </c>
      <c r="S37" s="84">
        <f t="shared" si="6"/>
        <v>0.26004043258929638</v>
      </c>
      <c r="T37" s="85">
        <f>分析係数表!F40</f>
        <v>0.7751534312813837</v>
      </c>
      <c r="U37" s="86">
        <f t="shared" si="7"/>
        <v>0.20157123359348844</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投入係数表!O38</f>
        <v>0</v>
      </c>
      <c r="E38" s="77">
        <f t="shared" si="0"/>
        <v>0</v>
      </c>
      <c r="F38" s="76">
        <f>分析係数表!C41</f>
        <v>0.39171744294123723</v>
      </c>
      <c r="G38" s="77">
        <f t="shared" si="1"/>
        <v>0</v>
      </c>
      <c r="H38" s="77">
        <v>1.846300021422558E-6</v>
      </c>
      <c r="I38" s="77">
        <f t="shared" si="2"/>
        <v>1.846300021422558E-6</v>
      </c>
      <c r="J38" s="76">
        <f>分析係数表!G41</f>
        <v>0.45918367346938777</v>
      </c>
      <c r="K38" s="78">
        <f t="shared" si="3"/>
        <v>8.4779082616341958E-7</v>
      </c>
      <c r="L38" s="79"/>
      <c r="M38" s="80"/>
      <c r="N38" s="81">
        <f>分析係数表!H41</f>
        <v>5.0452084691477002E-2</v>
      </c>
      <c r="O38" s="82">
        <f t="shared" si="4"/>
        <v>0.55484990072075169</v>
      </c>
      <c r="P38" s="76">
        <f>分析係数表!C41</f>
        <v>0.39171744294123723</v>
      </c>
      <c r="Q38" s="82">
        <f t="shared" si="5"/>
        <v>0.21734438432653219</v>
      </c>
      <c r="R38" s="83">
        <v>0.21913081836843357</v>
      </c>
      <c r="S38" s="84">
        <f t="shared" si="6"/>
        <v>0.21913266466845499</v>
      </c>
      <c r="T38" s="85">
        <f>分析係数表!F41</f>
        <v>0.56279434850863419</v>
      </c>
      <c r="U38" s="86">
        <f t="shared" si="7"/>
        <v>0.12332662524904413</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投入係数表!O39</f>
        <v>0</v>
      </c>
      <c r="E39" s="77">
        <f>$C$17*D39</f>
        <v>0</v>
      </c>
      <c r="F39" s="76">
        <f>分析係数表!C42</f>
        <v>0.20259319286871957</v>
      </c>
      <c r="G39" s="77">
        <f>E39*F39</f>
        <v>0</v>
      </c>
      <c r="H39" s="77">
        <v>4.6437156734380387E-5</v>
      </c>
      <c r="I39" s="77">
        <f>C39+H39</f>
        <v>4.6437156734380387E-5</v>
      </c>
      <c r="J39" s="76">
        <f>分析係数表!G42</f>
        <v>0.5</v>
      </c>
      <c r="K39" s="78">
        <f>I39*J39</f>
        <v>2.3218578367190194E-5</v>
      </c>
      <c r="L39" s="79"/>
      <c r="M39" s="80"/>
      <c r="N39" s="81">
        <f>分析係数表!H42</f>
        <v>1.5560783424506107E-2</v>
      </c>
      <c r="O39" s="82">
        <f t="shared" si="4"/>
        <v>0.17113067162679363</v>
      </c>
      <c r="P39" s="76">
        <f>分析係数表!C42</f>
        <v>0.20259319286871957</v>
      </c>
      <c r="Q39" s="82">
        <f>O39*P39</f>
        <v>3.4669909162640518E-2</v>
      </c>
      <c r="R39" s="83">
        <v>3.541116922124915E-2</v>
      </c>
      <c r="S39" s="84">
        <f>I39+R39</f>
        <v>3.5457606377983529E-2</v>
      </c>
      <c r="T39" s="85">
        <f>分析係数表!F42</f>
        <v>0.5714285714285714</v>
      </c>
      <c r="U39" s="86">
        <f>S39*T39</f>
        <v>2.026148935884773E-2</v>
      </c>
      <c r="V39" s="87">
        <f>分析係数表!D42</f>
        <v>1.2619047619047619</v>
      </c>
      <c r="W39" s="167">
        <f>ROUND(S39*V39,0)</f>
        <v>0</v>
      </c>
      <c r="X39" s="76">
        <f>分析係数表!E42</f>
        <v>1.2380952380952381</v>
      </c>
      <c r="Y39" s="166">
        <f>ROUND(S39*X39,0)</f>
        <v>0</v>
      </c>
    </row>
    <row r="40" spans="1:25" x14ac:dyDescent="0.2">
      <c r="A40" s="6" t="s">
        <v>194</v>
      </c>
      <c r="B40" s="5" t="s">
        <v>41</v>
      </c>
      <c r="C40" s="90"/>
      <c r="D40" s="76">
        <f>投入係数表!O40</f>
        <v>0</v>
      </c>
      <c r="E40" s="77">
        <f>$C$17*D40</f>
        <v>0</v>
      </c>
      <c r="F40" s="76">
        <f>分析係数表!C43</f>
        <v>0.25330396475770922</v>
      </c>
      <c r="G40" s="77">
        <f>E40*F40</f>
        <v>0</v>
      </c>
      <c r="H40" s="77">
        <v>4.3162252898940698E-2</v>
      </c>
      <c r="I40" s="77">
        <f>C40+H40</f>
        <v>4.3162252898940698E-2</v>
      </c>
      <c r="J40" s="76">
        <f>分析係数表!G43</f>
        <v>0.41014168530947054</v>
      </c>
      <c r="K40" s="78">
        <f>I40*J40</f>
        <v>1.7702639145725119E-2</v>
      </c>
      <c r="L40" s="79"/>
      <c r="M40" s="80"/>
      <c r="N40" s="81">
        <f>分析係数表!H43</f>
        <v>4.1382046994132816E-2</v>
      </c>
      <c r="O40" s="82">
        <f t="shared" si="4"/>
        <v>0.45510160396196481</v>
      </c>
      <c r="P40" s="76">
        <f>分析係数表!C43</f>
        <v>0.25330396475770922</v>
      </c>
      <c r="Q40" s="82">
        <f>O40*P40</f>
        <v>0.11527904065115847</v>
      </c>
      <c r="R40" s="83">
        <v>0.1615907539908979</v>
      </c>
      <c r="S40" s="84">
        <f>I40+R40</f>
        <v>0.20475300688983861</v>
      </c>
      <c r="T40" s="85">
        <f>分析係数表!F43</f>
        <v>0.66890380313199105</v>
      </c>
      <c r="U40" s="86">
        <f>S40*T40</f>
        <v>0.13696006501132382</v>
      </c>
      <c r="V40" s="87">
        <f>分析係数表!D43</f>
        <v>0.29082774049217003</v>
      </c>
      <c r="W40" s="167">
        <f>ROUND(S40*V40,0)</f>
        <v>0</v>
      </c>
      <c r="X40" s="76">
        <f>分析係数表!E43</f>
        <v>0.17375093214019388</v>
      </c>
      <c r="Y40" s="166">
        <f>ROUND(S40*X40,0)</f>
        <v>0</v>
      </c>
    </row>
    <row r="41" spans="1:25" x14ac:dyDescent="0.2">
      <c r="A41" s="6" t="s">
        <v>340</v>
      </c>
      <c r="B41" s="5" t="s">
        <v>42</v>
      </c>
      <c r="C41" s="90"/>
      <c r="D41" s="76">
        <f>投入係数表!O41</f>
        <v>0</v>
      </c>
      <c r="E41" s="77">
        <f>$C$17*D41</f>
        <v>0</v>
      </c>
      <c r="F41" s="76">
        <f>分析係数表!C44</f>
        <v>0.34899060563661799</v>
      </c>
      <c r="G41" s="77">
        <f>E41*F41</f>
        <v>0</v>
      </c>
      <c r="H41" s="77">
        <v>1.9339427309427523E-5</v>
      </c>
      <c r="I41" s="77">
        <f>C41+H41</f>
        <v>1.9339427309427523E-5</v>
      </c>
      <c r="J41" s="76">
        <f>分析係数表!G44</f>
        <v>0.26066485946640033</v>
      </c>
      <c r="K41" s="78">
        <f>I41*J41</f>
        <v>5.0411091017725895E-6</v>
      </c>
      <c r="L41" s="79"/>
      <c r="M41" s="80"/>
      <c r="N41" s="81">
        <f>分析係数表!H44</f>
        <v>0.11725858110597773</v>
      </c>
      <c r="O41" s="82">
        <f t="shared" si="4"/>
        <v>1.289558449034691</v>
      </c>
      <c r="P41" s="76">
        <f>分析係数表!C44</f>
        <v>0.34899060563661799</v>
      </c>
      <c r="Q41" s="82">
        <f>O41*P41</f>
        <v>0.45004378413243457</v>
      </c>
      <c r="R41" s="83">
        <v>0.45542014881579795</v>
      </c>
      <c r="S41" s="84">
        <f>I41+R41</f>
        <v>0.45543948824310737</v>
      </c>
      <c r="T41" s="85">
        <f>分析係数表!F44</f>
        <v>0.46411756313311459</v>
      </c>
      <c r="U41" s="86">
        <f>S41*T41</f>
        <v>0.21137746543798377</v>
      </c>
      <c r="V41" s="87">
        <f>分析係数表!D44</f>
        <v>0.17006705664146099</v>
      </c>
      <c r="W41" s="167">
        <f>ROUND(S41*V41,0)</f>
        <v>0</v>
      </c>
      <c r="X41" s="76">
        <f>分析係数表!E44</f>
        <v>7.8327864174632611E-2</v>
      </c>
      <c r="Y41" s="166">
        <f>ROUND(S41*X41,0)</f>
        <v>0</v>
      </c>
    </row>
    <row r="42" spans="1:25" x14ac:dyDescent="0.2">
      <c r="A42" s="6" t="s">
        <v>341</v>
      </c>
      <c r="B42" s="5" t="s">
        <v>278</v>
      </c>
      <c r="C42" s="90"/>
      <c r="D42" s="76">
        <f>投入係数表!O42</f>
        <v>0</v>
      </c>
      <c r="E42" s="77">
        <f>$C$17*D42</f>
        <v>0</v>
      </c>
      <c r="F42" s="76">
        <f>分析係数表!C45</f>
        <v>1</v>
      </c>
      <c r="G42" s="77">
        <f>E42*F42</f>
        <v>0</v>
      </c>
      <c r="H42" s="77">
        <v>3.6749939984395967E-5</v>
      </c>
      <c r="I42" s="77">
        <f>C42+H42</f>
        <v>3.6749939984395967E-5</v>
      </c>
      <c r="J42" s="76">
        <f>分析係数表!G45</f>
        <v>0</v>
      </c>
      <c r="K42" s="78">
        <f>I42*J42</f>
        <v>0</v>
      </c>
      <c r="L42" s="79"/>
      <c r="M42" s="80"/>
      <c r="N42" s="81">
        <f>分析係数表!H45</f>
        <v>0</v>
      </c>
      <c r="O42" s="82">
        <f t="shared" si="4"/>
        <v>0</v>
      </c>
      <c r="P42" s="76">
        <f>分析係数表!C45</f>
        <v>1</v>
      </c>
      <c r="Q42" s="82">
        <f>O42*P42</f>
        <v>0</v>
      </c>
      <c r="R42" s="83">
        <v>1.083418552099118E-3</v>
      </c>
      <c r="S42" s="84">
        <f>I42+R42</f>
        <v>1.1201684920835141E-3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投入係数表!O43</f>
        <v>0</v>
      </c>
      <c r="E43" s="77">
        <f>$C$17*D43</f>
        <v>0</v>
      </c>
      <c r="F43" s="76">
        <f>分析係数表!C46</f>
        <v>3.0665669409124852E-2</v>
      </c>
      <c r="G43" s="77">
        <f>E43*F43</f>
        <v>0</v>
      </c>
      <c r="H43" s="77">
        <v>6.9802818676525306E-4</v>
      </c>
      <c r="I43" s="77">
        <f>C43+H43</f>
        <v>6.9802818676525306E-4</v>
      </c>
      <c r="J43" s="76">
        <f>分析係数表!G46</f>
        <v>2.4390243902439025E-2</v>
      </c>
      <c r="K43" s="78">
        <f>I43*J43</f>
        <v>1.7025077725981783E-5</v>
      </c>
      <c r="L43" s="79"/>
      <c r="M43" s="80"/>
      <c r="N43" s="81">
        <f>分析係数表!H46</f>
        <v>2.3808848955528473E-2</v>
      </c>
      <c r="O43" s="82">
        <f t="shared" si="4"/>
        <v>0.26183927899181542</v>
      </c>
      <c r="P43" s="76">
        <f>分析係数表!C46</f>
        <v>3.0665669409124852E-2</v>
      </c>
      <c r="Q43" s="82">
        <f>O43*P43</f>
        <v>8.0294767678866213E-3</v>
      </c>
      <c r="R43" s="83">
        <v>8.641221351664452E-3</v>
      </c>
      <c r="S43" s="84">
        <f>I43+R43</f>
        <v>9.3392495384297045E-3</v>
      </c>
      <c r="T43" s="85">
        <f>分析係数表!F46</f>
        <v>0.34146341463414637</v>
      </c>
      <c r="U43" s="86">
        <f>S43*T43</f>
        <v>3.1890120375125822E-3</v>
      </c>
      <c r="V43" s="87">
        <f>分析係数表!D46</f>
        <v>4.878048780487805E-2</v>
      </c>
      <c r="W43" s="167">
        <f>ROUND(S43*V43,0)</f>
        <v>0</v>
      </c>
      <c r="X43" s="76">
        <f>分析係数表!E46</f>
        <v>0.17073170731707318</v>
      </c>
      <c r="Y43" s="166">
        <f>ROUND(S43*X43,0)</f>
        <v>0</v>
      </c>
    </row>
    <row r="44" spans="1:25" x14ac:dyDescent="0.2">
      <c r="A44" s="192">
        <v>40</v>
      </c>
      <c r="B44" s="14" t="s">
        <v>150</v>
      </c>
      <c r="C44" s="197">
        <f>SUM(C5:C43)</f>
        <v>100</v>
      </c>
      <c r="D44" s="92">
        <f>投入係数表!O44</f>
        <v>0.66666666666666663</v>
      </c>
      <c r="E44" s="91">
        <f>SUM(E5:E43)</f>
        <v>66.666666666666657</v>
      </c>
      <c r="F44" s="92">
        <f>分析係数表!C47</f>
        <v>0.40646171512083096</v>
      </c>
      <c r="G44" s="91">
        <f>SUM(G5:G43)</f>
        <v>2.2486772486772479</v>
      </c>
      <c r="H44" s="91">
        <f>SUM(H5:H43)</f>
        <v>2.4440806157334052</v>
      </c>
      <c r="I44" s="91">
        <f>SUM(I5:I43)</f>
        <v>102.44408061573341</v>
      </c>
      <c r="J44" s="92">
        <f>分析係数表!G47</f>
        <v>0.2746501442153616</v>
      </c>
      <c r="K44" s="93">
        <f>SUM(K5:K43)</f>
        <v>17.539970384503377</v>
      </c>
      <c r="L44" s="94">
        <f>最終需要_まとめ!$L$33</f>
        <v>0.627</v>
      </c>
      <c r="M44" s="91">
        <f>K44*L44</f>
        <v>10.997561431083618</v>
      </c>
      <c r="N44" s="95">
        <f>分析係数表!H47</f>
        <v>1</v>
      </c>
      <c r="O44" s="96">
        <f>SUM(O5:O43)</f>
        <v>10.997561431083618</v>
      </c>
      <c r="P44" s="92">
        <f>分析係数表!C47</f>
        <v>0.40646171512083096</v>
      </c>
      <c r="Q44" s="96">
        <f>SUM(Q5:Q43)</f>
        <v>3.4326854190758898</v>
      </c>
      <c r="R44" s="91">
        <f>SUM(R5:R43)</f>
        <v>3.781111379374964</v>
      </c>
      <c r="S44" s="97">
        <f>SUM(S5:S43)</f>
        <v>106.22519199510837</v>
      </c>
      <c r="T44" s="98">
        <f>分析係数表!F47</f>
        <v>0.52975109496848627</v>
      </c>
      <c r="U44" s="99">
        <f>SUM(U5:U43)</f>
        <v>37.282516079561788</v>
      </c>
      <c r="V44" s="100">
        <f>分析係数表!D47</f>
        <v>0.13437209089383004</v>
      </c>
      <c r="W44" s="164">
        <f>SUM(W5:W43)</f>
        <v>150</v>
      </c>
      <c r="X44" s="92">
        <f>分析係数表!E47</f>
        <v>9.7288140766401632E-2</v>
      </c>
      <c r="Y44" s="165">
        <f>SUM(Y5:Y43)</f>
        <v>117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299</v>
      </c>
      <c r="S2" s="3" t="s">
        <v>152</v>
      </c>
      <c r="U2" s="64" t="s">
        <v>209</v>
      </c>
      <c r="W2" s="3" t="s">
        <v>130</v>
      </c>
      <c r="Y2" s="3" t="s">
        <v>153</v>
      </c>
    </row>
    <row r="3" spans="1:25" ht="44" x14ac:dyDescent="0.2">
      <c r="B3" s="65"/>
      <c r="C3" s="66" t="s">
        <v>227</v>
      </c>
      <c r="D3" s="66" t="s">
        <v>238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投入係数表!P5</f>
        <v>0</v>
      </c>
      <c r="E5" s="77">
        <f t="shared" ref="E5:E38" si="0">$C$18*D5</f>
        <v>0</v>
      </c>
      <c r="F5" s="76">
        <f>分析係数表!C8</f>
        <v>0.34359605911330049</v>
      </c>
      <c r="G5" s="77">
        <f t="shared" ref="G5:G38" si="1">E5*F5</f>
        <v>0</v>
      </c>
      <c r="H5" s="77">
        <f t="array" ref="H5:H43">MMULT(逆行列係数!C5:AO43,'14'!G5:G43)</f>
        <v>1.8951286317660698E-4</v>
      </c>
      <c r="I5" s="77">
        <f t="shared" ref="I5:I38" si="2">C5+H5</f>
        <v>1.8951286317660698E-4</v>
      </c>
      <c r="J5" s="76">
        <f>分析係数表!G8</f>
        <v>0.12010331467929401</v>
      </c>
      <c r="K5" s="78">
        <f t="shared" ref="K5:K38" si="3">I5*J5</f>
        <v>2.276112304187402E-5</v>
      </c>
      <c r="L5" s="79" t="s">
        <v>183</v>
      </c>
      <c r="M5" s="80" t="s">
        <v>183</v>
      </c>
      <c r="N5" s="81">
        <f>分析係数表!H8</f>
        <v>1.3293274000170063E-2</v>
      </c>
      <c r="O5" s="82">
        <f t="shared" ref="O5:O43" si="4">$M$44*N5</f>
        <v>0.24963332235553196</v>
      </c>
      <c r="P5" s="76">
        <f>分析係数表!C8</f>
        <v>0.34359605911330049</v>
      </c>
      <c r="Q5" s="82">
        <f t="shared" ref="Q5:Q38" si="5">O5*P5</f>
        <v>8.5773025784720958E-2</v>
      </c>
      <c r="R5" s="83">
        <f t="array" ref="R5:R43">MMULT(逆行列係数!C5:AO43,'14'!Q5:Q43)</f>
        <v>0.12356604748528342</v>
      </c>
      <c r="S5" s="84">
        <f t="shared" ref="S5:S38" si="6">I5+R5</f>
        <v>0.12375556034846003</v>
      </c>
      <c r="T5" s="85">
        <f>分析係数表!F8</f>
        <v>0.4537236332328885</v>
      </c>
      <c r="U5" s="86">
        <f t="shared" ref="U5:U38" si="7">S5*T5</f>
        <v>5.6150822474075275E-2</v>
      </c>
      <c r="V5" s="87">
        <f>分析係数表!D8</f>
        <v>0.40163581575548857</v>
      </c>
      <c r="W5" s="88">
        <f t="shared" ref="W5:W38" si="8">ROUND(S5*V5,0)</f>
        <v>0</v>
      </c>
      <c r="X5" s="76">
        <f>分析係数表!E8</f>
        <v>0.27335342229875159</v>
      </c>
      <c r="Y5" s="89">
        <f t="shared" ref="Y5:Y38" si="9">ROUND(S5*X5,0)</f>
        <v>0</v>
      </c>
    </row>
    <row r="6" spans="1:25" x14ac:dyDescent="0.2">
      <c r="A6" s="6" t="s">
        <v>219</v>
      </c>
      <c r="B6" s="5" t="s">
        <v>265</v>
      </c>
      <c r="C6" s="90"/>
      <c r="D6" s="76">
        <f>投入係数表!P6</f>
        <v>0</v>
      </c>
      <c r="E6" s="77">
        <f t="shared" si="0"/>
        <v>0</v>
      </c>
      <c r="F6" s="76">
        <f>分析係数表!C9</f>
        <v>1</v>
      </c>
      <c r="G6" s="77">
        <f t="shared" si="1"/>
        <v>0</v>
      </c>
      <c r="H6" s="77">
        <v>2.6860258521502569E-4</v>
      </c>
      <c r="I6" s="77">
        <f t="shared" si="2"/>
        <v>2.6860258521502569E-4</v>
      </c>
      <c r="J6" s="76">
        <f>分析係数表!G9</f>
        <v>0.25</v>
      </c>
      <c r="K6" s="78">
        <f t="shared" si="3"/>
        <v>6.7150646303756423E-5</v>
      </c>
      <c r="L6" s="79"/>
      <c r="M6" s="80"/>
      <c r="N6" s="81">
        <f>分析係数表!H9</f>
        <v>6.8025282730081347E-4</v>
      </c>
      <c r="O6" s="82">
        <f t="shared" si="4"/>
        <v>1.2774413084291615E-2</v>
      </c>
      <c r="P6" s="76">
        <f>分析係数表!C9</f>
        <v>1</v>
      </c>
      <c r="Q6" s="82">
        <f t="shared" si="5"/>
        <v>1.2774413084291615E-2</v>
      </c>
      <c r="R6" s="83">
        <v>1.617420429205332E-2</v>
      </c>
      <c r="S6" s="84">
        <f t="shared" si="6"/>
        <v>1.6442806877268346E-2</v>
      </c>
      <c r="T6" s="85">
        <f>分析係数表!F9</f>
        <v>0.67771084337349397</v>
      </c>
      <c r="U6" s="86">
        <f t="shared" si="7"/>
        <v>1.1143468516221017E-2</v>
      </c>
      <c r="V6" s="87">
        <f>分析係数表!D9</f>
        <v>0.24397590361445784</v>
      </c>
      <c r="W6" s="88">
        <f t="shared" si="8"/>
        <v>0</v>
      </c>
      <c r="X6" s="76">
        <f>分析係数表!E9</f>
        <v>0.13855421686746988</v>
      </c>
      <c r="Y6" s="89">
        <f t="shared" si="9"/>
        <v>0</v>
      </c>
    </row>
    <row r="7" spans="1:25" x14ac:dyDescent="0.2">
      <c r="A7" s="6" t="s">
        <v>220</v>
      </c>
      <c r="B7" s="5" t="s">
        <v>266</v>
      </c>
      <c r="C7" s="90"/>
      <c r="D7" s="76">
        <f>投入係数表!P7</f>
        <v>0</v>
      </c>
      <c r="E7" s="77">
        <f t="shared" si="0"/>
        <v>0</v>
      </c>
      <c r="F7" s="76">
        <f>分析係数表!C10</f>
        <v>1</v>
      </c>
      <c r="G7" s="77">
        <f t="shared" si="1"/>
        <v>0</v>
      </c>
      <c r="H7" s="77">
        <v>4.9943260947720373E-6</v>
      </c>
      <c r="I7" s="77">
        <f t="shared" si="2"/>
        <v>4.9943260947720373E-6</v>
      </c>
      <c r="J7" s="76">
        <f>分析係数表!G10</f>
        <v>0.17902051621442752</v>
      </c>
      <c r="K7" s="78">
        <f t="shared" si="3"/>
        <v>8.9408683562927596E-7</v>
      </c>
      <c r="L7" s="79"/>
      <c r="M7" s="80"/>
      <c r="N7" s="81">
        <f>分析係数表!H10</f>
        <v>1.3605056546016269E-3</v>
      </c>
      <c r="O7" s="82">
        <f t="shared" si="4"/>
        <v>2.5548826168583231E-2</v>
      </c>
      <c r="P7" s="76">
        <f>分析係数表!C10</f>
        <v>1</v>
      </c>
      <c r="Q7" s="82">
        <f t="shared" si="5"/>
        <v>2.5548826168583231E-2</v>
      </c>
      <c r="R7" s="83">
        <v>4.4555338892637179E-2</v>
      </c>
      <c r="S7" s="84">
        <f t="shared" si="6"/>
        <v>4.456033321873195E-2</v>
      </c>
      <c r="T7" s="85">
        <f>分析係数表!F10</f>
        <v>0.51919258769027132</v>
      </c>
      <c r="U7" s="86">
        <f t="shared" si="7"/>
        <v>2.3135394712174198E-2</v>
      </c>
      <c r="V7" s="87">
        <f>分析係数表!D10</f>
        <v>0.11647915287888816</v>
      </c>
      <c r="W7" s="88">
        <f t="shared" si="8"/>
        <v>0</v>
      </c>
      <c r="X7" s="76">
        <f>分析係数表!E10</f>
        <v>0.11482461945731304</v>
      </c>
      <c r="Y7" s="89">
        <f t="shared" si="9"/>
        <v>0</v>
      </c>
    </row>
    <row r="8" spans="1:25" x14ac:dyDescent="0.2">
      <c r="A8" s="6" t="s">
        <v>221</v>
      </c>
      <c r="B8" s="5" t="s">
        <v>27</v>
      </c>
      <c r="C8" s="90"/>
      <c r="D8" s="76">
        <f>投入係数表!P8</f>
        <v>0</v>
      </c>
      <c r="E8" s="77">
        <f t="shared" si="0"/>
        <v>0</v>
      </c>
      <c r="F8" s="76">
        <f>分析係数表!C11</f>
        <v>0.13492063492063489</v>
      </c>
      <c r="G8" s="77">
        <f t="shared" si="1"/>
        <v>0</v>
      </c>
      <c r="H8" s="77">
        <v>8.0514728742907979E-2</v>
      </c>
      <c r="I8" s="77">
        <f t="shared" si="2"/>
        <v>8.0514728742907979E-2</v>
      </c>
      <c r="J8" s="76">
        <f>分析係数表!G11</f>
        <v>0.36893203883495146</v>
      </c>
      <c r="K8" s="78">
        <f t="shared" si="3"/>
        <v>2.970446303136411E-2</v>
      </c>
      <c r="L8" s="79"/>
      <c r="M8" s="80"/>
      <c r="N8" s="81">
        <f>分析係数表!H11</f>
        <v>-2.8343867804200562E-5</v>
      </c>
      <c r="O8" s="82">
        <f t="shared" si="4"/>
        <v>-5.3226721184548398E-4</v>
      </c>
      <c r="P8" s="76">
        <f>分析係数表!C11</f>
        <v>0.13492063492063489</v>
      </c>
      <c r="Q8" s="82">
        <f t="shared" si="5"/>
        <v>-7.1813830169628772E-5</v>
      </c>
      <c r="R8" s="83">
        <v>1.5561474183326826E-2</v>
      </c>
      <c r="S8" s="84">
        <f t="shared" si="6"/>
        <v>9.6076202926234811E-2</v>
      </c>
      <c r="T8" s="85">
        <f>分析係数表!F11</f>
        <v>0.61165048543689315</v>
      </c>
      <c r="U8" s="86">
        <f t="shared" si="7"/>
        <v>5.8765056158764976E-2</v>
      </c>
      <c r="V8" s="87">
        <f>分析係数表!D11</f>
        <v>6.7961165048543687E-2</v>
      </c>
      <c r="W8" s="88">
        <f t="shared" si="8"/>
        <v>0</v>
      </c>
      <c r="X8" s="76">
        <f>分析係数表!E11</f>
        <v>5.8252427184466021E-2</v>
      </c>
      <c r="Y8" s="89">
        <f t="shared" si="9"/>
        <v>0</v>
      </c>
    </row>
    <row r="9" spans="1:25" x14ac:dyDescent="0.2">
      <c r="A9" s="6" t="s">
        <v>222</v>
      </c>
      <c r="B9" s="5" t="s">
        <v>190</v>
      </c>
      <c r="C9" s="90"/>
      <c r="D9" s="76">
        <f>投入係数表!P9</f>
        <v>0</v>
      </c>
      <c r="E9" s="77">
        <f t="shared" si="0"/>
        <v>0</v>
      </c>
      <c r="F9" s="76">
        <f>分析係数表!C12</f>
        <v>0.20036934441366572</v>
      </c>
      <c r="G9" s="77">
        <f t="shared" si="1"/>
        <v>0</v>
      </c>
      <c r="H9" s="77">
        <v>4.8760429182990085E-5</v>
      </c>
      <c r="I9" s="77">
        <f t="shared" si="2"/>
        <v>4.8760429182990085E-5</v>
      </c>
      <c r="J9" s="76">
        <f>分析係数表!G12</f>
        <v>0.13740087392782002</v>
      </c>
      <c r="K9" s="78">
        <f t="shared" si="3"/>
        <v>6.6997255828384172E-6</v>
      </c>
      <c r="L9" s="79"/>
      <c r="M9" s="80"/>
      <c r="N9" s="81">
        <f>分析係数表!H12</f>
        <v>9.9061817975680963E-2</v>
      </c>
      <c r="O9" s="82">
        <f t="shared" si="4"/>
        <v>1.8602739053999664</v>
      </c>
      <c r="P9" s="76">
        <f>分析係数表!C12</f>
        <v>0.20036934441366572</v>
      </c>
      <c r="Q9" s="82">
        <f t="shared" si="5"/>
        <v>0.37274186285484084</v>
      </c>
      <c r="R9" s="83">
        <v>0.41490712584596817</v>
      </c>
      <c r="S9" s="84">
        <f t="shared" si="6"/>
        <v>0.41495588627515118</v>
      </c>
      <c r="T9" s="85">
        <f>分析係数表!F12</f>
        <v>0.33460106813400226</v>
      </c>
      <c r="U9" s="86">
        <f t="shared" si="7"/>
        <v>0.13884468277615716</v>
      </c>
      <c r="V9" s="87">
        <f>分析係数表!D12</f>
        <v>7.0399741058423698E-2</v>
      </c>
      <c r="W9" s="88">
        <f t="shared" si="8"/>
        <v>0</v>
      </c>
      <c r="X9" s="76">
        <f>分析係数表!E12</f>
        <v>6.3521605437773104E-2</v>
      </c>
      <c r="Y9" s="89">
        <f t="shared" si="9"/>
        <v>0</v>
      </c>
    </row>
    <row r="10" spans="1:25" x14ac:dyDescent="0.2">
      <c r="A10" s="6" t="s">
        <v>223</v>
      </c>
      <c r="B10" s="5" t="s">
        <v>28</v>
      </c>
      <c r="C10" s="90"/>
      <c r="D10" s="76">
        <f>投入係数表!P10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0.27571441573596067</v>
      </c>
      <c r="P10" s="76">
        <f>分析係数表!C13</f>
        <v>0</v>
      </c>
      <c r="Q10" s="82">
        <f t="shared" si="5"/>
        <v>0</v>
      </c>
      <c r="R10" s="83">
        <v>0</v>
      </c>
      <c r="S10" s="84">
        <f t="shared" si="6"/>
        <v>0</v>
      </c>
      <c r="T10" s="85">
        <f>分析係数表!F13</f>
        <v>0.3835294117647059</v>
      </c>
      <c r="U10" s="86">
        <f t="shared" si="7"/>
        <v>0</v>
      </c>
      <c r="V10" s="87">
        <f>分析係数表!D13</f>
        <v>0.3411764705882353</v>
      </c>
      <c r="W10" s="88">
        <f t="shared" si="8"/>
        <v>0</v>
      </c>
      <c r="X10" s="76">
        <f>分析係数表!E13</f>
        <v>0.31058823529411766</v>
      </c>
      <c r="Y10" s="89">
        <f t="shared" si="9"/>
        <v>0</v>
      </c>
    </row>
    <row r="11" spans="1:25" x14ac:dyDescent="0.2">
      <c r="A11" s="6" t="s">
        <v>224</v>
      </c>
      <c r="B11" s="5" t="s">
        <v>267</v>
      </c>
      <c r="C11" s="90"/>
      <c r="D11" s="76">
        <f>投入係数表!P11</f>
        <v>4.608294930875576E-3</v>
      </c>
      <c r="E11" s="77">
        <f t="shared" si="0"/>
        <v>0.46082949308755761</v>
      </c>
      <c r="F11" s="76">
        <f>分析係数表!C14</f>
        <v>6.3559322033898136E-3</v>
      </c>
      <c r="G11" s="77">
        <f t="shared" si="1"/>
        <v>2.9290010153870108E-3</v>
      </c>
      <c r="H11" s="77">
        <v>3.238015064284369E-3</v>
      </c>
      <c r="I11" s="77">
        <f t="shared" si="2"/>
        <v>3.238015064284369E-3</v>
      </c>
      <c r="J11" s="76">
        <f>分析係数表!G14</f>
        <v>0.23809523809523808</v>
      </c>
      <c r="K11" s="78">
        <f t="shared" si="3"/>
        <v>7.7095596768675444E-4</v>
      </c>
      <c r="L11" s="79"/>
      <c r="M11" s="80"/>
      <c r="N11" s="81">
        <f>分析係数表!H14</f>
        <v>1.218786315580624E-3</v>
      </c>
      <c r="O11" s="82">
        <f t="shared" si="4"/>
        <v>2.2887490109355809E-2</v>
      </c>
      <c r="P11" s="76">
        <f>分析係数表!C14</f>
        <v>6.3559322033898136E-3</v>
      </c>
      <c r="Q11" s="82">
        <f t="shared" si="5"/>
        <v>1.4547133544082043E-4</v>
      </c>
      <c r="R11" s="83">
        <v>3.6867450143222098E-4</v>
      </c>
      <c r="S11" s="84">
        <f t="shared" si="6"/>
        <v>3.6066895657165901E-3</v>
      </c>
      <c r="T11" s="85">
        <f>分析係数表!F14</f>
        <v>0.42857142857142855</v>
      </c>
      <c r="U11" s="86">
        <f t="shared" si="7"/>
        <v>1.5457240995928243E-3</v>
      </c>
      <c r="V11" s="87">
        <f>分析係数表!D14</f>
        <v>0.38095238095238093</v>
      </c>
      <c r="W11" s="88">
        <f t="shared" si="8"/>
        <v>0</v>
      </c>
      <c r="X11" s="76">
        <f>分析係数表!E14</f>
        <v>0.26190476190476192</v>
      </c>
      <c r="Y11" s="89">
        <f t="shared" si="9"/>
        <v>0</v>
      </c>
    </row>
    <row r="12" spans="1:25" x14ac:dyDescent="0.2">
      <c r="A12" s="6" t="s">
        <v>225</v>
      </c>
      <c r="B12" s="5" t="s">
        <v>29</v>
      </c>
      <c r="C12" s="90"/>
      <c r="D12" s="76">
        <f>投入係数表!P12</f>
        <v>9.2165898617511521E-3</v>
      </c>
      <c r="E12" s="77">
        <f t="shared" si="0"/>
        <v>0.92165898617511521</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0.1729868438497823</v>
      </c>
      <c r="P12" s="76">
        <f>分析係数表!C15</f>
        <v>0</v>
      </c>
      <c r="Q12" s="82">
        <f t="shared" si="5"/>
        <v>0</v>
      </c>
      <c r="R12" s="83">
        <v>0</v>
      </c>
      <c r="S12" s="84">
        <f t="shared" si="6"/>
        <v>0</v>
      </c>
      <c r="T12" s="85">
        <f>分析係数表!F15</f>
        <v>0.2982456140350877</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投入係数表!P13</f>
        <v>4.608294930875576E-3</v>
      </c>
      <c r="E13" s="77">
        <f t="shared" si="0"/>
        <v>0.46082949308755761</v>
      </c>
      <c r="F13" s="76">
        <f>分析係数表!C16</f>
        <v>8.0906148867310179E-4</v>
      </c>
      <c r="G13" s="77">
        <f t="shared" si="1"/>
        <v>3.7283939570189023E-4</v>
      </c>
      <c r="H13" s="77">
        <v>4.8044266566905068E-4</v>
      </c>
      <c r="I13" s="77">
        <f t="shared" si="2"/>
        <v>4.8044266566905068E-4</v>
      </c>
      <c r="J13" s="76">
        <f>分析係数表!G16</f>
        <v>0</v>
      </c>
      <c r="K13" s="78">
        <f t="shared" si="3"/>
        <v>0</v>
      </c>
      <c r="L13" s="79"/>
      <c r="M13" s="80"/>
      <c r="N13" s="81">
        <f>分析係数表!H16</f>
        <v>1.7573198038604347E-2</v>
      </c>
      <c r="O13" s="82">
        <f t="shared" si="4"/>
        <v>0.33000567134420006</v>
      </c>
      <c r="P13" s="76">
        <f>分析係数表!C16</f>
        <v>8.0906148867310179E-4</v>
      </c>
      <c r="Q13" s="82">
        <f t="shared" si="5"/>
        <v>2.6699487972830485E-4</v>
      </c>
      <c r="R13" s="83">
        <v>3.0368143770417529E-4</v>
      </c>
      <c r="S13" s="84">
        <f t="shared" si="6"/>
        <v>7.8412410337322597E-4</v>
      </c>
      <c r="T13" s="85">
        <f>分析係数表!F16</f>
        <v>0</v>
      </c>
      <c r="U13" s="86">
        <f t="shared" si="7"/>
        <v>0</v>
      </c>
      <c r="V13" s="87">
        <f>分析係数表!D16</f>
        <v>0</v>
      </c>
      <c r="W13" s="88">
        <f t="shared" si="8"/>
        <v>0</v>
      </c>
      <c r="X13" s="76">
        <f>分析係数表!E16</f>
        <v>0</v>
      </c>
      <c r="Y13" s="89">
        <f t="shared" si="9"/>
        <v>0</v>
      </c>
    </row>
    <row r="14" spans="1:25" x14ac:dyDescent="0.2">
      <c r="A14" s="6" t="s">
        <v>2</v>
      </c>
      <c r="B14" s="5" t="s">
        <v>364</v>
      </c>
      <c r="C14" s="90"/>
      <c r="D14" s="76">
        <f>投入係数表!P14</f>
        <v>4.608294930875576E-3</v>
      </c>
      <c r="E14" s="77">
        <f t="shared" si="0"/>
        <v>0.46082949308755761</v>
      </c>
      <c r="F14" s="76">
        <f>分析係数表!C17</f>
        <v>1.9255455712451908E-2</v>
      </c>
      <c r="G14" s="77">
        <f t="shared" si="1"/>
        <v>8.8734818951391285E-3</v>
      </c>
      <c r="H14" s="77">
        <v>9.3773090159840634E-3</v>
      </c>
      <c r="I14" s="77">
        <f t="shared" si="2"/>
        <v>9.3773090159840634E-3</v>
      </c>
      <c r="J14" s="76">
        <f>分析係数表!G17</f>
        <v>0.22549019607843138</v>
      </c>
      <c r="K14" s="78">
        <f t="shared" si="3"/>
        <v>2.1144912487022888E-3</v>
      </c>
      <c r="L14" s="79"/>
      <c r="M14" s="80"/>
      <c r="N14" s="81">
        <f>分析係数表!H17</f>
        <v>2.8343867804200562E-3</v>
      </c>
      <c r="O14" s="82">
        <f t="shared" si="4"/>
        <v>5.3226721184548395E-2</v>
      </c>
      <c r="P14" s="76">
        <f>分析係数表!C17</f>
        <v>1.9255455712451908E-2</v>
      </c>
      <c r="Q14" s="82">
        <f t="shared" si="5"/>
        <v>1.0249047724880975E-3</v>
      </c>
      <c r="R14" s="83">
        <v>1.6625706011040905E-3</v>
      </c>
      <c r="S14" s="84">
        <f t="shared" si="6"/>
        <v>1.1039879617088154E-2</v>
      </c>
      <c r="T14" s="85">
        <f>分析係数表!F17</f>
        <v>0.34313725490196079</v>
      </c>
      <c r="U14" s="86">
        <f t="shared" si="7"/>
        <v>3.788193986255739E-3</v>
      </c>
      <c r="V14" s="87">
        <f>分析係数表!D17</f>
        <v>1.9607843137254902E-2</v>
      </c>
      <c r="W14" s="88">
        <f t="shared" si="8"/>
        <v>0</v>
      </c>
      <c r="X14" s="76">
        <f>分析係数表!E17</f>
        <v>9.8039215686274508E-3</v>
      </c>
      <c r="Y14" s="89">
        <f t="shared" si="9"/>
        <v>0</v>
      </c>
    </row>
    <row r="15" spans="1:25" x14ac:dyDescent="0.2">
      <c r="A15" s="6" t="s">
        <v>3</v>
      </c>
      <c r="B15" s="5" t="s">
        <v>31</v>
      </c>
      <c r="C15" s="90"/>
      <c r="D15" s="76">
        <f>投入係数表!P15</f>
        <v>4.608294930875576E-3</v>
      </c>
      <c r="E15" s="77">
        <f t="shared" si="0"/>
        <v>0.46082949308755761</v>
      </c>
      <c r="F15" s="76">
        <f>分析係数表!C18</f>
        <v>0.17326732673267331</v>
      </c>
      <c r="G15" s="77">
        <f t="shared" si="1"/>
        <v>7.9846694346854055E-2</v>
      </c>
      <c r="H15" s="77">
        <v>8.6240132166661154E-2</v>
      </c>
      <c r="I15" s="77">
        <f t="shared" si="2"/>
        <v>8.6240132166661154E-2</v>
      </c>
      <c r="J15" s="76">
        <f>分析係数表!G18</f>
        <v>0.2148626817447496</v>
      </c>
      <c r="K15" s="78">
        <f t="shared" si="3"/>
        <v>1.8529786071350456E-2</v>
      </c>
      <c r="L15" s="79"/>
      <c r="M15" s="80"/>
      <c r="N15" s="81">
        <f>分析係数表!H18</f>
        <v>4.8184575267140952E-4</v>
      </c>
      <c r="O15" s="82">
        <f t="shared" si="4"/>
        <v>9.048542601373227E-3</v>
      </c>
      <c r="P15" s="76">
        <f>分析係数表!C18</f>
        <v>0.17326732673267331</v>
      </c>
      <c r="Q15" s="82">
        <f t="shared" si="5"/>
        <v>1.5678167873666485E-3</v>
      </c>
      <c r="R15" s="83">
        <v>2.9061765286853588E-3</v>
      </c>
      <c r="S15" s="84">
        <f t="shared" si="6"/>
        <v>8.914630869534651E-2</v>
      </c>
      <c r="T15" s="85">
        <f>分析係数表!F18</f>
        <v>0.4604200323101777</v>
      </c>
      <c r="U15" s="86">
        <f t="shared" si="7"/>
        <v>4.1044746329844513E-2</v>
      </c>
      <c r="V15" s="87">
        <f>分析係数表!D18</f>
        <v>6.3004846526655903E-2</v>
      </c>
      <c r="W15" s="88">
        <f t="shared" si="8"/>
        <v>0</v>
      </c>
      <c r="X15" s="76">
        <f>分析係数表!E18</f>
        <v>5.492730210016155E-2</v>
      </c>
      <c r="Y15" s="89">
        <f t="shared" si="9"/>
        <v>0</v>
      </c>
    </row>
    <row r="16" spans="1:25" x14ac:dyDescent="0.2">
      <c r="A16" s="6" t="s">
        <v>4</v>
      </c>
      <c r="B16" s="5" t="s">
        <v>32</v>
      </c>
      <c r="C16" s="90"/>
      <c r="D16" s="76">
        <f>投入係数表!P16</f>
        <v>0.23502304147465439</v>
      </c>
      <c r="E16" s="77">
        <f t="shared" si="0"/>
        <v>23.502304147465438</v>
      </c>
      <c r="F16" s="76">
        <f>分析係数表!C19</f>
        <v>6.6666666666667096E-3</v>
      </c>
      <c r="G16" s="77">
        <f t="shared" si="1"/>
        <v>0.1566820276497706</v>
      </c>
      <c r="H16" s="77">
        <v>0.15767164441123158</v>
      </c>
      <c r="I16" s="77">
        <f t="shared" si="2"/>
        <v>0.15767164441123158</v>
      </c>
      <c r="J16" s="76">
        <f>分析係数表!G19</f>
        <v>7.1428571428571425E-2</v>
      </c>
      <c r="K16" s="78">
        <f t="shared" si="3"/>
        <v>1.1262260315087969E-2</v>
      </c>
      <c r="L16" s="79"/>
      <c r="M16" s="80"/>
      <c r="N16" s="81">
        <f>分析係数表!H19</f>
        <v>-1.1337547121680225E-4</v>
      </c>
      <c r="O16" s="82">
        <f t="shared" si="4"/>
        <v>-2.1290688473819359E-3</v>
      </c>
      <c r="P16" s="76">
        <f>分析係数表!C19</f>
        <v>6.6666666666667096E-3</v>
      </c>
      <c r="Q16" s="82">
        <f t="shared" si="5"/>
        <v>-1.4193792315879665E-5</v>
      </c>
      <c r="R16" s="83">
        <v>1.746502251240964E-5</v>
      </c>
      <c r="S16" s="84">
        <f t="shared" si="6"/>
        <v>0.15768910943374398</v>
      </c>
      <c r="T16" s="85">
        <f>分析係数表!F19</f>
        <v>0.2857142857142857</v>
      </c>
      <c r="U16" s="86">
        <f t="shared" si="7"/>
        <v>4.5054031266783992E-2</v>
      </c>
      <c r="V16" s="87">
        <f>分析係数表!D19</f>
        <v>0</v>
      </c>
      <c r="W16" s="88">
        <f t="shared" si="8"/>
        <v>0</v>
      </c>
      <c r="X16" s="76">
        <f>分析係数表!E19</f>
        <v>0</v>
      </c>
      <c r="Y16" s="89">
        <f t="shared" si="9"/>
        <v>0</v>
      </c>
    </row>
    <row r="17" spans="1:25" x14ac:dyDescent="0.2">
      <c r="A17" s="6" t="s">
        <v>5</v>
      </c>
      <c r="B17" s="5" t="s">
        <v>33</v>
      </c>
      <c r="C17" s="90"/>
      <c r="D17" s="76">
        <f>投入係数表!P17</f>
        <v>6.4516129032258063E-2</v>
      </c>
      <c r="E17" s="77">
        <f t="shared" si="0"/>
        <v>6.4516129032258061</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1.1177611448755162E-2</v>
      </c>
      <c r="P17" s="76">
        <f>分析係数表!C20</f>
        <v>0</v>
      </c>
      <c r="Q17" s="82">
        <f t="shared" si="5"/>
        <v>0</v>
      </c>
      <c r="R17" s="83">
        <v>0</v>
      </c>
      <c r="S17" s="84">
        <f t="shared" si="6"/>
        <v>0</v>
      </c>
      <c r="T17" s="85">
        <f>分析係数表!F20</f>
        <v>0.33333333333333331</v>
      </c>
      <c r="U17" s="86">
        <f t="shared" si="7"/>
        <v>0</v>
      </c>
      <c r="V17" s="87">
        <f>分析係数表!D20</f>
        <v>1.5</v>
      </c>
      <c r="W17" s="88">
        <f t="shared" si="8"/>
        <v>0</v>
      </c>
      <c r="X17" s="76">
        <f>分析係数表!E20</f>
        <v>1.1666666666666667</v>
      </c>
      <c r="Y17" s="89">
        <f t="shared" si="9"/>
        <v>0</v>
      </c>
    </row>
    <row r="18" spans="1:25" x14ac:dyDescent="0.2">
      <c r="A18" s="6" t="s">
        <v>6</v>
      </c>
      <c r="B18" s="5" t="s">
        <v>34</v>
      </c>
      <c r="C18" s="75">
        <f>最終需要_まとめ!C19</f>
        <v>100</v>
      </c>
      <c r="D18" s="76">
        <f>投入係数表!P18</f>
        <v>7.3732718894009217E-2</v>
      </c>
      <c r="E18" s="77">
        <f t="shared" si="0"/>
        <v>7.3732718894009217</v>
      </c>
      <c r="F18" s="76">
        <f>分析係数表!C21</f>
        <v>2.5662959794696349E-2</v>
      </c>
      <c r="G18" s="77">
        <f t="shared" si="1"/>
        <v>0.18921998005306065</v>
      </c>
      <c r="H18" s="77">
        <v>0.19111465029750249</v>
      </c>
      <c r="I18" s="77">
        <f t="shared" si="2"/>
        <v>100.19111465029751</v>
      </c>
      <c r="J18" s="76">
        <f>分析係数表!G21</f>
        <v>0.2857142857142857</v>
      </c>
      <c r="K18" s="78">
        <f t="shared" si="3"/>
        <v>28.626032757227858</v>
      </c>
      <c r="L18" s="79"/>
      <c r="M18" s="80"/>
      <c r="N18" s="81">
        <f>分析係数表!H21</f>
        <v>9.6369150534281905E-4</v>
      </c>
      <c r="O18" s="82">
        <f t="shared" si="4"/>
        <v>1.8097085202746454E-2</v>
      </c>
      <c r="P18" s="76">
        <f>分析係数表!C21</f>
        <v>2.5662959794696349E-2</v>
      </c>
      <c r="Q18" s="82">
        <f t="shared" si="5"/>
        <v>4.6442476995927647E-4</v>
      </c>
      <c r="R18" s="83">
        <v>8.6546246344288032E-4</v>
      </c>
      <c r="S18" s="84">
        <f t="shared" si="6"/>
        <v>100.19198011276094</v>
      </c>
      <c r="T18" s="85">
        <f>分析係数表!F21</f>
        <v>0.42857142857142855</v>
      </c>
      <c r="U18" s="86">
        <f t="shared" si="7"/>
        <v>42.93942004832612</v>
      </c>
      <c r="V18" s="87">
        <f>分析係数表!D21</f>
        <v>0.12903225806451613</v>
      </c>
      <c r="W18" s="88">
        <f t="shared" si="8"/>
        <v>13</v>
      </c>
      <c r="X18" s="76">
        <f>分析係数表!E21</f>
        <v>9.2165898617511524E-2</v>
      </c>
      <c r="Y18" s="89">
        <f t="shared" si="9"/>
        <v>9</v>
      </c>
    </row>
    <row r="19" spans="1:25" x14ac:dyDescent="0.2">
      <c r="A19" s="6" t="s">
        <v>7</v>
      </c>
      <c r="B19" s="5" t="s">
        <v>268</v>
      </c>
      <c r="C19" s="90"/>
      <c r="D19" s="76">
        <f>投入係数表!P19</f>
        <v>0</v>
      </c>
      <c r="E19" s="77">
        <f t="shared" si="0"/>
        <v>0</v>
      </c>
      <c r="F19" s="76">
        <f>分析係数表!C22</f>
        <v>5.6016597510373467E-2</v>
      </c>
      <c r="G19" s="77">
        <f t="shared" si="1"/>
        <v>0</v>
      </c>
      <c r="H19" s="77">
        <v>4.8439647874946613E-4</v>
      </c>
      <c r="I19" s="77">
        <f t="shared" si="2"/>
        <v>4.8439647874946613E-4</v>
      </c>
      <c r="J19" s="76">
        <f>分析係数表!G22</f>
        <v>0.19573901464713714</v>
      </c>
      <c r="K19" s="78">
        <f t="shared" si="3"/>
        <v>9.4815289448963407E-5</v>
      </c>
      <c r="L19" s="79"/>
      <c r="M19" s="80"/>
      <c r="N19" s="81">
        <f>分析係数表!H22</f>
        <v>5.6687735608401125E-5</v>
      </c>
      <c r="O19" s="82">
        <f t="shared" si="4"/>
        <v>1.064534423690968E-3</v>
      </c>
      <c r="P19" s="76">
        <f>分析係数表!C22</f>
        <v>5.6016597510373467E-2</v>
      </c>
      <c r="Q19" s="82">
        <f t="shared" si="5"/>
        <v>5.9631596347834326E-5</v>
      </c>
      <c r="R19" s="83">
        <v>3.2087059706442135E-4</v>
      </c>
      <c r="S19" s="84">
        <f t="shared" si="6"/>
        <v>8.0526707581388742E-4</v>
      </c>
      <c r="T19" s="85">
        <f>分析係数表!F22</f>
        <v>0.41411451398135818</v>
      </c>
      <c r="U19" s="86">
        <f t="shared" si="7"/>
        <v>3.3347278372585751E-4</v>
      </c>
      <c r="V19" s="87">
        <f>分析係数表!D22</f>
        <v>3.1957390146471372E-2</v>
      </c>
      <c r="W19" s="88">
        <f t="shared" si="8"/>
        <v>0</v>
      </c>
      <c r="X19" s="76">
        <f>分析係数表!E22</f>
        <v>2.529960053262317E-2</v>
      </c>
      <c r="Y19" s="89">
        <f t="shared" si="9"/>
        <v>0</v>
      </c>
    </row>
    <row r="20" spans="1:25" x14ac:dyDescent="0.2">
      <c r="A20" s="6" t="s">
        <v>8</v>
      </c>
      <c r="B20" s="5" t="s">
        <v>269</v>
      </c>
      <c r="C20" s="90"/>
      <c r="D20" s="76">
        <f>投入係数表!P20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5.3226721184548398E-4</v>
      </c>
      <c r="P20" s="76">
        <f>分析係数表!C23</f>
        <v>0</v>
      </c>
      <c r="Q20" s="82">
        <f t="shared" si="5"/>
        <v>0</v>
      </c>
      <c r="R20" s="83">
        <v>0</v>
      </c>
      <c r="S20" s="84">
        <f t="shared" si="6"/>
        <v>0</v>
      </c>
      <c r="T20" s="85">
        <f>分析係数表!F23</f>
        <v>0.43373493975903615</v>
      </c>
      <c r="U20" s="86">
        <f t="shared" si="7"/>
        <v>0</v>
      </c>
      <c r="V20" s="87">
        <f>分析係数表!D23</f>
        <v>0.26506024096385544</v>
      </c>
      <c r="W20" s="88">
        <f t="shared" si="8"/>
        <v>0</v>
      </c>
      <c r="X20" s="76">
        <f>分析係数表!E23</f>
        <v>0.25301204819277107</v>
      </c>
      <c r="Y20" s="89">
        <f t="shared" si="9"/>
        <v>0</v>
      </c>
    </row>
    <row r="21" spans="1:25" x14ac:dyDescent="0.2">
      <c r="A21" s="6" t="s">
        <v>9</v>
      </c>
      <c r="B21" s="5" t="s">
        <v>270</v>
      </c>
      <c r="C21" s="90"/>
      <c r="D21" s="76">
        <f>投入係数表!P21</f>
        <v>0</v>
      </c>
      <c r="E21" s="77">
        <f t="shared" si="0"/>
        <v>0</v>
      </c>
      <c r="F21" s="76">
        <f>分析係数表!C24</f>
        <v>0.19917864476386038</v>
      </c>
      <c r="G21" s="77">
        <f t="shared" si="1"/>
        <v>0</v>
      </c>
      <c r="H21" s="77">
        <v>5.8358784784826154E-4</v>
      </c>
      <c r="I21" s="77">
        <f t="shared" si="2"/>
        <v>5.8358784784826154E-4</v>
      </c>
      <c r="J21" s="76">
        <f>分析係数表!G24</f>
        <v>0.20754716981132076</v>
      </c>
      <c r="K21" s="78">
        <f t="shared" si="3"/>
        <v>1.2112200615718636E-4</v>
      </c>
      <c r="L21" s="79"/>
      <c r="M21" s="80"/>
      <c r="N21" s="81">
        <f>分析係数表!H24</f>
        <v>3.9681414925880784E-4</v>
      </c>
      <c r="O21" s="82">
        <f t="shared" si="4"/>
        <v>7.4517409658367752E-3</v>
      </c>
      <c r="P21" s="76">
        <f>分析係数表!C24</f>
        <v>0.19917864476386038</v>
      </c>
      <c r="Q21" s="82">
        <f t="shared" si="5"/>
        <v>1.4842276667067088E-3</v>
      </c>
      <c r="R21" s="83">
        <v>2.8525759531014142E-3</v>
      </c>
      <c r="S21" s="84">
        <f t="shared" si="6"/>
        <v>3.4361638009496758E-3</v>
      </c>
      <c r="T21" s="85">
        <f>分析係数表!F24</f>
        <v>0.39622641509433965</v>
      </c>
      <c r="U21" s="86">
        <f t="shared" si="7"/>
        <v>1.36149886452723E-3</v>
      </c>
      <c r="V21" s="87">
        <f>分析係数表!D24</f>
        <v>0.16981132075471697</v>
      </c>
      <c r="W21" s="88">
        <f t="shared" si="8"/>
        <v>0</v>
      </c>
      <c r="X21" s="76">
        <f>分析係数表!E24</f>
        <v>0.16981132075471697</v>
      </c>
      <c r="Y21" s="89">
        <f t="shared" si="9"/>
        <v>0</v>
      </c>
    </row>
    <row r="22" spans="1:25" x14ac:dyDescent="0.2">
      <c r="A22" s="6" t="s">
        <v>10</v>
      </c>
      <c r="B22" s="5" t="s">
        <v>271</v>
      </c>
      <c r="C22" s="90"/>
      <c r="D22" s="76">
        <f>投入係数表!P22</f>
        <v>4.608294930875576E-3</v>
      </c>
      <c r="E22" s="77">
        <f t="shared" si="0"/>
        <v>0.46082949308755761</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1.0113077025064195E-2</v>
      </c>
      <c r="P22" s="76">
        <f>分析係数表!C25</f>
        <v>0</v>
      </c>
      <c r="Q22" s="82">
        <f t="shared" si="5"/>
        <v>0</v>
      </c>
      <c r="R22" s="83">
        <v>0</v>
      </c>
      <c r="S22" s="84">
        <f t="shared" si="6"/>
        <v>0</v>
      </c>
      <c r="T22" s="85">
        <f>分析係数表!F25</f>
        <v>0.35897435897435898</v>
      </c>
      <c r="U22" s="86">
        <f t="shared" si="7"/>
        <v>0</v>
      </c>
      <c r="V22" s="87">
        <f>分析係数表!D25</f>
        <v>2.641025641025641</v>
      </c>
      <c r="W22" s="88">
        <f t="shared" si="8"/>
        <v>0</v>
      </c>
      <c r="X22" s="76">
        <f>分析係数表!E25</f>
        <v>2.4615384615384617</v>
      </c>
      <c r="Y22" s="89">
        <f t="shared" si="9"/>
        <v>0</v>
      </c>
    </row>
    <row r="23" spans="1:25" x14ac:dyDescent="0.2">
      <c r="A23" s="6" t="s">
        <v>11</v>
      </c>
      <c r="B23" s="5" t="s">
        <v>35</v>
      </c>
      <c r="C23" s="90"/>
      <c r="D23" s="76">
        <f>投入係数表!P23</f>
        <v>0</v>
      </c>
      <c r="E23" s="77">
        <f t="shared" si="0"/>
        <v>0</v>
      </c>
      <c r="F23" s="76">
        <f>分析係数表!C26</f>
        <v>0.11021233569261879</v>
      </c>
      <c r="G23" s="77">
        <f t="shared" si="1"/>
        <v>0</v>
      </c>
      <c r="H23" s="77">
        <v>8.9472302643045585E-4</v>
      </c>
      <c r="I23" s="77">
        <f t="shared" si="2"/>
        <v>8.9472302643045585E-4</v>
      </c>
      <c r="J23" s="76">
        <f>分析係数表!G26</f>
        <v>0.1984126984126984</v>
      </c>
      <c r="K23" s="78">
        <f t="shared" si="3"/>
        <v>1.7752441000604282E-4</v>
      </c>
      <c r="L23" s="79"/>
      <c r="M23" s="80"/>
      <c r="N23" s="81">
        <f>分析係数表!H26</f>
        <v>1.2046143816785239E-2</v>
      </c>
      <c r="O23" s="82">
        <f t="shared" si="4"/>
        <v>0.22621356503433068</v>
      </c>
      <c r="P23" s="76">
        <f>分析係数表!C26</f>
        <v>0.11021233569261879</v>
      </c>
      <c r="Q23" s="82">
        <f t="shared" si="5"/>
        <v>2.4931525367787706E-2</v>
      </c>
      <c r="R23" s="83">
        <v>2.5640060982795469E-2</v>
      </c>
      <c r="S23" s="84">
        <f t="shared" si="6"/>
        <v>2.6534784009225924E-2</v>
      </c>
      <c r="T23" s="85">
        <f>分析係数表!F26</f>
        <v>0.33809523809523812</v>
      </c>
      <c r="U23" s="86">
        <f t="shared" si="7"/>
        <v>8.9712841174049551E-3</v>
      </c>
      <c r="V23" s="87">
        <f>分析係数表!D26</f>
        <v>0</v>
      </c>
      <c r="W23" s="88">
        <f t="shared" si="8"/>
        <v>0</v>
      </c>
      <c r="X23" s="76">
        <f>分析係数表!E26</f>
        <v>0</v>
      </c>
      <c r="Y23" s="89">
        <f t="shared" si="9"/>
        <v>0</v>
      </c>
    </row>
    <row r="24" spans="1:25" x14ac:dyDescent="0.2">
      <c r="A24" s="6" t="s">
        <v>12</v>
      </c>
      <c r="B24" s="5" t="s">
        <v>365</v>
      </c>
      <c r="C24" s="90"/>
      <c r="D24" s="76">
        <f>投入係数表!P24</f>
        <v>0</v>
      </c>
      <c r="E24" s="77">
        <f t="shared" si="0"/>
        <v>0</v>
      </c>
      <c r="F24" s="76">
        <f>分析係数表!C27</f>
        <v>1.1933174224343368E-3</v>
      </c>
      <c r="G24" s="77">
        <f t="shared" si="1"/>
        <v>0</v>
      </c>
      <c r="H24" s="77">
        <v>2.1411147285929432E-6</v>
      </c>
      <c r="I24" s="77">
        <f t="shared" si="2"/>
        <v>2.1411147285929432E-6</v>
      </c>
      <c r="J24" s="76">
        <f>分析係数表!G27</f>
        <v>0.2857142857142857</v>
      </c>
      <c r="K24" s="78">
        <f t="shared" si="3"/>
        <v>6.1174706531226945E-7</v>
      </c>
      <c r="L24" s="79"/>
      <c r="M24" s="80"/>
      <c r="N24" s="81">
        <f>分析係数表!H27</f>
        <v>1.1365890989484425E-2</v>
      </c>
      <c r="O24" s="82">
        <f t="shared" si="4"/>
        <v>0.21343915195003907</v>
      </c>
      <c r="P24" s="76">
        <f>分析係数表!C27</f>
        <v>1.1933174224343368E-3</v>
      </c>
      <c r="Q24" s="82">
        <f t="shared" si="5"/>
        <v>2.5470065865159139E-4</v>
      </c>
      <c r="R24" s="83">
        <v>2.5572837905767803E-4</v>
      </c>
      <c r="S24" s="84">
        <f t="shared" si="6"/>
        <v>2.5786949378627097E-4</v>
      </c>
      <c r="T24" s="85">
        <f>分析係数表!F27</f>
        <v>0.5714285714285714</v>
      </c>
      <c r="U24" s="86">
        <f t="shared" si="7"/>
        <v>1.4735399644929769E-4</v>
      </c>
      <c r="V24" s="87">
        <f>分析係数表!D27</f>
        <v>1.4285714285714286</v>
      </c>
      <c r="W24" s="88">
        <f t="shared" si="8"/>
        <v>0</v>
      </c>
      <c r="X24" s="76">
        <f>分析係数表!E27</f>
        <v>1.2857142857142858</v>
      </c>
      <c r="Y24" s="89">
        <f t="shared" si="9"/>
        <v>0</v>
      </c>
    </row>
    <row r="25" spans="1:25" x14ac:dyDescent="0.2">
      <c r="A25" s="6" t="s">
        <v>13</v>
      </c>
      <c r="B25" s="5" t="s">
        <v>191</v>
      </c>
      <c r="C25" s="90"/>
      <c r="D25" s="76">
        <f>投入係数表!P25</f>
        <v>0</v>
      </c>
      <c r="E25" s="77">
        <f t="shared" si="0"/>
        <v>0</v>
      </c>
      <c r="F25" s="76">
        <f>分析係数表!C28</f>
        <v>9.1300191204588876E-2</v>
      </c>
      <c r="G25" s="77">
        <f t="shared" si="1"/>
        <v>0</v>
      </c>
      <c r="H25" s="77">
        <v>2.7418456570037063E-3</v>
      </c>
      <c r="I25" s="77">
        <f t="shared" si="2"/>
        <v>2.7418456570037063E-3</v>
      </c>
      <c r="J25" s="76">
        <f>分析係数表!G28</f>
        <v>0.1256583897667419</v>
      </c>
      <c r="K25" s="78">
        <f t="shared" si="3"/>
        <v>3.4453591024802028E-4</v>
      </c>
      <c r="L25" s="79"/>
      <c r="M25" s="80"/>
      <c r="N25" s="81">
        <f>分析係数表!H28</f>
        <v>2.1286244720954622E-2</v>
      </c>
      <c r="O25" s="82">
        <f t="shared" si="4"/>
        <v>0.39973267609595847</v>
      </c>
      <c r="P25" s="76">
        <f>分析係数表!C28</f>
        <v>9.1300191204588876E-2</v>
      </c>
      <c r="Q25" s="82">
        <f t="shared" si="5"/>
        <v>3.6495669758283E-2</v>
      </c>
      <c r="R25" s="83">
        <v>3.9726273169666211E-2</v>
      </c>
      <c r="S25" s="84">
        <f t="shared" si="6"/>
        <v>4.2468118826669919E-2</v>
      </c>
      <c r="T25" s="85">
        <f>分析係数表!F28</f>
        <v>0.21519939804364183</v>
      </c>
      <c r="U25" s="86">
        <f t="shared" si="7"/>
        <v>9.1391136075452198E-3</v>
      </c>
      <c r="V25" s="87">
        <f>分析係数表!D28</f>
        <v>9.9322799097065456E-2</v>
      </c>
      <c r="W25" s="88">
        <f t="shared" si="8"/>
        <v>0</v>
      </c>
      <c r="X25" s="76">
        <f>分析係数表!E28</f>
        <v>9.7817908201655382E-2</v>
      </c>
      <c r="Y25" s="89">
        <f t="shared" si="9"/>
        <v>0</v>
      </c>
    </row>
    <row r="26" spans="1:25" x14ac:dyDescent="0.2">
      <c r="A26" s="6" t="s">
        <v>14</v>
      </c>
      <c r="B26" s="5" t="s">
        <v>50</v>
      </c>
      <c r="C26" s="90"/>
      <c r="D26" s="76">
        <f>投入係数表!P26</f>
        <v>4.608294930875576E-3</v>
      </c>
      <c r="E26" s="77">
        <f t="shared" si="0"/>
        <v>0.46082949308755761</v>
      </c>
      <c r="F26" s="76">
        <f>分析係数表!C29</f>
        <v>1.8433179723502335E-2</v>
      </c>
      <c r="G26" s="77">
        <f t="shared" si="1"/>
        <v>8.4945528679734265E-3</v>
      </c>
      <c r="H26" s="77">
        <v>9.2271332323979344E-3</v>
      </c>
      <c r="I26" s="77">
        <f t="shared" si="2"/>
        <v>9.2271332323979344E-3</v>
      </c>
      <c r="J26" s="76">
        <f>分析係数表!G29</f>
        <v>0.30107526881720431</v>
      </c>
      <c r="K26" s="78">
        <f t="shared" si="3"/>
        <v>2.7780616183563675E-3</v>
      </c>
      <c r="L26" s="79"/>
      <c r="M26" s="80"/>
      <c r="N26" s="81">
        <f>分析係数表!H29</f>
        <v>1.0062073070491199E-2</v>
      </c>
      <c r="O26" s="82">
        <f t="shared" si="4"/>
        <v>0.18895486020514679</v>
      </c>
      <c r="P26" s="76">
        <f>分析係数表!C29</f>
        <v>1.8433179723502335E-2</v>
      </c>
      <c r="Q26" s="82">
        <f t="shared" si="5"/>
        <v>3.4830388977907301E-3</v>
      </c>
      <c r="R26" s="83">
        <v>4.1479730385049702E-3</v>
      </c>
      <c r="S26" s="84">
        <f t="shared" si="6"/>
        <v>1.3375106270902905E-2</v>
      </c>
      <c r="T26" s="85">
        <f>分析係数表!F29</f>
        <v>0.4838709677419355</v>
      </c>
      <c r="U26" s="86">
        <f t="shared" si="7"/>
        <v>6.4718256149530187E-3</v>
      </c>
      <c r="V26" s="87">
        <f>分析係数表!D29</f>
        <v>0.46236559139784944</v>
      </c>
      <c r="W26" s="88">
        <f t="shared" si="8"/>
        <v>0</v>
      </c>
      <c r="X26" s="76">
        <f>分析係数表!E29</f>
        <v>0.18279569892473119</v>
      </c>
      <c r="Y26" s="89">
        <f t="shared" si="9"/>
        <v>0</v>
      </c>
    </row>
    <row r="27" spans="1:25" x14ac:dyDescent="0.2">
      <c r="A27" s="6" t="s">
        <v>15</v>
      </c>
      <c r="B27" s="5" t="s">
        <v>36</v>
      </c>
      <c r="C27" s="90"/>
      <c r="D27" s="76">
        <f>投入係数表!P27</f>
        <v>4.608294930875576E-3</v>
      </c>
      <c r="E27" s="77">
        <f t="shared" si="0"/>
        <v>0.46082949308755761</v>
      </c>
      <c r="F27" s="76">
        <f>分析係数表!C30</f>
        <v>1</v>
      </c>
      <c r="G27" s="77">
        <f t="shared" si="1"/>
        <v>0.46082949308755761</v>
      </c>
      <c r="H27" s="77">
        <v>0.49846345929857638</v>
      </c>
      <c r="I27" s="77">
        <f t="shared" si="2"/>
        <v>0.49846345929857638</v>
      </c>
      <c r="J27" s="76">
        <f>分析係数表!G30</f>
        <v>0.34457349818908456</v>
      </c>
      <c r="K27" s="78">
        <f t="shared" si="3"/>
        <v>0.17175729788994284</v>
      </c>
      <c r="L27" s="79"/>
      <c r="M27" s="80"/>
      <c r="N27" s="81">
        <f>分析係数表!H30</f>
        <v>0</v>
      </c>
      <c r="O27" s="82">
        <f t="shared" si="4"/>
        <v>0</v>
      </c>
      <c r="P27" s="76">
        <f>分析係数表!C30</f>
        <v>1</v>
      </c>
      <c r="Q27" s="82">
        <f t="shared" si="5"/>
        <v>0</v>
      </c>
      <c r="R27" s="83">
        <v>3.9688945108529911E-2</v>
      </c>
      <c r="S27" s="84">
        <f t="shared" si="6"/>
        <v>0.53815240440710632</v>
      </c>
      <c r="T27" s="85">
        <f>分析係数表!F30</f>
        <v>0.44136380666916447</v>
      </c>
      <c r="U27" s="86">
        <f t="shared" si="7"/>
        <v>0.23752099377728408</v>
      </c>
      <c r="V27" s="87">
        <f>分析係数表!D30</f>
        <v>0.11764705882352941</v>
      </c>
      <c r="W27" s="88">
        <f t="shared" si="8"/>
        <v>0</v>
      </c>
      <c r="X27" s="76">
        <f>分析係数表!E30</f>
        <v>7.730735606344448E-2</v>
      </c>
      <c r="Y27" s="89">
        <f t="shared" si="9"/>
        <v>0</v>
      </c>
    </row>
    <row r="28" spans="1:25" x14ac:dyDescent="0.2">
      <c r="A28" s="6" t="s">
        <v>16</v>
      </c>
      <c r="B28" s="5" t="s">
        <v>192</v>
      </c>
      <c r="C28" s="90"/>
      <c r="D28" s="76">
        <f>投入係数表!P28</f>
        <v>2.7649769585253458E-2</v>
      </c>
      <c r="E28" s="77">
        <f t="shared" si="0"/>
        <v>2.7649769585253456</v>
      </c>
      <c r="F28" s="76">
        <f>分析係数表!C31</f>
        <v>0.63276836158192085</v>
      </c>
      <c r="G28" s="77">
        <f t="shared" si="1"/>
        <v>1.7495899398578456</v>
      </c>
      <c r="H28" s="77">
        <v>1.9143539197726489</v>
      </c>
      <c r="I28" s="77">
        <f t="shared" si="2"/>
        <v>1.9143539197726489</v>
      </c>
      <c r="J28" s="76">
        <f>分析係数表!G31</f>
        <v>7.0953436807095344E-2</v>
      </c>
      <c r="K28" s="78">
        <f t="shared" si="3"/>
        <v>0.1358299898730039</v>
      </c>
      <c r="L28" s="79"/>
      <c r="M28" s="80"/>
      <c r="N28" s="81">
        <f>分析係数表!H31</f>
        <v>2.4772540460871292E-2</v>
      </c>
      <c r="O28" s="82">
        <f t="shared" si="4"/>
        <v>0.46520154315295298</v>
      </c>
      <c r="P28" s="76">
        <f>分析係数表!C31</f>
        <v>0.63276836158192085</v>
      </c>
      <c r="Q28" s="82">
        <f t="shared" si="5"/>
        <v>0.29436481826627531</v>
      </c>
      <c r="R28" s="83">
        <v>0.38220132423928777</v>
      </c>
      <c r="S28" s="84">
        <f t="shared" si="6"/>
        <v>2.2965552440119366</v>
      </c>
      <c r="T28" s="85">
        <f>分析係数表!F31</f>
        <v>0.34515890613451589</v>
      </c>
      <c r="U28" s="86">
        <f t="shared" si="7"/>
        <v>0.79267649590064626</v>
      </c>
      <c r="V28" s="87">
        <f>分析係数表!D31</f>
        <v>8.130081300813009E-3</v>
      </c>
      <c r="W28" s="88">
        <f t="shared" si="8"/>
        <v>0</v>
      </c>
      <c r="X28" s="76">
        <f>分析係数表!E31</f>
        <v>7.3909830007390983E-3</v>
      </c>
      <c r="Y28" s="89">
        <f t="shared" si="9"/>
        <v>0</v>
      </c>
    </row>
    <row r="29" spans="1:25" x14ac:dyDescent="0.2">
      <c r="A29" s="6" t="s">
        <v>17</v>
      </c>
      <c r="B29" s="5" t="s">
        <v>272</v>
      </c>
      <c r="C29" s="90"/>
      <c r="D29" s="76">
        <f>投入係数表!P29</f>
        <v>0</v>
      </c>
      <c r="E29" s="77">
        <f t="shared" si="0"/>
        <v>0</v>
      </c>
      <c r="F29" s="76">
        <f>分析係数表!C32</f>
        <v>0.97868217054263562</v>
      </c>
      <c r="G29" s="77">
        <f t="shared" si="1"/>
        <v>0</v>
      </c>
      <c r="H29" s="77">
        <v>7.0662704903669011E-3</v>
      </c>
      <c r="I29" s="77">
        <f t="shared" si="2"/>
        <v>7.0662704903669011E-3</v>
      </c>
      <c r="J29" s="76">
        <f>分析係数表!G32</f>
        <v>0.14173228346456693</v>
      </c>
      <c r="K29" s="78">
        <f t="shared" si="3"/>
        <v>1.0015186521779859E-3</v>
      </c>
      <c r="L29" s="79"/>
      <c r="M29" s="80"/>
      <c r="N29" s="81">
        <f>分析係数表!H32</f>
        <v>7.0859669510501405E-3</v>
      </c>
      <c r="O29" s="82">
        <f t="shared" si="4"/>
        <v>0.13306680296137099</v>
      </c>
      <c r="P29" s="76">
        <f>分析係数表!C32</f>
        <v>0.97868217054263562</v>
      </c>
      <c r="Q29" s="82">
        <f t="shared" si="5"/>
        <v>0.13023010754940378</v>
      </c>
      <c r="R29" s="83">
        <v>0.16439701083790054</v>
      </c>
      <c r="S29" s="84">
        <f t="shared" si="6"/>
        <v>0.17146328132826744</v>
      </c>
      <c r="T29" s="85">
        <f>分析係数表!F32</f>
        <v>0.48622047244094491</v>
      </c>
      <c r="U29" s="86">
        <f t="shared" si="7"/>
        <v>8.3368957653704834E-2</v>
      </c>
      <c r="V29" s="87">
        <f>分析係数表!D32</f>
        <v>1.3779527559055118E-2</v>
      </c>
      <c r="W29" s="88">
        <f t="shared" si="8"/>
        <v>0</v>
      </c>
      <c r="X29" s="76">
        <f>分析係数表!E32</f>
        <v>2.1653543307086614E-2</v>
      </c>
      <c r="Y29" s="89">
        <f t="shared" si="9"/>
        <v>0</v>
      </c>
    </row>
    <row r="30" spans="1:25" x14ac:dyDescent="0.2">
      <c r="A30" s="6" t="s">
        <v>18</v>
      </c>
      <c r="B30" s="5" t="s">
        <v>273</v>
      </c>
      <c r="C30" s="90"/>
      <c r="D30" s="76">
        <f>投入係数表!P30</f>
        <v>0</v>
      </c>
      <c r="E30" s="77">
        <f t="shared" si="0"/>
        <v>0</v>
      </c>
      <c r="F30" s="76">
        <f>分析係数表!C33</f>
        <v>0.55506607929515417</v>
      </c>
      <c r="G30" s="77">
        <f t="shared" si="1"/>
        <v>0</v>
      </c>
      <c r="H30" s="77">
        <v>1.869630379251731E-2</v>
      </c>
      <c r="I30" s="77">
        <f t="shared" si="2"/>
        <v>1.869630379251731E-2</v>
      </c>
      <c r="J30" s="76">
        <f>分析係数表!G33</f>
        <v>0.50923482849604218</v>
      </c>
      <c r="K30" s="78">
        <f t="shared" si="3"/>
        <v>9.5208090552924545E-3</v>
      </c>
      <c r="L30" s="79"/>
      <c r="M30" s="80"/>
      <c r="N30" s="81">
        <f>分析係数表!H33</f>
        <v>1.0203792409512202E-3</v>
      </c>
      <c r="O30" s="82">
        <f t="shared" si="4"/>
        <v>1.9161619626437424E-2</v>
      </c>
      <c r="P30" s="76">
        <f>分析係数表!C33</f>
        <v>0.55506607929515417</v>
      </c>
      <c r="Q30" s="82">
        <f t="shared" si="5"/>
        <v>1.0635965078991698E-2</v>
      </c>
      <c r="R30" s="83">
        <v>3.5737441392151729E-2</v>
      </c>
      <c r="S30" s="84">
        <f t="shared" si="6"/>
        <v>5.4433745184669036E-2</v>
      </c>
      <c r="T30" s="85">
        <f>分析係数表!F33</f>
        <v>0.65171503957783639</v>
      </c>
      <c r="U30" s="86">
        <f t="shared" si="7"/>
        <v>3.5475290397396442E-2</v>
      </c>
      <c r="V30" s="87">
        <f>分析係数表!D33</f>
        <v>0.10817941952506596</v>
      </c>
      <c r="W30" s="88">
        <f t="shared" si="8"/>
        <v>0</v>
      </c>
      <c r="X30" s="76">
        <f>分析係数表!E33</f>
        <v>0.10026385224274406</v>
      </c>
      <c r="Y30" s="89">
        <f t="shared" si="9"/>
        <v>0</v>
      </c>
    </row>
    <row r="31" spans="1:25" x14ac:dyDescent="0.2">
      <c r="A31" s="6" t="s">
        <v>19</v>
      </c>
      <c r="B31" s="5" t="s">
        <v>274</v>
      </c>
      <c r="C31" s="90"/>
      <c r="D31" s="76">
        <f>投入係数表!P31</f>
        <v>4.6082949308755762E-2</v>
      </c>
      <c r="E31" s="77">
        <f t="shared" si="0"/>
        <v>4.6082949308755765</v>
      </c>
      <c r="F31" s="76">
        <f>分析係数表!C34</f>
        <v>0.15400223191640461</v>
      </c>
      <c r="G31" s="77">
        <f t="shared" si="1"/>
        <v>0.70968770468389231</v>
      </c>
      <c r="H31" s="77">
        <v>0.72646030808245532</v>
      </c>
      <c r="I31" s="77">
        <f t="shared" si="2"/>
        <v>0.72646030808245532</v>
      </c>
      <c r="J31" s="76">
        <f>分析係数表!G34</f>
        <v>0.42548076923076922</v>
      </c>
      <c r="K31" s="78">
        <f t="shared" si="3"/>
        <v>0.30909489069854468</v>
      </c>
      <c r="L31" s="79"/>
      <c r="M31" s="80"/>
      <c r="N31" s="81">
        <f>分析係数表!H34</f>
        <v>0.17369122190414105</v>
      </c>
      <c r="O31" s="82">
        <f t="shared" si="4"/>
        <v>3.2617334741891257</v>
      </c>
      <c r="P31" s="76">
        <f>分析係数表!C34</f>
        <v>0.15400223191640461</v>
      </c>
      <c r="Q31" s="82">
        <f t="shared" si="5"/>
        <v>0.5023142349415739</v>
      </c>
      <c r="R31" s="83">
        <v>0.52891645851745983</v>
      </c>
      <c r="S31" s="84">
        <f t="shared" si="6"/>
        <v>1.2553767665999152</v>
      </c>
      <c r="T31" s="85">
        <f>分析係数表!F34</f>
        <v>0.70232371794871795</v>
      </c>
      <c r="U31" s="86">
        <f t="shared" si="7"/>
        <v>0.88168087814489238</v>
      </c>
      <c r="V31" s="87">
        <f>分析係数表!D34</f>
        <v>0.47435897435897434</v>
      </c>
      <c r="W31" s="88">
        <f t="shared" si="8"/>
        <v>1</v>
      </c>
      <c r="X31" s="76">
        <f>分析係数表!E34</f>
        <v>0.27003205128205127</v>
      </c>
      <c r="Y31" s="89">
        <f t="shared" si="9"/>
        <v>0</v>
      </c>
    </row>
    <row r="32" spans="1:25" x14ac:dyDescent="0.2">
      <c r="A32" s="6" t="s">
        <v>20</v>
      </c>
      <c r="B32" s="5" t="s">
        <v>37</v>
      </c>
      <c r="C32" s="90"/>
      <c r="D32" s="76">
        <f>投入係数表!P32</f>
        <v>1.3824884792626729E-2</v>
      </c>
      <c r="E32" s="77">
        <f t="shared" si="0"/>
        <v>1.3824884792626728</v>
      </c>
      <c r="F32" s="76">
        <f>分析係数表!C35</f>
        <v>0.30568862275449105</v>
      </c>
      <c r="G32" s="77">
        <f t="shared" si="1"/>
        <v>0.4226109991997572</v>
      </c>
      <c r="H32" s="77">
        <v>0.46244667725732291</v>
      </c>
      <c r="I32" s="77">
        <f t="shared" si="2"/>
        <v>0.46244667725732291</v>
      </c>
      <c r="J32" s="76">
        <f>分析係数表!G35</f>
        <v>0.31559633027522938</v>
      </c>
      <c r="K32" s="78">
        <f t="shared" si="3"/>
        <v>0.14594647429038449</v>
      </c>
      <c r="L32" s="79"/>
      <c r="M32" s="80"/>
      <c r="N32" s="81">
        <f>分析係数表!H35</f>
        <v>6.5701085570136902E-2</v>
      </c>
      <c r="O32" s="82">
        <f t="shared" si="4"/>
        <v>1.2337953970578319</v>
      </c>
      <c r="P32" s="76">
        <f>分析係数表!C35</f>
        <v>0.30568862275449105</v>
      </c>
      <c r="Q32" s="82">
        <f t="shared" si="5"/>
        <v>0.3771572156874391</v>
      </c>
      <c r="R32" s="83">
        <v>0.44297467033154581</v>
      </c>
      <c r="S32" s="84">
        <f t="shared" si="6"/>
        <v>0.90542134758886872</v>
      </c>
      <c r="T32" s="85">
        <f>分析係数表!F35</f>
        <v>0.65045871559633028</v>
      </c>
      <c r="U32" s="86">
        <f t="shared" si="7"/>
        <v>0.58893920682615408</v>
      </c>
      <c r="V32" s="87">
        <f>分析係数表!D35</f>
        <v>0.10366972477064221</v>
      </c>
      <c r="W32" s="88">
        <f t="shared" si="8"/>
        <v>0</v>
      </c>
      <c r="X32" s="76">
        <f>分析係数表!E35</f>
        <v>8.990825688073395E-2</v>
      </c>
      <c r="Y32" s="89">
        <f t="shared" si="9"/>
        <v>0</v>
      </c>
    </row>
    <row r="33" spans="1:25" x14ac:dyDescent="0.2">
      <c r="A33" s="6" t="s">
        <v>21</v>
      </c>
      <c r="B33" s="5" t="s">
        <v>38</v>
      </c>
      <c r="C33" s="90"/>
      <c r="D33" s="76">
        <f>投入係数表!P33</f>
        <v>4.608294930875576E-3</v>
      </c>
      <c r="E33" s="77">
        <f t="shared" si="0"/>
        <v>0.46082949308755761</v>
      </c>
      <c r="F33" s="76">
        <f>分析係数表!C36</f>
        <v>0.70817344589409048</v>
      </c>
      <c r="G33" s="77">
        <f t="shared" si="1"/>
        <v>0.32634721008944262</v>
      </c>
      <c r="H33" s="77">
        <v>0.36181811675162279</v>
      </c>
      <c r="I33" s="77">
        <f t="shared" si="2"/>
        <v>0.36181811675162279</v>
      </c>
      <c r="J33" s="76">
        <f>分析係数表!G36</f>
        <v>9.7428958051420846E-3</v>
      </c>
      <c r="K33" s="78">
        <f t="shared" si="3"/>
        <v>3.5251562119237947E-3</v>
      </c>
      <c r="L33" s="79"/>
      <c r="M33" s="80"/>
      <c r="N33" s="81">
        <f>分析係数表!H36</f>
        <v>0.13287605226609223</v>
      </c>
      <c r="O33" s="82">
        <f t="shared" si="4"/>
        <v>2.4952686891316289</v>
      </c>
      <c r="P33" s="76">
        <f>分析係数表!C36</f>
        <v>0.70817344589409048</v>
      </c>
      <c r="Q33" s="82">
        <f t="shared" si="5"/>
        <v>1.7670830260139756</v>
      </c>
      <c r="R33" s="83">
        <v>1.8147407790540098</v>
      </c>
      <c r="S33" s="84">
        <f t="shared" si="6"/>
        <v>2.1765588958056323</v>
      </c>
      <c r="T33" s="85">
        <f>分析係数表!F36</f>
        <v>0.89418132611637346</v>
      </c>
      <c r="U33" s="86">
        <f t="shared" si="7"/>
        <v>1.9462383198218698</v>
      </c>
      <c r="V33" s="87">
        <f>分析係数表!D36</f>
        <v>4.0595399188092015E-3</v>
      </c>
      <c r="W33" s="88">
        <f t="shared" si="8"/>
        <v>0</v>
      </c>
      <c r="X33" s="76">
        <f>分析係数表!E36</f>
        <v>8.1190798376184028E-4</v>
      </c>
      <c r="Y33" s="89">
        <f t="shared" si="9"/>
        <v>0</v>
      </c>
    </row>
    <row r="34" spans="1:25" x14ac:dyDescent="0.2">
      <c r="A34" s="6" t="s">
        <v>22</v>
      </c>
      <c r="B34" s="5" t="s">
        <v>377</v>
      </c>
      <c r="C34" s="90"/>
      <c r="D34" s="76">
        <f>投入係数表!P34</f>
        <v>1.3824884792626729E-2</v>
      </c>
      <c r="E34" s="77">
        <f t="shared" si="0"/>
        <v>1.3824884792626728</v>
      </c>
      <c r="F34" s="76">
        <f>分析係数表!C37</f>
        <v>0.27648363838047696</v>
      </c>
      <c r="G34" s="77">
        <f t="shared" si="1"/>
        <v>0.38223544476563637</v>
      </c>
      <c r="H34" s="77">
        <v>0.42404345206930305</v>
      </c>
      <c r="I34" s="77">
        <f t="shared" si="2"/>
        <v>0.42404345206930305</v>
      </c>
      <c r="J34" s="76">
        <f>分析係数表!G37</f>
        <v>0.33205374280230326</v>
      </c>
      <c r="K34" s="78">
        <f t="shared" si="3"/>
        <v>0.14080521537042118</v>
      </c>
      <c r="L34" s="79"/>
      <c r="M34" s="80"/>
      <c r="N34" s="81">
        <f>分析係数表!H37</f>
        <v>5.1330744593407217E-2</v>
      </c>
      <c r="O34" s="82">
        <f t="shared" si="4"/>
        <v>0.96393592065217149</v>
      </c>
      <c r="P34" s="76">
        <f>分析係数表!C37</f>
        <v>0.27648363838047696</v>
      </c>
      <c r="Q34" s="82">
        <f t="shared" si="5"/>
        <v>0.2665125105075471</v>
      </c>
      <c r="R34" s="83">
        <v>0.30596930425780017</v>
      </c>
      <c r="S34" s="84">
        <f t="shared" si="6"/>
        <v>0.73001275632710327</v>
      </c>
      <c r="T34" s="85">
        <f>分析係数表!F37</f>
        <v>0.66922584772872684</v>
      </c>
      <c r="U34" s="86">
        <f t="shared" si="7"/>
        <v>0.48854340570579019</v>
      </c>
      <c r="V34" s="87">
        <f>分析係数表!D37</f>
        <v>9.9168266154830459E-2</v>
      </c>
      <c r="W34" s="88">
        <f t="shared" si="8"/>
        <v>0</v>
      </c>
      <c r="X34" s="76">
        <f>分析係数表!E37</f>
        <v>6.9737683941138842E-2</v>
      </c>
      <c r="Y34" s="89">
        <f t="shared" si="9"/>
        <v>0</v>
      </c>
    </row>
    <row r="35" spans="1:25" x14ac:dyDescent="0.2">
      <c r="A35" s="6" t="s">
        <v>23</v>
      </c>
      <c r="B35" s="5" t="s">
        <v>193</v>
      </c>
      <c r="C35" s="90"/>
      <c r="D35" s="76">
        <f>投入係数表!P35</f>
        <v>4.608294930875576E-3</v>
      </c>
      <c r="E35" s="77">
        <f t="shared" si="0"/>
        <v>0.46082949308755761</v>
      </c>
      <c r="F35" s="76">
        <f>分析係数表!C38</f>
        <v>2.0725388601036232E-2</v>
      </c>
      <c r="G35" s="77">
        <f t="shared" si="1"/>
        <v>9.5508703230581717E-3</v>
      </c>
      <c r="H35" s="77">
        <v>1.1781007585685899E-2</v>
      </c>
      <c r="I35" s="77">
        <f t="shared" si="2"/>
        <v>1.1781007585685899E-2</v>
      </c>
      <c r="J35" s="76">
        <f>分析係数表!G38</f>
        <v>0.23376623376623376</v>
      </c>
      <c r="K35" s="78">
        <f t="shared" si="3"/>
        <v>2.7540017732772229E-3</v>
      </c>
      <c r="L35" s="79"/>
      <c r="M35" s="80"/>
      <c r="N35" s="81">
        <f>分析係数表!H38</f>
        <v>4.4613247923811682E-2</v>
      </c>
      <c r="O35" s="82">
        <f t="shared" si="4"/>
        <v>0.83778859144479167</v>
      </c>
      <c r="P35" s="76">
        <f>分析係数表!C38</f>
        <v>2.0725388601036232E-2</v>
      </c>
      <c r="Q35" s="82">
        <f t="shared" si="5"/>
        <v>1.7363494123208086E-2</v>
      </c>
      <c r="R35" s="83">
        <v>1.9643621592633699E-2</v>
      </c>
      <c r="S35" s="84">
        <f t="shared" si="6"/>
        <v>3.1424629178319598E-2</v>
      </c>
      <c r="T35" s="85">
        <f>分析係数表!F38</f>
        <v>0.61038961038961037</v>
      </c>
      <c r="U35" s="86">
        <f t="shared" si="7"/>
        <v>1.9181267160792482E-2</v>
      </c>
      <c r="V35" s="87">
        <f>分析係数表!D38</f>
        <v>0.19480519480519481</v>
      </c>
      <c r="W35" s="88">
        <f t="shared" si="8"/>
        <v>0</v>
      </c>
      <c r="X35" s="76">
        <f>分析係数表!E38</f>
        <v>0.15584415584415584</v>
      </c>
      <c r="Y35" s="89">
        <f t="shared" si="9"/>
        <v>0</v>
      </c>
    </row>
    <row r="36" spans="1:25" x14ac:dyDescent="0.2">
      <c r="A36" s="6" t="s">
        <v>24</v>
      </c>
      <c r="B36" s="5" t="s">
        <v>39</v>
      </c>
      <c r="C36" s="90"/>
      <c r="D36" s="76">
        <f>投入係数表!P36</f>
        <v>0</v>
      </c>
      <c r="E36" s="77">
        <f t="shared" si="0"/>
        <v>0</v>
      </c>
      <c r="F36" s="76">
        <f>分析係数表!C39</f>
        <v>1</v>
      </c>
      <c r="G36" s="77">
        <f t="shared" si="1"/>
        <v>0</v>
      </c>
      <c r="H36" s="77">
        <v>2.9658255752084283E-3</v>
      </c>
      <c r="I36" s="77">
        <f t="shared" si="2"/>
        <v>2.9658255752084283E-3</v>
      </c>
      <c r="J36" s="76">
        <f>分析係数表!G39</f>
        <v>0.35511171293161814</v>
      </c>
      <c r="K36" s="78">
        <f t="shared" si="3"/>
        <v>1.0531994002686666E-3</v>
      </c>
      <c r="L36" s="79"/>
      <c r="M36" s="80"/>
      <c r="N36" s="81">
        <f>分析係数表!H39</f>
        <v>4.0815169638048808E-3</v>
      </c>
      <c r="O36" s="82">
        <f t="shared" si="4"/>
        <v>7.6646478505749696E-2</v>
      </c>
      <c r="P36" s="76">
        <f>分析係数表!C39</f>
        <v>1</v>
      </c>
      <c r="Q36" s="82">
        <f t="shared" si="5"/>
        <v>7.6646478505749696E-2</v>
      </c>
      <c r="R36" s="83">
        <v>7.9525569983835254E-2</v>
      </c>
      <c r="S36" s="84">
        <f t="shared" si="6"/>
        <v>8.2491395559043681E-2</v>
      </c>
      <c r="T36" s="85">
        <f>分析係数表!F39</f>
        <v>0.70565335138794849</v>
      </c>
      <c r="U36" s="86">
        <f t="shared" si="7"/>
        <v>5.8210329736908102E-2</v>
      </c>
      <c r="V36" s="87">
        <f>分析係数表!D39</f>
        <v>5.8226134055517943E-2</v>
      </c>
      <c r="W36" s="88">
        <f t="shared" si="8"/>
        <v>0</v>
      </c>
      <c r="X36" s="76">
        <f>分析係数表!E39</f>
        <v>7.3798239675016933E-2</v>
      </c>
      <c r="Y36" s="89">
        <f t="shared" si="9"/>
        <v>0</v>
      </c>
    </row>
    <row r="37" spans="1:25" x14ac:dyDescent="0.2">
      <c r="A37" s="6" t="s">
        <v>25</v>
      </c>
      <c r="B37" s="5" t="s">
        <v>40</v>
      </c>
      <c r="C37" s="90"/>
      <c r="D37" s="76">
        <f>投入係数表!P37</f>
        <v>0</v>
      </c>
      <c r="E37" s="77">
        <f t="shared" si="0"/>
        <v>0</v>
      </c>
      <c r="F37" s="76">
        <f>分析係数表!C40</f>
        <v>0.8197979041916168</v>
      </c>
      <c r="G37" s="77">
        <f t="shared" si="1"/>
        <v>0</v>
      </c>
      <c r="H37" s="77">
        <v>1.3860027793547777E-3</v>
      </c>
      <c r="I37" s="77">
        <f t="shared" si="2"/>
        <v>1.3860027793547777E-3</v>
      </c>
      <c r="J37" s="76">
        <f>分析係数表!G40</f>
        <v>0.57597173144876324</v>
      </c>
      <c r="K37" s="78">
        <f t="shared" si="3"/>
        <v>7.9829842061776948E-4</v>
      </c>
      <c r="L37" s="79"/>
      <c r="M37" s="80"/>
      <c r="N37" s="81">
        <f>分析係数表!H40</f>
        <v>2.8769025821263571E-2</v>
      </c>
      <c r="O37" s="82">
        <f t="shared" si="4"/>
        <v>0.54025122002316628</v>
      </c>
      <c r="P37" s="76">
        <f>分析係数表!C40</f>
        <v>0.8197979041916168</v>
      </c>
      <c r="Q37" s="82">
        <f t="shared" si="5"/>
        <v>0.44289681791195573</v>
      </c>
      <c r="R37" s="83">
        <v>0.44399328815625166</v>
      </c>
      <c r="S37" s="84">
        <f t="shared" si="6"/>
        <v>0.44537929093560646</v>
      </c>
      <c r="T37" s="85">
        <f>分析係数表!F40</f>
        <v>0.7751534312813837</v>
      </c>
      <c r="U37" s="86">
        <f t="shared" si="7"/>
        <v>0.34523728559040501</v>
      </c>
      <c r="V37" s="87">
        <f>分析係数表!D40</f>
        <v>0.11623581923005394</v>
      </c>
      <c r="W37" s="88">
        <f t="shared" si="8"/>
        <v>0</v>
      </c>
      <c r="X37" s="76">
        <f>分析係数表!E40</f>
        <v>7.1229310024177053E-2</v>
      </c>
      <c r="Y37" s="89">
        <f t="shared" si="9"/>
        <v>0</v>
      </c>
    </row>
    <row r="38" spans="1:25" x14ac:dyDescent="0.2">
      <c r="A38" s="6" t="s">
        <v>26</v>
      </c>
      <c r="B38" s="5" t="s">
        <v>276</v>
      </c>
      <c r="C38" s="90"/>
      <c r="D38" s="76">
        <f>投入係数表!P38</f>
        <v>0</v>
      </c>
      <c r="E38" s="77">
        <f t="shared" si="0"/>
        <v>0</v>
      </c>
      <c r="F38" s="76">
        <f>分析係数表!C41</f>
        <v>0.39171744294123723</v>
      </c>
      <c r="G38" s="77">
        <f t="shared" si="1"/>
        <v>0</v>
      </c>
      <c r="H38" s="77">
        <v>1.0715089534888276E-4</v>
      </c>
      <c r="I38" s="77">
        <f t="shared" si="2"/>
        <v>1.0715089534888276E-4</v>
      </c>
      <c r="J38" s="76">
        <f>分析係数表!G41</f>
        <v>0.45918367346938777</v>
      </c>
      <c r="K38" s="78">
        <f t="shared" si="3"/>
        <v>4.9201941741833921E-5</v>
      </c>
      <c r="L38" s="79"/>
      <c r="M38" s="80"/>
      <c r="N38" s="81">
        <f>分析係数表!H41</f>
        <v>5.0452084691477002E-2</v>
      </c>
      <c r="O38" s="82">
        <f t="shared" si="4"/>
        <v>0.94743563708496148</v>
      </c>
      <c r="P38" s="76">
        <f>分析係数表!C41</f>
        <v>0.39171744294123723</v>
      </c>
      <c r="Q38" s="82">
        <f t="shared" si="5"/>
        <v>0.37112706511032312</v>
      </c>
      <c r="R38" s="83">
        <v>0.37417749599694761</v>
      </c>
      <c r="S38" s="84">
        <f t="shared" si="6"/>
        <v>0.37428464689229651</v>
      </c>
      <c r="T38" s="85">
        <f>分析係数表!F41</f>
        <v>0.56279434850863419</v>
      </c>
      <c r="U38" s="86">
        <f t="shared" si="7"/>
        <v>0.21064528400453422</v>
      </c>
      <c r="V38" s="87">
        <f>分析係数表!D41</f>
        <v>0.20068027210884354</v>
      </c>
      <c r="W38" s="88">
        <f t="shared" si="8"/>
        <v>0</v>
      </c>
      <c r="X38" s="76">
        <f>分析係数表!E41</f>
        <v>0.1815803244374673</v>
      </c>
      <c r="Y38" s="89">
        <f t="shared" si="9"/>
        <v>0</v>
      </c>
    </row>
    <row r="39" spans="1:25" x14ac:dyDescent="0.2">
      <c r="A39" s="6" t="s">
        <v>51</v>
      </c>
      <c r="B39" s="5" t="s">
        <v>367</v>
      </c>
      <c r="C39" s="90"/>
      <c r="D39" s="76">
        <f>投入係数表!P39</f>
        <v>0</v>
      </c>
      <c r="E39" s="77">
        <f>$C$18*D39</f>
        <v>0</v>
      </c>
      <c r="F39" s="76">
        <f>分析係数表!C42</f>
        <v>0.20259319286871957</v>
      </c>
      <c r="G39" s="77">
        <f>E39*F39</f>
        <v>0</v>
      </c>
      <c r="H39" s="77">
        <v>9.9323469660790348E-4</v>
      </c>
      <c r="I39" s="77">
        <f>C39+H39</f>
        <v>9.9323469660790348E-4</v>
      </c>
      <c r="J39" s="76">
        <f>分析係数表!G42</f>
        <v>0.5</v>
      </c>
      <c r="K39" s="78">
        <f>I39*J39</f>
        <v>4.9661734830395174E-4</v>
      </c>
      <c r="L39" s="79"/>
      <c r="M39" s="80"/>
      <c r="N39" s="81">
        <f>分析係数表!H42</f>
        <v>1.5560783424506107E-2</v>
      </c>
      <c r="O39" s="82">
        <f t="shared" si="4"/>
        <v>0.29221469930317068</v>
      </c>
      <c r="P39" s="76">
        <f>分析係数表!C42</f>
        <v>0.20259319286871957</v>
      </c>
      <c r="Q39" s="82">
        <f>O39*P39</f>
        <v>5.920070893500215E-2</v>
      </c>
      <c r="R39" s="83">
        <v>6.0466449804670176E-2</v>
      </c>
      <c r="S39" s="84">
        <f>I39+R39</f>
        <v>6.1459684501278082E-2</v>
      </c>
      <c r="T39" s="85">
        <f>分析係数表!F42</f>
        <v>0.5714285714285714</v>
      </c>
      <c r="U39" s="86">
        <f>S39*T39</f>
        <v>3.5119819715016043E-2</v>
      </c>
      <c r="V39" s="87">
        <f>分析係数表!D42</f>
        <v>1.2619047619047619</v>
      </c>
      <c r="W39" s="88">
        <f>ROUND(S39*V39,0)</f>
        <v>0</v>
      </c>
      <c r="X39" s="76">
        <f>分析係数表!E42</f>
        <v>1.2380952380952381</v>
      </c>
      <c r="Y39" s="89">
        <f>ROUND(S39*X39,0)</f>
        <v>0</v>
      </c>
    </row>
    <row r="40" spans="1:25" x14ac:dyDescent="0.2">
      <c r="A40" s="6" t="s">
        <v>194</v>
      </c>
      <c r="B40" s="5" t="s">
        <v>41</v>
      </c>
      <c r="C40" s="90"/>
      <c r="D40" s="76">
        <f>投入係数表!P40</f>
        <v>2.7649769585253458E-2</v>
      </c>
      <c r="E40" s="77">
        <f>$C$18*D40</f>
        <v>2.7649769585253456</v>
      </c>
      <c r="F40" s="76">
        <f>分析係数表!C43</f>
        <v>0.25330396475770922</v>
      </c>
      <c r="G40" s="77">
        <f>E40*F40</f>
        <v>0.70037962605818216</v>
      </c>
      <c r="H40" s="77">
        <v>0.81732093831239483</v>
      </c>
      <c r="I40" s="77">
        <f>C40+H40</f>
        <v>0.81732093831239483</v>
      </c>
      <c r="J40" s="76">
        <f>分析係数表!G43</f>
        <v>0.41014168530947054</v>
      </c>
      <c r="K40" s="78">
        <f>I40*J40</f>
        <v>0.3352173870781634</v>
      </c>
      <c r="L40" s="79"/>
      <c r="M40" s="80"/>
      <c r="N40" s="81">
        <f>分析係数表!H43</f>
        <v>4.1382046994132816E-2</v>
      </c>
      <c r="O40" s="82">
        <f t="shared" si="4"/>
        <v>0.77711012929440648</v>
      </c>
      <c r="P40" s="76">
        <f>分析係数表!C43</f>
        <v>0.25330396475770922</v>
      </c>
      <c r="Q40" s="82">
        <f>O40*P40</f>
        <v>0.19684507680364918</v>
      </c>
      <c r="R40" s="83">
        <v>0.27592478390197483</v>
      </c>
      <c r="S40" s="84">
        <f>I40+R40</f>
        <v>1.0932457222143697</v>
      </c>
      <c r="T40" s="85">
        <f>分析係数表!F43</f>
        <v>0.66890380313199105</v>
      </c>
      <c r="U40" s="86">
        <f>S40*T40</f>
        <v>0.73127622134697212</v>
      </c>
      <c r="V40" s="87">
        <f>分析係数表!D43</f>
        <v>0.29082774049217003</v>
      </c>
      <c r="W40" s="88">
        <f>ROUND(S40*V40,0)</f>
        <v>0</v>
      </c>
      <c r="X40" s="76">
        <f>分析係数表!E43</f>
        <v>0.17375093214019388</v>
      </c>
      <c r="Y40" s="89">
        <f>ROUND(S40*X40,0)</f>
        <v>0</v>
      </c>
    </row>
    <row r="41" spans="1:25" x14ac:dyDescent="0.2">
      <c r="A41" s="6" t="s">
        <v>340</v>
      </c>
      <c r="B41" s="5" t="s">
        <v>42</v>
      </c>
      <c r="C41" s="90"/>
      <c r="D41" s="76">
        <f>投入係数表!P41</f>
        <v>0</v>
      </c>
      <c r="E41" s="77">
        <f>$C$18*D41</f>
        <v>0</v>
      </c>
      <c r="F41" s="76">
        <f>分析係数表!C44</f>
        <v>0.34899060563661799</v>
      </c>
      <c r="G41" s="77">
        <f>E41*F41</f>
        <v>0</v>
      </c>
      <c r="H41" s="77">
        <v>6.9111625873614706E-4</v>
      </c>
      <c r="I41" s="77">
        <f>C41+H41</f>
        <v>6.9111625873614706E-4</v>
      </c>
      <c r="J41" s="76">
        <f>分析係数表!G44</f>
        <v>0.26066485946640033</v>
      </c>
      <c r="K41" s="78">
        <f>I41*J41</f>
        <v>1.8014972245840216E-4</v>
      </c>
      <c r="L41" s="79"/>
      <c r="M41" s="80"/>
      <c r="N41" s="81">
        <f>分析係数表!H44</f>
        <v>0.11725858110597773</v>
      </c>
      <c r="O41" s="82">
        <f t="shared" si="4"/>
        <v>2.2019894554047674</v>
      </c>
      <c r="P41" s="76">
        <f>分析係数表!C44</f>
        <v>0.34899060563661799</v>
      </c>
      <c r="Q41" s="82">
        <f>O41*P41</f>
        <v>0.76847363364715637</v>
      </c>
      <c r="R41" s="83">
        <v>0.77765406152930372</v>
      </c>
      <c r="S41" s="84">
        <f>I41+R41</f>
        <v>0.77834517778803991</v>
      </c>
      <c r="T41" s="85">
        <f>分析係数表!F44</f>
        <v>0.46411756313311459</v>
      </c>
      <c r="U41" s="86">
        <f>S41*T41</f>
        <v>0.36124366719139589</v>
      </c>
      <c r="V41" s="87">
        <f>分析係数表!D44</f>
        <v>0.17006705664146099</v>
      </c>
      <c r="W41" s="88">
        <f>ROUND(S41*V41,0)</f>
        <v>0</v>
      </c>
      <c r="X41" s="76">
        <f>分析係数表!E44</f>
        <v>7.8327864174632611E-2</v>
      </c>
      <c r="Y41" s="89">
        <f>ROUND(S41*X41,0)</f>
        <v>0</v>
      </c>
    </row>
    <row r="42" spans="1:25" x14ac:dyDescent="0.2">
      <c r="A42" s="6" t="s">
        <v>341</v>
      </c>
      <c r="B42" s="5" t="s">
        <v>278</v>
      </c>
      <c r="C42" s="90"/>
      <c r="D42" s="76">
        <f>投入係数表!P42</f>
        <v>0</v>
      </c>
      <c r="E42" s="77">
        <f>$C$18*D42</f>
        <v>0</v>
      </c>
      <c r="F42" s="76">
        <f>分析係数表!C45</f>
        <v>1</v>
      </c>
      <c r="G42" s="77">
        <f>E42*F42</f>
        <v>0</v>
      </c>
      <c r="H42" s="77">
        <v>8.4358053936055657E-4</v>
      </c>
      <c r="I42" s="77">
        <f>C42+H42</f>
        <v>8.4358053936055657E-4</v>
      </c>
      <c r="J42" s="76">
        <f>分析係数表!G45</f>
        <v>0</v>
      </c>
      <c r="K42" s="78">
        <f>I42*J42</f>
        <v>0</v>
      </c>
      <c r="L42" s="79"/>
      <c r="M42" s="80"/>
      <c r="N42" s="81">
        <f>分析係数表!H45</f>
        <v>0</v>
      </c>
      <c r="O42" s="82">
        <f t="shared" si="4"/>
        <v>0</v>
      </c>
      <c r="P42" s="76">
        <f>分析係数表!C45</f>
        <v>1</v>
      </c>
      <c r="Q42" s="82">
        <f>O42*P42</f>
        <v>0</v>
      </c>
      <c r="R42" s="83">
        <v>1.8499946468482872E-3</v>
      </c>
      <c r="S42" s="84">
        <f>I42+R42</f>
        <v>2.6935751862088436E-3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投入係数表!P43</f>
        <v>4.608294930875576E-3</v>
      </c>
      <c r="E43" s="77">
        <f>$C$18*D43</f>
        <v>0.46082949308755761</v>
      </c>
      <c r="F43" s="76">
        <f>分析係数表!C46</f>
        <v>3.0665669409124852E-2</v>
      </c>
      <c r="G43" s="77">
        <f>E43*F43</f>
        <v>1.4131644888997628E-2</v>
      </c>
      <c r="H43" s="77">
        <v>1.5199856072943194E-2</v>
      </c>
      <c r="I43" s="77">
        <f>C43+H43</f>
        <v>1.5199856072943194E-2</v>
      </c>
      <c r="J43" s="76">
        <f>分析係数表!G46</f>
        <v>2.4390243902439025E-2</v>
      </c>
      <c r="K43" s="78">
        <f>I43*J43</f>
        <v>3.7072819690105353E-4</v>
      </c>
      <c r="L43" s="79"/>
      <c r="M43" s="80"/>
      <c r="N43" s="81">
        <f>分析係数表!H46</f>
        <v>2.3808848955528473E-2</v>
      </c>
      <c r="O43" s="82">
        <f t="shared" si="4"/>
        <v>0.44710445795020654</v>
      </c>
      <c r="P43" s="76">
        <f>分析係数表!C46</f>
        <v>3.0665669409124852E-2</v>
      </c>
      <c r="Q43" s="82">
        <f>O43*P43</f>
        <v>1.3710757498846997E-2</v>
      </c>
      <c r="R43" s="83">
        <v>1.4755343825188475E-2</v>
      </c>
      <c r="S43" s="84">
        <f>I43+R43</f>
        <v>2.9955199898131668E-2</v>
      </c>
      <c r="T43" s="85">
        <f>分析係数表!F46</f>
        <v>0.34146341463414637</v>
      </c>
      <c r="U43" s="86">
        <f>S43*T43</f>
        <v>1.0228604843264473E-2</v>
      </c>
      <c r="V43" s="87">
        <f>分析係数表!D46</f>
        <v>4.878048780487805E-2</v>
      </c>
      <c r="W43" s="88">
        <f>ROUND(S43*V43,0)</f>
        <v>0</v>
      </c>
      <c r="X43" s="76">
        <f>分析係数表!E46</f>
        <v>0.17073170731707318</v>
      </c>
      <c r="Y43" s="89">
        <f>ROUND(S43*X43,0)</f>
        <v>0</v>
      </c>
    </row>
    <row r="44" spans="1:25" x14ac:dyDescent="0.2">
      <c r="A44" s="192">
        <v>40</v>
      </c>
      <c r="B44" s="14" t="s">
        <v>150</v>
      </c>
      <c r="C44" s="197">
        <f>SUM(C5:C43)</f>
        <v>100</v>
      </c>
      <c r="D44" s="92">
        <f>投入係数表!P44</f>
        <v>0.55760368663594473</v>
      </c>
      <c r="E44" s="91">
        <f>SUM(E5:E43)</f>
        <v>55.760368663594484</v>
      </c>
      <c r="F44" s="92">
        <f>分析係数表!C47</f>
        <v>0.40646171512083096</v>
      </c>
      <c r="G44" s="91">
        <f>SUM(G5:G43)</f>
        <v>5.2217815101782561</v>
      </c>
      <c r="H44" s="91">
        <f>SUM(H5:H43)</f>
        <v>5.8077198401555226</v>
      </c>
      <c r="I44" s="91">
        <f>SUM(I5:I43)</f>
        <v>105.80771984015551</v>
      </c>
      <c r="J44" s="92">
        <f>分析係数表!G47</f>
        <v>0.2746501442153616</v>
      </c>
      <c r="K44" s="93">
        <f>SUM(K5:K43)</f>
        <v>29.950429826348515</v>
      </c>
      <c r="L44" s="94">
        <f>最終需要_まとめ!$L$33</f>
        <v>0.627</v>
      </c>
      <c r="M44" s="91">
        <f>K44*L44</f>
        <v>18.778919501120519</v>
      </c>
      <c r="N44" s="95">
        <f>分析係数表!H47</f>
        <v>1</v>
      </c>
      <c r="O44" s="96">
        <f>SUM(O5:O43)</f>
        <v>18.778919501120519</v>
      </c>
      <c r="P44" s="92">
        <f>分析係数表!C47</f>
        <v>0.40646171512083096</v>
      </c>
      <c r="Q44" s="96">
        <f>SUM(Q5:Q43)</f>
        <v>5.8614924373415995</v>
      </c>
      <c r="R44" s="91">
        <f>SUM(R5:R43)</f>
        <v>6.4564482465506803</v>
      </c>
      <c r="S44" s="97">
        <f>SUM(S5:S43)</f>
        <v>112.26416808670619</v>
      </c>
      <c r="T44" s="98">
        <f>分析係数表!F47</f>
        <v>0.52975109496848627</v>
      </c>
      <c r="U44" s="99">
        <f>SUM(U5:U43)</f>
        <v>50.170902745447606</v>
      </c>
      <c r="V44" s="100">
        <f>分析係数表!D47</f>
        <v>0.13437209089383004</v>
      </c>
      <c r="W44" s="101">
        <f>SUM(W5:W43)</f>
        <v>14</v>
      </c>
      <c r="X44" s="92">
        <f>分析係数表!E47</f>
        <v>9.7288140766401632E-2</v>
      </c>
      <c r="Y44" s="102">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298</v>
      </c>
      <c r="S2" s="3" t="s">
        <v>152</v>
      </c>
      <c r="U2" s="64" t="s">
        <v>209</v>
      </c>
      <c r="W2" s="3" t="s">
        <v>130</v>
      </c>
      <c r="Y2" s="3" t="s">
        <v>153</v>
      </c>
    </row>
    <row r="3" spans="1:25" ht="44" x14ac:dyDescent="0.2">
      <c r="B3" s="65"/>
      <c r="C3" s="66" t="s">
        <v>227</v>
      </c>
      <c r="D3" s="66" t="s">
        <v>310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投入係数表!Q5</f>
        <v>0</v>
      </c>
      <c r="E5" s="77">
        <f t="shared" ref="E5:E38" si="0">$C$19*D5</f>
        <v>0</v>
      </c>
      <c r="F5" s="76">
        <f>分析係数表!C8</f>
        <v>0.34359605911330049</v>
      </c>
      <c r="G5" s="77">
        <f t="shared" ref="G5:G38" si="1">E5*F5</f>
        <v>0</v>
      </c>
      <c r="H5" s="77">
        <f t="array" ref="H5:H43">MMULT(逆行列係数!C5:AO43,'15'!G5:G43)</f>
        <v>6.5346863902345881E-5</v>
      </c>
      <c r="I5" s="77">
        <f t="shared" ref="I5:I38" si="2">C5+H5</f>
        <v>6.5346863902345881E-5</v>
      </c>
      <c r="J5" s="76">
        <f>分析係数表!G8</f>
        <v>0.12010331467929401</v>
      </c>
      <c r="K5" s="78">
        <f t="shared" ref="K5:K38" si="3">I5*J5</f>
        <v>7.8483749585684465E-6</v>
      </c>
      <c r="L5" s="79" t="s">
        <v>183</v>
      </c>
      <c r="M5" s="80" t="s">
        <v>183</v>
      </c>
      <c r="N5" s="81">
        <f>分析係数表!H8</f>
        <v>1.3293274000170063E-2</v>
      </c>
      <c r="O5" s="82">
        <f t="shared" ref="O5:O43" si="4">$M$44*N5</f>
        <v>0.17535393985673409</v>
      </c>
      <c r="P5" s="76">
        <f>分析係数表!C8</f>
        <v>0.34359605911330049</v>
      </c>
      <c r="Q5" s="82">
        <f t="shared" ref="Q5:Q38" si="5">O5*P5</f>
        <v>6.0250922684764542E-2</v>
      </c>
      <c r="R5" s="83">
        <f t="array" ref="R5:R43">MMULT(逆行列係数!C5:AO43,'15'!Q5:Q43)</f>
        <v>8.6798481286921678E-2</v>
      </c>
      <c r="S5" s="84">
        <f t="shared" ref="S5:S38" si="6">I5+R5</f>
        <v>8.6863828150824024E-2</v>
      </c>
      <c r="T5" s="85">
        <f>分析係数表!F8</f>
        <v>0.4537236332328885</v>
      </c>
      <c r="U5" s="86">
        <f t="shared" ref="U5:U38" si="7">S5*T5</f>
        <v>3.9412171705109134E-2</v>
      </c>
      <c r="V5" s="87">
        <f>分析係数表!D8</f>
        <v>0.40163581575548857</v>
      </c>
      <c r="W5" s="167">
        <f t="shared" ref="W5:W38" si="8">ROUND(S5*V5,0)</f>
        <v>0</v>
      </c>
      <c r="X5" s="76">
        <f>分析係数表!E8</f>
        <v>0.27335342229875159</v>
      </c>
      <c r="Y5" s="166">
        <f t="shared" ref="Y5:Y38" si="9">ROUND(S5*X5,0)</f>
        <v>0</v>
      </c>
    </row>
    <row r="6" spans="1:25" x14ac:dyDescent="0.2">
      <c r="A6" s="6" t="s">
        <v>219</v>
      </c>
      <c r="B6" s="5" t="s">
        <v>265</v>
      </c>
      <c r="C6" s="90"/>
      <c r="D6" s="76">
        <f>投入係数表!Q6</f>
        <v>0</v>
      </c>
      <c r="E6" s="77">
        <f t="shared" si="0"/>
        <v>0</v>
      </c>
      <c r="F6" s="76">
        <f>分析係数表!C9</f>
        <v>1</v>
      </c>
      <c r="G6" s="77">
        <f t="shared" si="1"/>
        <v>0</v>
      </c>
      <c r="H6" s="77">
        <v>8.8825488344131562E-5</v>
      </c>
      <c r="I6" s="77">
        <f t="shared" si="2"/>
        <v>8.8825488344131562E-5</v>
      </c>
      <c r="J6" s="76">
        <f>分析係数表!G9</f>
        <v>0.25</v>
      </c>
      <c r="K6" s="78">
        <f t="shared" si="3"/>
        <v>2.2206372086032891E-5</v>
      </c>
      <c r="L6" s="79"/>
      <c r="M6" s="80"/>
      <c r="N6" s="81">
        <f>分析係数表!H9</f>
        <v>6.8025282730081347E-4</v>
      </c>
      <c r="O6" s="82">
        <f t="shared" si="4"/>
        <v>8.9733359414959878E-3</v>
      </c>
      <c r="P6" s="76">
        <f>分析係数表!C9</f>
        <v>1</v>
      </c>
      <c r="Q6" s="82">
        <f t="shared" si="5"/>
        <v>8.9733359414959878E-3</v>
      </c>
      <c r="R6" s="83">
        <v>1.136150582741462E-2</v>
      </c>
      <c r="S6" s="84">
        <f t="shared" si="6"/>
        <v>1.1450331315758752E-2</v>
      </c>
      <c r="T6" s="85">
        <f>分析係数表!F9</f>
        <v>0.67771084337349397</v>
      </c>
      <c r="U6" s="86">
        <f t="shared" si="7"/>
        <v>7.7600136929087925E-3</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投入係数表!Q7</f>
        <v>0</v>
      </c>
      <c r="E7" s="77">
        <f t="shared" si="0"/>
        <v>0</v>
      </c>
      <c r="F7" s="76">
        <f>分析係数表!C10</f>
        <v>1</v>
      </c>
      <c r="G7" s="77">
        <f t="shared" si="1"/>
        <v>0</v>
      </c>
      <c r="H7" s="77">
        <v>4.5813259064560707E-6</v>
      </c>
      <c r="I7" s="77">
        <f t="shared" si="2"/>
        <v>4.5813259064560707E-6</v>
      </c>
      <c r="J7" s="76">
        <f>分析係数表!G10</f>
        <v>0.17902051621442752</v>
      </c>
      <c r="K7" s="78">
        <f t="shared" si="3"/>
        <v>8.201513287202959E-7</v>
      </c>
      <c r="L7" s="79"/>
      <c r="M7" s="80"/>
      <c r="N7" s="81">
        <f>分析係数表!H10</f>
        <v>1.3605056546016269E-3</v>
      </c>
      <c r="O7" s="82">
        <f t="shared" si="4"/>
        <v>1.7946671882991976E-2</v>
      </c>
      <c r="P7" s="76">
        <f>分析係数表!C10</f>
        <v>1</v>
      </c>
      <c r="Q7" s="82">
        <f t="shared" si="5"/>
        <v>1.7946671882991976E-2</v>
      </c>
      <c r="R7" s="83">
        <v>3.1297721565186572E-2</v>
      </c>
      <c r="S7" s="84">
        <f t="shared" si="6"/>
        <v>3.130230289109303E-2</v>
      </c>
      <c r="T7" s="85">
        <f>分析係数表!F10</f>
        <v>0.51919258769027132</v>
      </c>
      <c r="U7" s="86">
        <f t="shared" si="7"/>
        <v>1.6251923638691251E-2</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投入係数表!Q8</f>
        <v>0</v>
      </c>
      <c r="E8" s="77">
        <f t="shared" si="0"/>
        <v>0</v>
      </c>
      <c r="F8" s="76">
        <f>分析係数表!C11</f>
        <v>0.13492063492063489</v>
      </c>
      <c r="G8" s="77">
        <f t="shared" si="1"/>
        <v>0</v>
      </c>
      <c r="H8" s="77">
        <v>4.0593464710729582E-2</v>
      </c>
      <c r="I8" s="77">
        <f t="shared" si="2"/>
        <v>4.0593464710729582E-2</v>
      </c>
      <c r="J8" s="76">
        <f>分析係数表!G11</f>
        <v>0.36893203883495146</v>
      </c>
      <c r="K8" s="78">
        <f t="shared" si="3"/>
        <v>1.4976229699104117E-2</v>
      </c>
      <c r="L8" s="79"/>
      <c r="M8" s="80"/>
      <c r="N8" s="81">
        <f>分析係数表!H11</f>
        <v>-2.8343867804200562E-5</v>
      </c>
      <c r="O8" s="82">
        <f t="shared" si="4"/>
        <v>-3.7388899756233288E-4</v>
      </c>
      <c r="P8" s="76">
        <f>分析係数表!C11</f>
        <v>0.13492063492063489</v>
      </c>
      <c r="Q8" s="82">
        <f t="shared" si="5"/>
        <v>-5.0445340940949662E-5</v>
      </c>
      <c r="R8" s="83">
        <v>1.093109598621156E-2</v>
      </c>
      <c r="S8" s="84">
        <f t="shared" si="6"/>
        <v>5.1524560696941141E-2</v>
      </c>
      <c r="T8" s="85">
        <f>分析係数表!F11</f>
        <v>0.61165048543689315</v>
      </c>
      <c r="U8" s="86">
        <f t="shared" si="7"/>
        <v>3.1515022562206715E-2</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投入係数表!Q9</f>
        <v>0</v>
      </c>
      <c r="E9" s="77">
        <f t="shared" si="0"/>
        <v>0</v>
      </c>
      <c r="F9" s="76">
        <f>分析係数表!C12</f>
        <v>0.20036934441366572</v>
      </c>
      <c r="G9" s="77">
        <f t="shared" si="1"/>
        <v>0</v>
      </c>
      <c r="H9" s="77">
        <v>3.1718975667122286E-5</v>
      </c>
      <c r="I9" s="77">
        <f t="shared" si="2"/>
        <v>3.1718975667122286E-5</v>
      </c>
      <c r="J9" s="76">
        <f>分析係数表!G12</f>
        <v>0.13740087392782002</v>
      </c>
      <c r="K9" s="78">
        <f t="shared" si="3"/>
        <v>4.35821497675786E-6</v>
      </c>
      <c r="L9" s="79"/>
      <c r="M9" s="80"/>
      <c r="N9" s="81">
        <f>分析係数表!H12</f>
        <v>9.9061817975680963E-2</v>
      </c>
      <c r="O9" s="82">
        <f t="shared" si="4"/>
        <v>1.3067420464803532</v>
      </c>
      <c r="P9" s="76">
        <f>分析係数表!C12</f>
        <v>0.20036934441366572</v>
      </c>
      <c r="Q9" s="82">
        <f t="shared" si="5"/>
        <v>0.26183104717104028</v>
      </c>
      <c r="R9" s="83">
        <v>0.29144986937322631</v>
      </c>
      <c r="S9" s="84">
        <f t="shared" si="6"/>
        <v>0.29148158834889343</v>
      </c>
      <c r="T9" s="85">
        <f>分析係数表!F12</f>
        <v>0.33460106813400226</v>
      </c>
      <c r="U9" s="86">
        <f t="shared" si="7"/>
        <v>9.7530050802935281E-2</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投入係数表!Q10</f>
        <v>1.3315579227696406E-3</v>
      </c>
      <c r="E10" s="77">
        <f t="shared" si="0"/>
        <v>0.13315579227696406</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0.1936745007372884</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投入係数表!Q11</f>
        <v>1.3315579227696406E-3</v>
      </c>
      <c r="E11" s="77">
        <f t="shared" si="0"/>
        <v>0.13315579227696406</v>
      </c>
      <c r="F11" s="76">
        <f>分析係数表!C14</f>
        <v>6.3559322033898136E-3</v>
      </c>
      <c r="G11" s="77">
        <f t="shared" si="1"/>
        <v>8.4632918820104052E-4</v>
      </c>
      <c r="H11" s="77">
        <v>1.0618060160631454E-3</v>
      </c>
      <c r="I11" s="77">
        <f t="shared" si="2"/>
        <v>1.0618060160631454E-3</v>
      </c>
      <c r="J11" s="76">
        <f>分析係数表!G14</f>
        <v>0.23809523809523808</v>
      </c>
      <c r="K11" s="78">
        <f t="shared" si="3"/>
        <v>2.5281095620551078E-4</v>
      </c>
      <c r="L11" s="79"/>
      <c r="M11" s="80"/>
      <c r="N11" s="81">
        <f>分析係数表!H14</f>
        <v>1.218786315580624E-3</v>
      </c>
      <c r="O11" s="82">
        <f t="shared" si="4"/>
        <v>1.6077226895180312E-2</v>
      </c>
      <c r="P11" s="76">
        <f>分析係数表!C14</f>
        <v>6.3559322033898136E-3</v>
      </c>
      <c r="Q11" s="82">
        <f t="shared" si="5"/>
        <v>1.0218576416428137E-4</v>
      </c>
      <c r="R11" s="83">
        <v>2.5897394522828802E-4</v>
      </c>
      <c r="S11" s="84">
        <f t="shared" si="6"/>
        <v>1.3207799612914334E-3</v>
      </c>
      <c r="T11" s="85">
        <f>分析係数表!F14</f>
        <v>0.42857142857142855</v>
      </c>
      <c r="U11" s="86">
        <f t="shared" si="7"/>
        <v>5.6604855483918576E-4</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投入係数表!Q12</f>
        <v>3.9946737683089215E-3</v>
      </c>
      <c r="E12" s="77">
        <f t="shared" si="0"/>
        <v>0.39946737683089217</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0.12151392420775818</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投入係数表!Q13</f>
        <v>1.3315579227696406E-3</v>
      </c>
      <c r="E13" s="77">
        <f t="shared" si="0"/>
        <v>0.13315579227696406</v>
      </c>
      <c r="F13" s="76">
        <f>分析係数表!C16</f>
        <v>8.0906148867310179E-4</v>
      </c>
      <c r="G13" s="77">
        <f t="shared" si="1"/>
        <v>1.0773122352504685E-4</v>
      </c>
      <c r="H13" s="77">
        <v>1.7065901382389166E-4</v>
      </c>
      <c r="I13" s="77">
        <f t="shared" si="2"/>
        <v>1.7065901382389166E-4</v>
      </c>
      <c r="J13" s="76">
        <f>分析係数表!G16</f>
        <v>0</v>
      </c>
      <c r="K13" s="78">
        <f t="shared" si="3"/>
        <v>0</v>
      </c>
      <c r="L13" s="79"/>
      <c r="M13" s="80"/>
      <c r="N13" s="81">
        <f>分析係数表!H16</f>
        <v>1.7573198038604347E-2</v>
      </c>
      <c r="O13" s="82">
        <f t="shared" si="4"/>
        <v>0.23181117848864635</v>
      </c>
      <c r="P13" s="76">
        <f>分析係数表!C16</f>
        <v>8.0906148867310179E-4</v>
      </c>
      <c r="Q13" s="82">
        <f t="shared" si="5"/>
        <v>1.8754949715909033E-4</v>
      </c>
      <c r="R13" s="83">
        <v>2.1331982469448719E-4</v>
      </c>
      <c r="S13" s="84">
        <f t="shared" si="6"/>
        <v>3.8397883851837885E-4</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投入係数表!Q14</f>
        <v>1.3315579227696404E-2</v>
      </c>
      <c r="E14" s="77">
        <f t="shared" si="0"/>
        <v>1.3315579227696404</v>
      </c>
      <c r="F14" s="76">
        <f>分析係数表!C17</f>
        <v>1.9255455712451908E-2</v>
      </c>
      <c r="G14" s="77">
        <f t="shared" si="1"/>
        <v>2.5639754610455267E-2</v>
      </c>
      <c r="H14" s="77">
        <v>2.6672266782043701E-2</v>
      </c>
      <c r="I14" s="77">
        <f t="shared" si="2"/>
        <v>2.6672266782043701E-2</v>
      </c>
      <c r="J14" s="76">
        <f>分析係数表!G17</f>
        <v>0.22549019607843138</v>
      </c>
      <c r="K14" s="78">
        <f t="shared" si="3"/>
        <v>6.0143346665392661E-3</v>
      </c>
      <c r="L14" s="79"/>
      <c r="M14" s="80"/>
      <c r="N14" s="81">
        <f>分析係数表!H17</f>
        <v>2.8343867804200562E-3</v>
      </c>
      <c r="O14" s="82">
        <f t="shared" si="4"/>
        <v>3.7388899756233288E-2</v>
      </c>
      <c r="P14" s="76">
        <f>分析係数表!C17</f>
        <v>1.9255455712451908E-2</v>
      </c>
      <c r="Q14" s="82">
        <f t="shared" si="5"/>
        <v>7.1994030339345399E-4</v>
      </c>
      <c r="R14" s="83">
        <v>1.1678661423989187E-3</v>
      </c>
      <c r="S14" s="84">
        <f t="shared" si="6"/>
        <v>2.784013292444262E-2</v>
      </c>
      <c r="T14" s="85">
        <f>分析係数表!F17</f>
        <v>0.34313725490196079</v>
      </c>
      <c r="U14" s="86">
        <f t="shared" si="7"/>
        <v>9.5529867877989384E-3</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投入係数表!Q15</f>
        <v>6.6577896138482022E-3</v>
      </c>
      <c r="E15" s="77">
        <f t="shared" si="0"/>
        <v>0.66577896138482018</v>
      </c>
      <c r="F15" s="76">
        <f>分析係数表!C18</f>
        <v>0.17326732673267331</v>
      </c>
      <c r="G15" s="77">
        <f t="shared" si="1"/>
        <v>0.11535774083400352</v>
      </c>
      <c r="H15" s="77">
        <v>0.12044119139437277</v>
      </c>
      <c r="I15" s="77">
        <f t="shared" si="2"/>
        <v>0.12044119139437277</v>
      </c>
      <c r="J15" s="76">
        <f>分析係数表!G18</f>
        <v>0.2148626817447496</v>
      </c>
      <c r="K15" s="78">
        <f t="shared" si="3"/>
        <v>2.587831737552759E-2</v>
      </c>
      <c r="L15" s="79"/>
      <c r="M15" s="80"/>
      <c r="N15" s="81">
        <f>分析係数表!H18</f>
        <v>4.8184575267140952E-4</v>
      </c>
      <c r="O15" s="82">
        <f t="shared" si="4"/>
        <v>6.3561129585596584E-3</v>
      </c>
      <c r="P15" s="76">
        <f>分析係数表!C18</f>
        <v>0.17326732673267331</v>
      </c>
      <c r="Q15" s="82">
        <f t="shared" si="5"/>
        <v>1.1013067007405351E-3</v>
      </c>
      <c r="R15" s="83">
        <v>2.0414322071087548E-3</v>
      </c>
      <c r="S15" s="84">
        <f t="shared" si="6"/>
        <v>0.12248262360148153</v>
      </c>
      <c r="T15" s="85">
        <f>分析係数表!F18</f>
        <v>0.4604200323101777</v>
      </c>
      <c r="U15" s="86">
        <f t="shared" si="7"/>
        <v>5.6393453516029458E-2</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投入係数表!Q16</f>
        <v>0.118508655126498</v>
      </c>
      <c r="E16" s="77">
        <f t="shared" si="0"/>
        <v>11.850865512649801</v>
      </c>
      <c r="F16" s="76">
        <f>分析係数表!C19</f>
        <v>6.6666666666667096E-3</v>
      </c>
      <c r="G16" s="77">
        <f t="shared" si="1"/>
        <v>7.9005770084332516E-2</v>
      </c>
      <c r="H16" s="77">
        <v>8.0327903285116048E-2</v>
      </c>
      <c r="I16" s="77">
        <f t="shared" si="2"/>
        <v>8.0327903285116048E-2</v>
      </c>
      <c r="J16" s="76">
        <f>分析係数表!G19</f>
        <v>7.1428571428571425E-2</v>
      </c>
      <c r="K16" s="78">
        <f t="shared" si="3"/>
        <v>5.7377073775082884E-3</v>
      </c>
      <c r="L16" s="79"/>
      <c r="M16" s="80"/>
      <c r="N16" s="81">
        <f>分析係数表!H19</f>
        <v>-1.1337547121680225E-4</v>
      </c>
      <c r="O16" s="82">
        <f t="shared" si="4"/>
        <v>-1.4955559902493315E-3</v>
      </c>
      <c r="P16" s="76">
        <f>分析係数表!C19</f>
        <v>6.6666666666667096E-3</v>
      </c>
      <c r="Q16" s="82">
        <f t="shared" si="5"/>
        <v>-9.9703732683289413E-6</v>
      </c>
      <c r="R16" s="83">
        <v>1.2268235980434685E-5</v>
      </c>
      <c r="S16" s="84">
        <f t="shared" si="6"/>
        <v>8.0340171521096487E-2</v>
      </c>
      <c r="T16" s="85">
        <f>分析係数表!F19</f>
        <v>0.2857142857142857</v>
      </c>
      <c r="U16" s="86">
        <f t="shared" si="7"/>
        <v>2.2954334720313281E-2</v>
      </c>
      <c r="V16" s="87">
        <f>分析係数表!D19</f>
        <v>0</v>
      </c>
      <c r="W16" s="167">
        <f t="shared" si="8"/>
        <v>0</v>
      </c>
      <c r="X16" s="76">
        <f>分析係数表!E19</f>
        <v>0</v>
      </c>
      <c r="Y16" s="166">
        <f t="shared" si="9"/>
        <v>0</v>
      </c>
    </row>
    <row r="17" spans="1:25" x14ac:dyDescent="0.2">
      <c r="A17" s="6" t="s">
        <v>5</v>
      </c>
      <c r="B17" s="5" t="s">
        <v>33</v>
      </c>
      <c r="C17" s="90"/>
      <c r="D17" s="76">
        <f>投入係数表!Q17</f>
        <v>3.9946737683089213E-2</v>
      </c>
      <c r="E17" s="77">
        <f t="shared" si="0"/>
        <v>3.9946737683089215</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7.8516689488089889E-3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投入係数表!Q18</f>
        <v>3.7283621837549935E-2</v>
      </c>
      <c r="E18" s="77">
        <f t="shared" si="0"/>
        <v>3.7283621837549936</v>
      </c>
      <c r="F18" s="76">
        <f>分析係数表!C21</f>
        <v>2.5662959794696349E-2</v>
      </c>
      <c r="G18" s="77">
        <f t="shared" si="1"/>
        <v>9.5680808821770685E-2</v>
      </c>
      <c r="H18" s="77">
        <v>9.7619155252597081E-2</v>
      </c>
      <c r="I18" s="77">
        <f t="shared" si="2"/>
        <v>9.7619155252597081E-2</v>
      </c>
      <c r="J18" s="76">
        <f>分析係数表!G21</f>
        <v>0.2857142857142857</v>
      </c>
      <c r="K18" s="78">
        <f t="shared" si="3"/>
        <v>2.7891187215027737E-2</v>
      </c>
      <c r="L18" s="79"/>
      <c r="M18" s="80"/>
      <c r="N18" s="81">
        <f>分析係数表!H21</f>
        <v>9.6369150534281905E-4</v>
      </c>
      <c r="O18" s="82">
        <f t="shared" si="4"/>
        <v>1.2712225917119317E-2</v>
      </c>
      <c r="P18" s="76">
        <f>分析係数表!C21</f>
        <v>2.5662959794696349E-2</v>
      </c>
      <c r="Q18" s="82">
        <f t="shared" si="5"/>
        <v>3.2623334261212996E-4</v>
      </c>
      <c r="R18" s="83">
        <v>6.0794068408335882E-4</v>
      </c>
      <c r="S18" s="84">
        <f t="shared" si="6"/>
        <v>9.8227095936680442E-2</v>
      </c>
      <c r="T18" s="85">
        <f>分析係数表!F21</f>
        <v>0.42857142857142855</v>
      </c>
      <c r="U18" s="86">
        <f t="shared" si="7"/>
        <v>4.2097326830005902E-2</v>
      </c>
      <c r="V18" s="87">
        <f>分析係数表!D21</f>
        <v>0.12903225806451613</v>
      </c>
      <c r="W18" s="167">
        <f t="shared" si="8"/>
        <v>0</v>
      </c>
      <c r="X18" s="76">
        <f>分析係数表!E21</f>
        <v>9.2165898617511524E-2</v>
      </c>
      <c r="Y18" s="166">
        <f t="shared" si="9"/>
        <v>0</v>
      </c>
    </row>
    <row r="19" spans="1:25" x14ac:dyDescent="0.2">
      <c r="A19" s="6" t="s">
        <v>7</v>
      </c>
      <c r="B19" s="5" t="s">
        <v>268</v>
      </c>
      <c r="C19" s="75">
        <f>最終需要_まとめ!C20</f>
        <v>100</v>
      </c>
      <c r="D19" s="76">
        <f>投入係数表!Q19</f>
        <v>0.16378162450066577</v>
      </c>
      <c r="E19" s="77">
        <f t="shared" si="0"/>
        <v>16.378162450066576</v>
      </c>
      <c r="F19" s="76">
        <f>分析係数表!C22</f>
        <v>5.6016597510373467E-2</v>
      </c>
      <c r="G19" s="77">
        <f t="shared" si="1"/>
        <v>0.91744893392489157</v>
      </c>
      <c r="H19" s="77">
        <v>0.92666633262793952</v>
      </c>
      <c r="I19" s="77">
        <f t="shared" si="2"/>
        <v>100.92666633262795</v>
      </c>
      <c r="J19" s="76">
        <f>分析係数表!G22</f>
        <v>0.19573901464713714</v>
      </c>
      <c r="K19" s="78">
        <f t="shared" si="3"/>
        <v>19.755286219568983</v>
      </c>
      <c r="L19" s="79"/>
      <c r="M19" s="80"/>
      <c r="N19" s="81">
        <f>分析係数表!H22</f>
        <v>5.6687735608401125E-5</v>
      </c>
      <c r="O19" s="82">
        <f t="shared" si="4"/>
        <v>7.4777799512466576E-4</v>
      </c>
      <c r="P19" s="76">
        <f>分析係数表!C22</f>
        <v>5.6016597510373467E-2</v>
      </c>
      <c r="Q19" s="82">
        <f t="shared" si="5"/>
        <v>4.1887978980012413E-5</v>
      </c>
      <c r="R19" s="83">
        <v>2.2539428169486941E-4</v>
      </c>
      <c r="S19" s="84">
        <f t="shared" si="6"/>
        <v>100.92689172690964</v>
      </c>
      <c r="T19" s="85">
        <f>分析係数表!F22</f>
        <v>0.41411451398135818</v>
      </c>
      <c r="U19" s="86">
        <f t="shared" si="7"/>
        <v>41.79529071513835</v>
      </c>
      <c r="V19" s="87">
        <f>分析係数表!D22</f>
        <v>3.1957390146471372E-2</v>
      </c>
      <c r="W19" s="167">
        <f t="shared" si="8"/>
        <v>3</v>
      </c>
      <c r="X19" s="76">
        <f>分析係数表!E22</f>
        <v>2.529960053262317E-2</v>
      </c>
      <c r="Y19" s="166">
        <f t="shared" si="9"/>
        <v>3</v>
      </c>
    </row>
    <row r="20" spans="1:25" x14ac:dyDescent="0.2">
      <c r="A20" s="6" t="s">
        <v>8</v>
      </c>
      <c r="B20" s="5" t="s">
        <v>269</v>
      </c>
      <c r="C20" s="90"/>
      <c r="D20" s="76">
        <f>投入係数表!Q20</f>
        <v>5.3262316910785623E-3</v>
      </c>
      <c r="E20" s="77">
        <f t="shared" si="0"/>
        <v>0.53262316910785623</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3.7388899756233288E-4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投入係数表!Q21</f>
        <v>2.6631158455392811E-3</v>
      </c>
      <c r="E21" s="77">
        <f t="shared" si="0"/>
        <v>0.26631158455392812</v>
      </c>
      <c r="F21" s="76">
        <f>分析係数表!C24</f>
        <v>0.19917864476386038</v>
      </c>
      <c r="G21" s="77">
        <f t="shared" si="1"/>
        <v>5.3043580496367614E-2</v>
      </c>
      <c r="H21" s="77">
        <v>5.5251352826295792E-2</v>
      </c>
      <c r="I21" s="77">
        <f t="shared" si="2"/>
        <v>5.5251352826295792E-2</v>
      </c>
      <c r="J21" s="76">
        <f>分析係数表!G24</f>
        <v>0.20754716981132076</v>
      </c>
      <c r="K21" s="78">
        <f t="shared" si="3"/>
        <v>1.1467261907344411E-2</v>
      </c>
      <c r="L21" s="79"/>
      <c r="M21" s="80"/>
      <c r="N21" s="81">
        <f>分析係数表!H24</f>
        <v>3.9681414925880784E-4</v>
      </c>
      <c r="O21" s="82">
        <f t="shared" si="4"/>
        <v>5.2344459658726595E-3</v>
      </c>
      <c r="P21" s="76">
        <f>分析係数表!C24</f>
        <v>0.19917864476386038</v>
      </c>
      <c r="Q21" s="82">
        <f t="shared" si="5"/>
        <v>1.0425898535721724E-3</v>
      </c>
      <c r="R21" s="83">
        <v>2.003780694808457E-3</v>
      </c>
      <c r="S21" s="84">
        <f t="shared" si="6"/>
        <v>5.725513352110425E-2</v>
      </c>
      <c r="T21" s="85">
        <f>分析係数表!F24</f>
        <v>0.39622641509433965</v>
      </c>
      <c r="U21" s="86">
        <f t="shared" si="7"/>
        <v>2.2685996300814894E-2</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投入係数表!Q22</f>
        <v>7.989347536617843E-3</v>
      </c>
      <c r="E22" s="77">
        <f t="shared" si="0"/>
        <v>0.79893475366178435</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7.1038909536843241E-3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投入係数表!Q23</f>
        <v>2.529960053262317E-2</v>
      </c>
      <c r="E23" s="77">
        <f t="shared" si="0"/>
        <v>2.5299600532623168</v>
      </c>
      <c r="F23" s="76">
        <f>分析係数表!C26</f>
        <v>0.11021233569261879</v>
      </c>
      <c r="G23" s="77">
        <f t="shared" si="1"/>
        <v>0.27883280667906218</v>
      </c>
      <c r="H23" s="77">
        <v>0.28601344737425038</v>
      </c>
      <c r="I23" s="77">
        <f t="shared" si="2"/>
        <v>0.28601344737425038</v>
      </c>
      <c r="J23" s="76">
        <f>分析係数表!G26</f>
        <v>0.1984126984126984</v>
      </c>
      <c r="K23" s="78">
        <f t="shared" si="3"/>
        <v>5.6748699875843328E-2</v>
      </c>
      <c r="L23" s="79"/>
      <c r="M23" s="80"/>
      <c r="N23" s="81">
        <f>分析係数表!H26</f>
        <v>1.2046143816785239E-2</v>
      </c>
      <c r="O23" s="82">
        <f t="shared" si="4"/>
        <v>0.15890282396399147</v>
      </c>
      <c r="P23" s="76">
        <f>分析係数表!C26</f>
        <v>0.11021233569261879</v>
      </c>
      <c r="Q23" s="82">
        <f t="shared" si="5"/>
        <v>1.7513051377224538E-2</v>
      </c>
      <c r="R23" s="83">
        <v>1.8010759417353393E-2</v>
      </c>
      <c r="S23" s="84">
        <f t="shared" si="6"/>
        <v>0.3040242067916038</v>
      </c>
      <c r="T23" s="85">
        <f>分析係数表!F26</f>
        <v>0.33809523809523812</v>
      </c>
      <c r="U23" s="86">
        <f t="shared" si="7"/>
        <v>0.10278913658192319</v>
      </c>
      <c r="V23" s="87">
        <f>分析係数表!D26</f>
        <v>0</v>
      </c>
      <c r="W23" s="167">
        <f t="shared" si="8"/>
        <v>0</v>
      </c>
      <c r="X23" s="76">
        <f>分析係数表!E26</f>
        <v>0</v>
      </c>
      <c r="Y23" s="166">
        <f t="shared" si="9"/>
        <v>0</v>
      </c>
    </row>
    <row r="24" spans="1:25" x14ac:dyDescent="0.2">
      <c r="A24" s="6" t="s">
        <v>12</v>
      </c>
      <c r="B24" s="5" t="s">
        <v>365</v>
      </c>
      <c r="C24" s="90"/>
      <c r="D24" s="76">
        <f>投入係数表!Q24</f>
        <v>1.3315579227696406E-3</v>
      </c>
      <c r="E24" s="77">
        <f t="shared" si="0"/>
        <v>0.13315579227696406</v>
      </c>
      <c r="F24" s="76">
        <f>分析係数表!C27</f>
        <v>1.1933174224343368E-3</v>
      </c>
      <c r="G24" s="77">
        <f t="shared" si="1"/>
        <v>1.5889712682214872E-4</v>
      </c>
      <c r="H24" s="77">
        <v>1.620112176792082E-4</v>
      </c>
      <c r="I24" s="77">
        <f t="shared" si="2"/>
        <v>1.620112176792082E-4</v>
      </c>
      <c r="J24" s="76">
        <f>分析係数表!G27</f>
        <v>0.2857142857142857</v>
      </c>
      <c r="K24" s="78">
        <f t="shared" si="3"/>
        <v>4.6288919336916627E-5</v>
      </c>
      <c r="L24" s="79"/>
      <c r="M24" s="80"/>
      <c r="N24" s="81">
        <f>分析係数表!H27</f>
        <v>1.1365890989484425E-2</v>
      </c>
      <c r="O24" s="82">
        <f t="shared" si="4"/>
        <v>0.14992948802249548</v>
      </c>
      <c r="P24" s="76">
        <f>分析係数表!C27</f>
        <v>1.1933174224343368E-3</v>
      </c>
      <c r="Q24" s="82">
        <f t="shared" si="5"/>
        <v>1.7891347019390408E-4</v>
      </c>
      <c r="R24" s="83">
        <v>1.7963538832798149E-4</v>
      </c>
      <c r="S24" s="84">
        <f t="shared" si="6"/>
        <v>3.4164660600718966E-4</v>
      </c>
      <c r="T24" s="85">
        <f>分析係数表!F27</f>
        <v>0.5714285714285714</v>
      </c>
      <c r="U24" s="86">
        <f t="shared" si="7"/>
        <v>1.9522663200410837E-4</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投入係数表!Q25</f>
        <v>0</v>
      </c>
      <c r="E25" s="77">
        <f t="shared" si="0"/>
        <v>0</v>
      </c>
      <c r="F25" s="76">
        <f>分析係数表!C28</f>
        <v>9.1300191204588876E-2</v>
      </c>
      <c r="G25" s="77">
        <f t="shared" si="1"/>
        <v>0</v>
      </c>
      <c r="H25" s="77">
        <v>3.3525353029912647E-3</v>
      </c>
      <c r="I25" s="77">
        <f t="shared" si="2"/>
        <v>3.3525353029912647E-3</v>
      </c>
      <c r="J25" s="76">
        <f>分析係数表!G28</f>
        <v>0.1256583897667419</v>
      </c>
      <c r="K25" s="78">
        <f t="shared" si="3"/>
        <v>4.2127418781003848E-4</v>
      </c>
      <c r="L25" s="79"/>
      <c r="M25" s="80"/>
      <c r="N25" s="81">
        <f>分析係数表!H28</f>
        <v>2.1286244720954622E-2</v>
      </c>
      <c r="O25" s="82">
        <f t="shared" si="4"/>
        <v>0.28079063716931196</v>
      </c>
      <c r="P25" s="76">
        <f>分析係数表!C28</f>
        <v>9.1300191204588876E-2</v>
      </c>
      <c r="Q25" s="82">
        <f t="shared" si="5"/>
        <v>2.5636238862016523E-2</v>
      </c>
      <c r="R25" s="83">
        <v>2.7905563449596368E-2</v>
      </c>
      <c r="S25" s="84">
        <f t="shared" si="6"/>
        <v>3.1258098752587636E-2</v>
      </c>
      <c r="T25" s="85">
        <f>分析係数表!F28</f>
        <v>0.21519939804364183</v>
      </c>
      <c r="U25" s="86">
        <f t="shared" si="7"/>
        <v>6.7267240355455707E-3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投入係数表!Q26</f>
        <v>1.3315579227696406E-3</v>
      </c>
      <c r="E26" s="77">
        <f t="shared" si="0"/>
        <v>0.13315579227696406</v>
      </c>
      <c r="F26" s="76">
        <f>分析係数表!C29</f>
        <v>1.8433179723502335E-2</v>
      </c>
      <c r="G26" s="77">
        <f t="shared" si="1"/>
        <v>2.4544846502666229E-3</v>
      </c>
      <c r="H26" s="77">
        <v>3.0641167065441899E-3</v>
      </c>
      <c r="I26" s="77">
        <f t="shared" si="2"/>
        <v>3.0641167065441899E-3</v>
      </c>
      <c r="J26" s="76">
        <f>分析係数表!G29</f>
        <v>0.30107526881720431</v>
      </c>
      <c r="K26" s="78">
        <f t="shared" si="3"/>
        <v>9.2252976111007867E-4</v>
      </c>
      <c r="L26" s="79"/>
      <c r="M26" s="80"/>
      <c r="N26" s="81">
        <f>分析係数表!H29</f>
        <v>1.0062073070491199E-2</v>
      </c>
      <c r="O26" s="82">
        <f t="shared" si="4"/>
        <v>0.13273059413462815</v>
      </c>
      <c r="P26" s="76">
        <f>分析係数表!C29</f>
        <v>1.8433179723502335E-2</v>
      </c>
      <c r="Q26" s="82">
        <f t="shared" si="5"/>
        <v>2.4466468964908458E-3</v>
      </c>
      <c r="R26" s="83">
        <v>2.9137272534691173E-3</v>
      </c>
      <c r="S26" s="84">
        <f t="shared" si="6"/>
        <v>5.9778439600133067E-3</v>
      </c>
      <c r="T26" s="85">
        <f>分析係数表!F29</f>
        <v>0.4838709677419355</v>
      </c>
      <c r="U26" s="86">
        <f t="shared" si="7"/>
        <v>2.8925051419419227E-3</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投入係数表!Q27</f>
        <v>1.3315579227696406E-3</v>
      </c>
      <c r="E27" s="77">
        <f t="shared" si="0"/>
        <v>0.13315579227696406</v>
      </c>
      <c r="F27" s="76">
        <f>分析係数表!C30</f>
        <v>1</v>
      </c>
      <c r="G27" s="77">
        <f t="shared" si="1"/>
        <v>0.13315579227696406</v>
      </c>
      <c r="H27" s="77">
        <v>0.15760897929760523</v>
      </c>
      <c r="I27" s="77">
        <f t="shared" si="2"/>
        <v>0.15760897929760523</v>
      </c>
      <c r="J27" s="76">
        <f>分析係数表!G30</f>
        <v>0.34457349818908456</v>
      </c>
      <c r="K27" s="78">
        <f t="shared" si="3"/>
        <v>5.4307877342586838E-2</v>
      </c>
      <c r="L27" s="79"/>
      <c r="M27" s="80"/>
      <c r="N27" s="81">
        <f>分析係数表!H30</f>
        <v>0</v>
      </c>
      <c r="O27" s="82">
        <f t="shared" si="4"/>
        <v>0</v>
      </c>
      <c r="P27" s="76">
        <f>分析係数表!C30</f>
        <v>1</v>
      </c>
      <c r="Q27" s="82">
        <f t="shared" si="5"/>
        <v>0</v>
      </c>
      <c r="R27" s="83">
        <v>2.7879342500703404E-2</v>
      </c>
      <c r="S27" s="84">
        <f t="shared" si="6"/>
        <v>0.18548832179830863</v>
      </c>
      <c r="T27" s="85">
        <f>分析係数表!F30</f>
        <v>0.44136380666916447</v>
      </c>
      <c r="U27" s="86">
        <f t="shared" si="7"/>
        <v>8.186783180157646E-2</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投入係数表!Q28</f>
        <v>1.3315579227696404E-2</v>
      </c>
      <c r="E28" s="77">
        <f t="shared" si="0"/>
        <v>1.3315579227696404</v>
      </c>
      <c r="F28" s="76">
        <f>分析係数表!C31</f>
        <v>0.63276836158192085</v>
      </c>
      <c r="G28" s="77">
        <f t="shared" si="1"/>
        <v>0.84256772514237122</v>
      </c>
      <c r="H28" s="77">
        <v>0.94991066802531798</v>
      </c>
      <c r="I28" s="77">
        <f t="shared" si="2"/>
        <v>0.94991066802531798</v>
      </c>
      <c r="J28" s="76">
        <f>分析係数表!G31</f>
        <v>7.0953436807095344E-2</v>
      </c>
      <c r="K28" s="78">
        <f t="shared" si="3"/>
        <v>6.7399426556120121E-2</v>
      </c>
      <c r="L28" s="79"/>
      <c r="M28" s="80"/>
      <c r="N28" s="81">
        <f>分析係数表!H31</f>
        <v>2.4772540460871292E-2</v>
      </c>
      <c r="O28" s="82">
        <f t="shared" si="4"/>
        <v>0.3267789838694789</v>
      </c>
      <c r="P28" s="76">
        <f>分析係数表!C31</f>
        <v>0.63276836158192085</v>
      </c>
      <c r="Q28" s="82">
        <f t="shared" si="5"/>
        <v>0.2067754022224951</v>
      </c>
      <c r="R28" s="83">
        <v>0.26847580840336871</v>
      </c>
      <c r="S28" s="84">
        <f t="shared" si="6"/>
        <v>1.2183864764286867</v>
      </c>
      <c r="T28" s="85">
        <f>分析係数表!F31</f>
        <v>0.34515890613451589</v>
      </c>
      <c r="U28" s="86">
        <f t="shared" si="7"/>
        <v>0.42053694345321263</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投入係数表!Q29</f>
        <v>0</v>
      </c>
      <c r="E29" s="77">
        <f t="shared" si="0"/>
        <v>0</v>
      </c>
      <c r="F29" s="76">
        <f>分析係数表!C32</f>
        <v>0.97868217054263562</v>
      </c>
      <c r="G29" s="77">
        <f t="shared" si="1"/>
        <v>0</v>
      </c>
      <c r="H29" s="77">
        <v>6.1775723473923337E-3</v>
      </c>
      <c r="I29" s="77">
        <f t="shared" si="2"/>
        <v>6.1775723473923337E-3</v>
      </c>
      <c r="J29" s="76">
        <f>分析係数表!G32</f>
        <v>0.14173228346456693</v>
      </c>
      <c r="K29" s="78">
        <f t="shared" si="3"/>
        <v>8.7556143506348032E-4</v>
      </c>
      <c r="L29" s="79"/>
      <c r="M29" s="80"/>
      <c r="N29" s="81">
        <f>分析係数表!H32</f>
        <v>7.0859669510501405E-3</v>
      </c>
      <c r="O29" s="82">
        <f t="shared" si="4"/>
        <v>9.3472249390583212E-2</v>
      </c>
      <c r="P29" s="76">
        <f>分析係数表!C32</f>
        <v>0.97868217054263562</v>
      </c>
      <c r="Q29" s="82">
        <f t="shared" si="5"/>
        <v>9.1479623919078532E-2</v>
      </c>
      <c r="R29" s="83">
        <v>0.1154800299858976</v>
      </c>
      <c r="S29" s="84">
        <f t="shared" si="6"/>
        <v>0.12165760233328993</v>
      </c>
      <c r="T29" s="85">
        <f>分析係数表!F32</f>
        <v>0.48622047244094491</v>
      </c>
      <c r="U29" s="86">
        <f t="shared" si="7"/>
        <v>5.915241688252483E-2</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投入係数表!Q30</f>
        <v>0</v>
      </c>
      <c r="E30" s="77">
        <f t="shared" si="0"/>
        <v>0</v>
      </c>
      <c r="F30" s="76">
        <f>分析係数表!C33</f>
        <v>0.55506607929515417</v>
      </c>
      <c r="G30" s="77">
        <f t="shared" si="1"/>
        <v>0</v>
      </c>
      <c r="H30" s="77">
        <v>1.1704356299446342E-2</v>
      </c>
      <c r="I30" s="77">
        <f t="shared" si="2"/>
        <v>1.1704356299446342E-2</v>
      </c>
      <c r="J30" s="76">
        <f>分析係数表!G33</f>
        <v>0.50923482849604218</v>
      </c>
      <c r="K30" s="78">
        <f t="shared" si="3"/>
        <v>5.9602658728051287E-3</v>
      </c>
      <c r="L30" s="79"/>
      <c r="M30" s="80"/>
      <c r="N30" s="81">
        <f>分析係数表!H33</f>
        <v>1.0203792409512202E-3</v>
      </c>
      <c r="O30" s="82">
        <f t="shared" si="4"/>
        <v>1.3460003912243982E-2</v>
      </c>
      <c r="P30" s="76">
        <f>分析係数表!C33</f>
        <v>0.55506607929515417</v>
      </c>
      <c r="Q30" s="82">
        <f t="shared" si="5"/>
        <v>7.471191598866703E-3</v>
      </c>
      <c r="R30" s="83">
        <v>2.5103624345422095E-2</v>
      </c>
      <c r="S30" s="84">
        <f t="shared" si="6"/>
        <v>3.680798064486844E-2</v>
      </c>
      <c r="T30" s="85">
        <f>分析係数表!F33</f>
        <v>0.65171503957783639</v>
      </c>
      <c r="U30" s="86">
        <f t="shared" si="7"/>
        <v>2.3988314562750673E-2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投入係数表!Q31</f>
        <v>4.5272969374167776E-2</v>
      </c>
      <c r="E31" s="77">
        <f t="shared" si="0"/>
        <v>4.5272969374167777</v>
      </c>
      <c r="F31" s="76">
        <f>分析係数表!C34</f>
        <v>0.15400223191640461</v>
      </c>
      <c r="G31" s="77">
        <f t="shared" si="1"/>
        <v>0.69721383291048689</v>
      </c>
      <c r="H31" s="77">
        <v>0.71783372494933895</v>
      </c>
      <c r="I31" s="77">
        <f t="shared" si="2"/>
        <v>0.71783372494933895</v>
      </c>
      <c r="J31" s="76">
        <f>分析係数表!G34</f>
        <v>0.42548076923076922</v>
      </c>
      <c r="K31" s="78">
        <f t="shared" si="3"/>
        <v>0.30542444547123315</v>
      </c>
      <c r="L31" s="79"/>
      <c r="M31" s="80"/>
      <c r="N31" s="81">
        <f>分析係数表!H34</f>
        <v>0.17369122190414105</v>
      </c>
      <c r="O31" s="82">
        <f t="shared" si="4"/>
        <v>2.2911917770619756</v>
      </c>
      <c r="P31" s="76">
        <f>分析係数表!C34</f>
        <v>0.15400223191640461</v>
      </c>
      <c r="Q31" s="82">
        <f t="shared" si="5"/>
        <v>0.35284864741605759</v>
      </c>
      <c r="R31" s="83">
        <v>0.37153527414106519</v>
      </c>
      <c r="S31" s="84">
        <f t="shared" si="6"/>
        <v>1.0893689990904041</v>
      </c>
      <c r="T31" s="85">
        <f>分析係数表!F34</f>
        <v>0.70232371794871795</v>
      </c>
      <c r="U31" s="86">
        <f t="shared" si="7"/>
        <v>0.76508968565924618</v>
      </c>
      <c r="V31" s="87">
        <f>分析係数表!D34</f>
        <v>0.47435897435897434</v>
      </c>
      <c r="W31" s="167">
        <f t="shared" si="8"/>
        <v>1</v>
      </c>
      <c r="X31" s="76">
        <f>分析係数表!E34</f>
        <v>0.27003205128205127</v>
      </c>
      <c r="Y31" s="166">
        <f t="shared" si="9"/>
        <v>0</v>
      </c>
    </row>
    <row r="32" spans="1:25" x14ac:dyDescent="0.2">
      <c r="A32" s="6" t="s">
        <v>20</v>
      </c>
      <c r="B32" s="5" t="s">
        <v>37</v>
      </c>
      <c r="C32" s="90"/>
      <c r="D32" s="76">
        <f>投入係数表!Q32</f>
        <v>6.6577896138482022E-3</v>
      </c>
      <c r="E32" s="77">
        <f t="shared" si="0"/>
        <v>0.66577896138482018</v>
      </c>
      <c r="F32" s="76">
        <f>分析係数表!C35</f>
        <v>0.30568862275449105</v>
      </c>
      <c r="G32" s="77">
        <f t="shared" si="1"/>
        <v>0.20352105376464116</v>
      </c>
      <c r="H32" s="77">
        <v>0.23024632724995983</v>
      </c>
      <c r="I32" s="77">
        <f t="shared" si="2"/>
        <v>0.23024632724995983</v>
      </c>
      <c r="J32" s="76">
        <f>分析係数表!G35</f>
        <v>0.31559633027522938</v>
      </c>
      <c r="K32" s="78">
        <f t="shared" si="3"/>
        <v>7.2664895939436869E-2</v>
      </c>
      <c r="L32" s="79"/>
      <c r="M32" s="80"/>
      <c r="N32" s="81">
        <f>分析係数表!H35</f>
        <v>6.5701085570136902E-2</v>
      </c>
      <c r="O32" s="82">
        <f t="shared" si="4"/>
        <v>0.86667469634948757</v>
      </c>
      <c r="P32" s="76">
        <f>分析係数表!C35</f>
        <v>0.30568862275449105</v>
      </c>
      <c r="Q32" s="82">
        <f t="shared" si="5"/>
        <v>0.26493259430324156</v>
      </c>
      <c r="R32" s="83">
        <v>0.31116580497512714</v>
      </c>
      <c r="S32" s="84">
        <f t="shared" si="6"/>
        <v>0.54141213222508699</v>
      </c>
      <c r="T32" s="85">
        <f>分析係数表!F35</f>
        <v>0.65045871559633028</v>
      </c>
      <c r="U32" s="86">
        <f t="shared" si="7"/>
        <v>0.35216624013540065</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投入係数表!Q33</f>
        <v>1.3315579227696406E-3</v>
      </c>
      <c r="E33" s="77">
        <f t="shared" si="0"/>
        <v>0.13315579227696406</v>
      </c>
      <c r="F33" s="76">
        <f>分析係数表!C36</f>
        <v>0.70817344589409048</v>
      </c>
      <c r="G33" s="77">
        <f t="shared" si="1"/>
        <v>9.429739625753536E-2</v>
      </c>
      <c r="H33" s="77">
        <v>0.12596299632701669</v>
      </c>
      <c r="I33" s="77">
        <f t="shared" si="2"/>
        <v>0.12596299632701669</v>
      </c>
      <c r="J33" s="76">
        <f>分析係数表!G36</f>
        <v>9.7428958051420846E-3</v>
      </c>
      <c r="K33" s="78">
        <f t="shared" si="3"/>
        <v>1.2272443485176186E-3</v>
      </c>
      <c r="L33" s="79"/>
      <c r="M33" s="80"/>
      <c r="N33" s="81">
        <f>分析係数表!H36</f>
        <v>0.13287605226609223</v>
      </c>
      <c r="O33" s="82">
        <f t="shared" si="4"/>
        <v>1.7527916205722163</v>
      </c>
      <c r="P33" s="76">
        <f>分析係数表!C36</f>
        <v>0.70817344589409048</v>
      </c>
      <c r="Q33" s="82">
        <f t="shared" si="5"/>
        <v>1.2412804818749135</v>
      </c>
      <c r="R33" s="83">
        <v>1.2747574819862493</v>
      </c>
      <c r="S33" s="84">
        <f t="shared" si="6"/>
        <v>1.4007204783132661</v>
      </c>
      <c r="T33" s="85">
        <f>分析係数表!F36</f>
        <v>0.89418132611637346</v>
      </c>
      <c r="U33" s="86">
        <f t="shared" si="7"/>
        <v>1.2524980948165172</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投入係数表!Q34</f>
        <v>1.5978695073235686E-2</v>
      </c>
      <c r="E34" s="77">
        <f t="shared" si="0"/>
        <v>1.5978695073235687</v>
      </c>
      <c r="F34" s="76">
        <f>分析係数表!C37</f>
        <v>0.27648363838047696</v>
      </c>
      <c r="G34" s="77">
        <f t="shared" si="1"/>
        <v>0.44178477504204045</v>
      </c>
      <c r="H34" s="77">
        <v>0.47886630921741496</v>
      </c>
      <c r="I34" s="77">
        <f t="shared" si="2"/>
        <v>0.47886630921741496</v>
      </c>
      <c r="J34" s="76">
        <f>分析係数表!G37</f>
        <v>0.33205374280230326</v>
      </c>
      <c r="K34" s="78">
        <f t="shared" si="3"/>
        <v>0.15900935027756774</v>
      </c>
      <c r="L34" s="79"/>
      <c r="M34" s="80"/>
      <c r="N34" s="81">
        <f>分析係数表!H37</f>
        <v>5.1330744593407217E-2</v>
      </c>
      <c r="O34" s="82">
        <f t="shared" si="4"/>
        <v>0.67711297458538477</v>
      </c>
      <c r="P34" s="76">
        <f>分析係数表!C37</f>
        <v>0.27648363838047696</v>
      </c>
      <c r="Q34" s="82">
        <f t="shared" si="5"/>
        <v>0.18721065880799462</v>
      </c>
      <c r="R34" s="83">
        <v>0.21492692750535788</v>
      </c>
      <c r="S34" s="84">
        <f t="shared" si="6"/>
        <v>0.69379323672277282</v>
      </c>
      <c r="T34" s="85">
        <f>分析係数表!F37</f>
        <v>0.66922584772872684</v>
      </c>
      <c r="U34" s="86">
        <f t="shared" si="7"/>
        <v>0.46430436699425492</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投入係数表!Q35</f>
        <v>6.6577896138482022E-3</v>
      </c>
      <c r="E35" s="77">
        <f t="shared" si="0"/>
        <v>0.66577896138482018</v>
      </c>
      <c r="F35" s="76">
        <f>分析係数表!C38</f>
        <v>2.0725388601036232E-2</v>
      </c>
      <c r="G35" s="77">
        <f t="shared" si="1"/>
        <v>1.3798527697094694E-2</v>
      </c>
      <c r="H35" s="77">
        <v>1.603297279411306E-2</v>
      </c>
      <c r="I35" s="77">
        <f t="shared" si="2"/>
        <v>1.603297279411306E-2</v>
      </c>
      <c r="J35" s="76">
        <f>分析係数表!G38</f>
        <v>0.23376623376623376</v>
      </c>
      <c r="K35" s="78">
        <f t="shared" si="3"/>
        <v>3.7479676661562994E-3</v>
      </c>
      <c r="L35" s="79"/>
      <c r="M35" s="80"/>
      <c r="N35" s="81">
        <f>分析係数表!H38</f>
        <v>4.4613247923811682E-2</v>
      </c>
      <c r="O35" s="82">
        <f t="shared" si="4"/>
        <v>0.58850128216311182</v>
      </c>
      <c r="P35" s="76">
        <f>分析係数表!C38</f>
        <v>2.0725388601036232E-2</v>
      </c>
      <c r="Q35" s="82">
        <f t="shared" si="5"/>
        <v>1.2196917765038565E-2</v>
      </c>
      <c r="R35" s="83">
        <v>1.379858428682568E-2</v>
      </c>
      <c r="S35" s="84">
        <f t="shared" si="6"/>
        <v>2.983155708093874E-2</v>
      </c>
      <c r="T35" s="85">
        <f>分析係数表!F38</f>
        <v>0.61038961038961037</v>
      </c>
      <c r="U35" s="86">
        <f t="shared" si="7"/>
        <v>1.8208872503949619E-2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投入係数表!Q36</f>
        <v>0</v>
      </c>
      <c r="E36" s="77">
        <f t="shared" si="0"/>
        <v>0</v>
      </c>
      <c r="F36" s="76">
        <f>分析係数表!C39</f>
        <v>1</v>
      </c>
      <c r="G36" s="77">
        <f t="shared" si="1"/>
        <v>0</v>
      </c>
      <c r="H36" s="77">
        <v>4.9867616272594954E-3</v>
      </c>
      <c r="I36" s="77">
        <f t="shared" si="2"/>
        <v>4.9867616272594954E-3</v>
      </c>
      <c r="J36" s="76">
        <f>分析係数表!G39</f>
        <v>0.35511171293161814</v>
      </c>
      <c r="K36" s="78">
        <f t="shared" si="3"/>
        <v>1.7708574634377828E-3</v>
      </c>
      <c r="L36" s="79"/>
      <c r="M36" s="80"/>
      <c r="N36" s="81">
        <f>分析係数表!H39</f>
        <v>4.0815169638048808E-3</v>
      </c>
      <c r="O36" s="82">
        <f t="shared" si="4"/>
        <v>5.3840015648975927E-2</v>
      </c>
      <c r="P36" s="76">
        <f>分析係数表!C39</f>
        <v>1</v>
      </c>
      <c r="Q36" s="82">
        <f t="shared" si="5"/>
        <v>5.3840015648975927E-2</v>
      </c>
      <c r="R36" s="83">
        <v>5.5862422069426564E-2</v>
      </c>
      <c r="S36" s="84">
        <f t="shared" si="6"/>
        <v>6.0849183696686057E-2</v>
      </c>
      <c r="T36" s="85">
        <f>分析係数表!F39</f>
        <v>0.70565335138794849</v>
      </c>
      <c r="U36" s="86">
        <f t="shared" si="7"/>
        <v>4.2938430404787432E-2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投入係数表!Q37</f>
        <v>0</v>
      </c>
      <c r="E37" s="77">
        <f t="shared" si="0"/>
        <v>0</v>
      </c>
      <c r="F37" s="76">
        <f>分析係数表!C40</f>
        <v>0.8197979041916168</v>
      </c>
      <c r="G37" s="77">
        <f t="shared" si="1"/>
        <v>0</v>
      </c>
      <c r="H37" s="77">
        <v>1.523915814021912E-3</v>
      </c>
      <c r="I37" s="77">
        <f t="shared" si="2"/>
        <v>1.523915814021912E-3</v>
      </c>
      <c r="J37" s="76">
        <f>分析係数表!G40</f>
        <v>0.57597173144876324</v>
      </c>
      <c r="K37" s="78">
        <f t="shared" si="3"/>
        <v>8.7773242998435215E-4</v>
      </c>
      <c r="L37" s="79"/>
      <c r="M37" s="80"/>
      <c r="N37" s="81">
        <f>分析係数表!H40</f>
        <v>2.8769025821263571E-2</v>
      </c>
      <c r="O37" s="82">
        <f t="shared" si="4"/>
        <v>0.37949733252576784</v>
      </c>
      <c r="P37" s="76">
        <f>分析係数表!C40</f>
        <v>0.8197979041916168</v>
      </c>
      <c r="Q37" s="82">
        <f t="shared" si="5"/>
        <v>0.31111111785093354</v>
      </c>
      <c r="R37" s="83">
        <v>0.31188132903691906</v>
      </c>
      <c r="S37" s="84">
        <f t="shared" si="6"/>
        <v>0.31340524485094096</v>
      </c>
      <c r="T37" s="85">
        <f>分析係数表!F40</f>
        <v>0.7751534312813837</v>
      </c>
      <c r="U37" s="86">
        <f t="shared" si="7"/>
        <v>0.24293715092778909</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投入係数表!Q38</f>
        <v>0</v>
      </c>
      <c r="E38" s="77">
        <f t="shared" si="0"/>
        <v>0</v>
      </c>
      <c r="F38" s="76">
        <f>分析係数表!C41</f>
        <v>0.39171744294123723</v>
      </c>
      <c r="G38" s="77">
        <f t="shared" si="1"/>
        <v>0</v>
      </c>
      <c r="H38" s="77">
        <v>1.2097873124497755E-4</v>
      </c>
      <c r="I38" s="77">
        <f t="shared" si="2"/>
        <v>1.2097873124497755E-4</v>
      </c>
      <c r="J38" s="76">
        <f>分析係数表!G41</f>
        <v>0.45918367346938777</v>
      </c>
      <c r="K38" s="78">
        <f t="shared" si="3"/>
        <v>5.5551458224734595E-5</v>
      </c>
      <c r="L38" s="79"/>
      <c r="M38" s="80"/>
      <c r="N38" s="81">
        <f>分析係数表!H41</f>
        <v>5.0452084691477002E-2</v>
      </c>
      <c r="O38" s="82">
        <f t="shared" si="4"/>
        <v>0.66552241566095249</v>
      </c>
      <c r="P38" s="76">
        <f>分析係数表!C41</f>
        <v>0.39171744294123723</v>
      </c>
      <c r="Q38" s="82">
        <f t="shared" si="5"/>
        <v>0.2606967388827835</v>
      </c>
      <c r="R38" s="83">
        <v>0.26283950199302425</v>
      </c>
      <c r="S38" s="84">
        <f t="shared" si="6"/>
        <v>0.26296048072426925</v>
      </c>
      <c r="T38" s="85">
        <f>分析係数表!F41</f>
        <v>0.56279434850863419</v>
      </c>
      <c r="U38" s="86">
        <f t="shared" si="7"/>
        <v>0.14799267243273237</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投入係数表!Q39</f>
        <v>2.6631158455392811E-3</v>
      </c>
      <c r="E39" s="77">
        <f>$C$19*D39</f>
        <v>0.26631158455392812</v>
      </c>
      <c r="F39" s="76">
        <f>分析係数表!C42</f>
        <v>0.20259319286871957</v>
      </c>
      <c r="G39" s="77">
        <f>E39*F39</f>
        <v>5.3952914212708279E-2</v>
      </c>
      <c r="H39" s="77">
        <v>5.5200445687751599E-2</v>
      </c>
      <c r="I39" s="77">
        <f>C39+H39</f>
        <v>5.5200445687751599E-2</v>
      </c>
      <c r="J39" s="76">
        <f>分析係数表!G42</f>
        <v>0.5</v>
      </c>
      <c r="K39" s="78">
        <f>I39*J39</f>
        <v>2.76002228438758E-2</v>
      </c>
      <c r="L39" s="79"/>
      <c r="M39" s="80"/>
      <c r="N39" s="81">
        <f>分析係数表!H42</f>
        <v>1.5560783424506107E-2</v>
      </c>
      <c r="O39" s="82">
        <f t="shared" si="4"/>
        <v>0.20526505966172071</v>
      </c>
      <c r="P39" s="76">
        <f>分析係数表!C42</f>
        <v>0.20259319286871957</v>
      </c>
      <c r="Q39" s="82">
        <f>O39*P39</f>
        <v>4.1585303821256213E-2</v>
      </c>
      <c r="R39" s="83">
        <v>4.2474418488479479E-2</v>
      </c>
      <c r="S39" s="84">
        <f>I39+R39</f>
        <v>9.7674864176231085E-2</v>
      </c>
      <c r="T39" s="85">
        <f>分析係数表!F42</f>
        <v>0.5714285714285714</v>
      </c>
      <c r="U39" s="86">
        <f>S39*T39</f>
        <v>5.5814208100703477E-2</v>
      </c>
      <c r="V39" s="87">
        <f>分析係数表!D42</f>
        <v>1.2619047619047619</v>
      </c>
      <c r="W39" s="167">
        <f>ROUND(S39*V39,0)</f>
        <v>0</v>
      </c>
      <c r="X39" s="76">
        <f>分析係数表!E42</f>
        <v>1.2380952380952381</v>
      </c>
      <c r="Y39" s="166">
        <f>ROUND(S39*X39,0)</f>
        <v>0</v>
      </c>
    </row>
    <row r="40" spans="1:25" x14ac:dyDescent="0.2">
      <c r="A40" s="6" t="s">
        <v>194</v>
      </c>
      <c r="B40" s="5" t="s">
        <v>41</v>
      </c>
      <c r="C40" s="90"/>
      <c r="D40" s="76">
        <f>投入係数表!Q40</f>
        <v>3.7283621837549935E-2</v>
      </c>
      <c r="E40" s="77">
        <f>$C$19*D40</f>
        <v>3.7283621837549936</v>
      </c>
      <c r="F40" s="76">
        <f>分析係数表!C43</f>
        <v>0.25330396475770922</v>
      </c>
      <c r="G40" s="77">
        <f>E40*F40</f>
        <v>0.94440892319785075</v>
      </c>
      <c r="H40" s="77">
        <v>1.0512213289009813</v>
      </c>
      <c r="I40" s="77">
        <f>C40+H40</f>
        <v>1.0512213289009813</v>
      </c>
      <c r="J40" s="76">
        <f>分析係数表!G43</f>
        <v>0.41014168530947054</v>
      </c>
      <c r="K40" s="78">
        <f>I40*J40</f>
        <v>0.43114968746870969</v>
      </c>
      <c r="L40" s="79"/>
      <c r="M40" s="80"/>
      <c r="N40" s="81">
        <f>分析係数表!H43</f>
        <v>4.1382046994132816E-2</v>
      </c>
      <c r="O40" s="82">
        <f t="shared" si="4"/>
        <v>0.54587793644100591</v>
      </c>
      <c r="P40" s="76">
        <f>分析係数表!C43</f>
        <v>0.25330396475770922</v>
      </c>
      <c r="Q40" s="82">
        <f>O40*P40</f>
        <v>0.13827304557426359</v>
      </c>
      <c r="R40" s="83">
        <v>0.19382227302338764</v>
      </c>
      <c r="S40" s="84">
        <f>I40+R40</f>
        <v>1.2450436019243689</v>
      </c>
      <c r="T40" s="85">
        <f>分析係数表!F43</f>
        <v>0.66890380313199105</v>
      </c>
      <c r="U40" s="86">
        <f>S40*T40</f>
        <v>0.8328144003923631</v>
      </c>
      <c r="V40" s="87">
        <f>分析係数表!D43</f>
        <v>0.29082774049217003</v>
      </c>
      <c r="W40" s="167">
        <f>ROUND(S40*V40,0)</f>
        <v>0</v>
      </c>
      <c r="X40" s="76">
        <f>分析係数表!E43</f>
        <v>0.17375093214019388</v>
      </c>
      <c r="Y40" s="166">
        <f>ROUND(S40*X40,0)</f>
        <v>0</v>
      </c>
    </row>
    <row r="41" spans="1:25" x14ac:dyDescent="0.2">
      <c r="A41" s="6" t="s">
        <v>340</v>
      </c>
      <c r="B41" s="5" t="s">
        <v>42</v>
      </c>
      <c r="C41" s="90"/>
      <c r="D41" s="76">
        <f>投入係数表!Q41</f>
        <v>0</v>
      </c>
      <c r="E41" s="77">
        <f>$C$19*D41</f>
        <v>0</v>
      </c>
      <c r="F41" s="76">
        <f>分析係数表!C44</f>
        <v>0.34899060563661799</v>
      </c>
      <c r="G41" s="77">
        <f>E41*F41</f>
        <v>0</v>
      </c>
      <c r="H41" s="77">
        <v>7.2290264495433363E-4</v>
      </c>
      <c r="I41" s="77">
        <f>C41+H41</f>
        <v>7.2290264495433363E-4</v>
      </c>
      <c r="J41" s="76">
        <f>分析係数表!G44</f>
        <v>0.26066485946640033</v>
      </c>
      <c r="K41" s="78">
        <f>I41*J41</f>
        <v>1.8843531635491048E-4</v>
      </c>
      <c r="L41" s="79"/>
      <c r="M41" s="80"/>
      <c r="N41" s="81">
        <f>分析係数表!H44</f>
        <v>0.11725858110597773</v>
      </c>
      <c r="O41" s="82">
        <f t="shared" si="4"/>
        <v>1.546778782915371</v>
      </c>
      <c r="P41" s="76">
        <f>分析係数表!C44</f>
        <v>0.34899060563661799</v>
      </c>
      <c r="Q41" s="82">
        <f>O41*P41</f>
        <v>0.53981126423550618</v>
      </c>
      <c r="R41" s="83">
        <v>0.54626001948786962</v>
      </c>
      <c r="S41" s="84">
        <f>I41+R41</f>
        <v>0.54698292213282396</v>
      </c>
      <c r="T41" s="85">
        <f>分析係数表!F44</f>
        <v>0.46411756313311459</v>
      </c>
      <c r="U41" s="86">
        <f>S41*T41</f>
        <v>0.25386438089571645</v>
      </c>
      <c r="V41" s="87">
        <f>分析係数表!D44</f>
        <v>0.17006705664146099</v>
      </c>
      <c r="W41" s="167">
        <f>ROUND(S41*V41,0)</f>
        <v>0</v>
      </c>
      <c r="X41" s="76">
        <f>分析係数表!E44</f>
        <v>7.8327864174632611E-2</v>
      </c>
      <c r="Y41" s="166">
        <f>ROUND(S41*X41,0)</f>
        <v>0</v>
      </c>
    </row>
    <row r="42" spans="1:25" x14ac:dyDescent="0.2">
      <c r="A42" s="6" t="s">
        <v>341</v>
      </c>
      <c r="B42" s="5" t="s">
        <v>278</v>
      </c>
      <c r="C42" s="90"/>
      <c r="D42" s="76">
        <f>投入係数表!Q42</f>
        <v>0</v>
      </c>
      <c r="E42" s="77">
        <f>$C$19*D42</f>
        <v>0</v>
      </c>
      <c r="F42" s="76">
        <f>分析係数表!C45</f>
        <v>1</v>
      </c>
      <c r="G42" s="77">
        <f>E42*F42</f>
        <v>0</v>
      </c>
      <c r="H42" s="77">
        <v>5.434750258996511E-4</v>
      </c>
      <c r="I42" s="77">
        <f>C42+H42</f>
        <v>5.434750258996511E-4</v>
      </c>
      <c r="J42" s="76">
        <f>分析係数表!G45</f>
        <v>0</v>
      </c>
      <c r="K42" s="78">
        <f>I42*J42</f>
        <v>0</v>
      </c>
      <c r="L42" s="79"/>
      <c r="M42" s="80"/>
      <c r="N42" s="81">
        <f>分析係数表!H45</f>
        <v>0</v>
      </c>
      <c r="O42" s="82">
        <f t="shared" si="4"/>
        <v>0</v>
      </c>
      <c r="P42" s="76">
        <f>分析係数表!C45</f>
        <v>1</v>
      </c>
      <c r="Q42" s="82">
        <f>O42*P42</f>
        <v>0</v>
      </c>
      <c r="R42" s="83">
        <v>1.2995214219706339E-3</v>
      </c>
      <c r="S42" s="84">
        <f>I42+R42</f>
        <v>1.8429964478702851E-3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投入係数表!Q43</f>
        <v>7.989347536617843E-3</v>
      </c>
      <c r="E43" s="77">
        <f>$C$19*D43</f>
        <v>0.79893475366178435</v>
      </c>
      <c r="F43" s="76">
        <f>分析係数表!C46</f>
        <v>3.0665669409124852E-2</v>
      </c>
      <c r="G43" s="77">
        <f>E43*F43</f>
        <v>2.4499869035252881E-2</v>
      </c>
      <c r="H43" s="77">
        <v>2.5557153339704916E-2</v>
      </c>
      <c r="I43" s="77">
        <f>C43+H43</f>
        <v>2.5557153339704916E-2</v>
      </c>
      <c r="J43" s="76">
        <f>分析係数表!G46</f>
        <v>2.4390243902439025E-2</v>
      </c>
      <c r="K43" s="78">
        <f>I43*J43</f>
        <v>6.2334520340743703E-4</v>
      </c>
      <c r="L43" s="79"/>
      <c r="M43" s="80"/>
      <c r="N43" s="81">
        <f>分析係数表!H46</f>
        <v>2.3808848955528473E-2</v>
      </c>
      <c r="O43" s="82">
        <f t="shared" si="4"/>
        <v>0.31406675795235961</v>
      </c>
      <c r="P43" s="76">
        <f>分析係数表!C46</f>
        <v>3.0665669409124852E-2</v>
      </c>
      <c r="Q43" s="82">
        <f>O43*P43</f>
        <v>9.6310673717626936E-3</v>
      </c>
      <c r="R43" s="83">
        <v>1.0364832904809492E-2</v>
      </c>
      <c r="S43" s="84">
        <f>I43+R43</f>
        <v>3.5921986244514412E-2</v>
      </c>
      <c r="T43" s="85">
        <f>分析係数表!F46</f>
        <v>0.34146341463414637</v>
      </c>
      <c r="U43" s="86">
        <f>S43*T43</f>
        <v>1.2266044083492727E-2</v>
      </c>
      <c r="V43" s="87">
        <f>分析係数表!D46</f>
        <v>4.878048780487805E-2</v>
      </c>
      <c r="W43" s="167">
        <f>ROUND(S43*V43,0)</f>
        <v>0</v>
      </c>
      <c r="X43" s="76">
        <f>分析係数表!E46</f>
        <v>0.17073170731707318</v>
      </c>
      <c r="Y43" s="166">
        <f>ROUND(S43*X43,0)</f>
        <v>0</v>
      </c>
    </row>
    <row r="44" spans="1:25" x14ac:dyDescent="0.2">
      <c r="A44" s="192">
        <v>40</v>
      </c>
      <c r="B44" s="14" t="s">
        <v>150</v>
      </c>
      <c r="C44" s="197">
        <f>SUM(C5:C43)</f>
        <v>100</v>
      </c>
      <c r="D44" s="92">
        <f>投入係数表!Q44</f>
        <v>0.56990679094540608</v>
      </c>
      <c r="E44" s="91">
        <f>SUM(E5:E43)</f>
        <v>56.990679094540603</v>
      </c>
      <c r="F44" s="92">
        <f>分析係数表!C47</f>
        <v>0.40646171512083096</v>
      </c>
      <c r="G44" s="91">
        <f>SUM(G5:G43)</f>
        <v>5.0177776471766444</v>
      </c>
      <c r="H44" s="91">
        <f>SUM(H5:H43)</f>
        <v>5.4758075834436895</v>
      </c>
      <c r="I44" s="91">
        <f>SUM(I5:I43)</f>
        <v>105.47580758344368</v>
      </c>
      <c r="J44" s="92">
        <f>分析係数表!G47</f>
        <v>0.2746501442153616</v>
      </c>
      <c r="K44" s="93">
        <f>SUM(K5:K43)</f>
        <v>21.03856096171717</v>
      </c>
      <c r="L44" s="94">
        <f>最終需要_まとめ!$L$33</f>
        <v>0.627</v>
      </c>
      <c r="M44" s="91">
        <f>K44*L44</f>
        <v>13.191177722996665</v>
      </c>
      <c r="N44" s="95">
        <f>分析係数表!H47</f>
        <v>1</v>
      </c>
      <c r="O44" s="96">
        <f>SUM(O5:O43)</f>
        <v>13.191177722996665</v>
      </c>
      <c r="P44" s="92">
        <f>分析係数表!C47</f>
        <v>0.40646171512083096</v>
      </c>
      <c r="Q44" s="96">
        <f>SUM(Q5:Q43)</f>
        <v>4.1173821773057995</v>
      </c>
      <c r="R44" s="91">
        <f>SUM(R5:R43)</f>
        <v>4.5353065321196082</v>
      </c>
      <c r="S44" s="97">
        <f>SUM(S5:S43)</f>
        <v>110.01111411556332</v>
      </c>
      <c r="T44" s="98">
        <f>分析係数表!F47</f>
        <v>0.52975109496848627</v>
      </c>
      <c r="U44" s="99">
        <f>SUM(U5:U43)</f>
        <v>47.281053690688438</v>
      </c>
      <c r="V44" s="100">
        <f>分析係数表!D47</f>
        <v>0.13437209089383004</v>
      </c>
      <c r="W44" s="164">
        <f>SUM(W5:W43)</f>
        <v>4</v>
      </c>
      <c r="X44" s="92">
        <f>分析係数表!E47</f>
        <v>9.7288140766401632E-2</v>
      </c>
      <c r="Y44" s="165">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297</v>
      </c>
      <c r="S2" s="3" t="s">
        <v>152</v>
      </c>
      <c r="U2" s="64" t="s">
        <v>209</v>
      </c>
      <c r="W2" s="3" t="s">
        <v>130</v>
      </c>
      <c r="Y2" s="3" t="s">
        <v>153</v>
      </c>
    </row>
    <row r="3" spans="1:25" ht="44" x14ac:dyDescent="0.2">
      <c r="B3" s="65"/>
      <c r="C3" s="66" t="s">
        <v>227</v>
      </c>
      <c r="D3" s="66" t="s">
        <v>311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投入係数表!R5</f>
        <v>0</v>
      </c>
      <c r="E5" s="77">
        <f t="shared" ref="E5:E38" si="0">$C$20*D5</f>
        <v>0</v>
      </c>
      <c r="F5" s="76">
        <f>分析係数表!C8</f>
        <v>0.34359605911330049</v>
      </c>
      <c r="G5" s="77">
        <f t="shared" ref="G5:G38" si="1">E5*F5</f>
        <v>0</v>
      </c>
      <c r="H5" s="77">
        <f t="array" ref="H5:H43">MMULT(逆行列係数!C5:AO43,'16'!G5:G43)</f>
        <v>1.3294214151923427E-5</v>
      </c>
      <c r="I5" s="77">
        <f t="shared" ref="I5:I38" si="2">C5+H5</f>
        <v>1.3294214151923427E-5</v>
      </c>
      <c r="J5" s="76">
        <f>分析係数表!G8</f>
        <v>0.12010331467929401</v>
      </c>
      <c r="K5" s="78">
        <f t="shared" ref="K5:K38" si="3">I5*J5</f>
        <v>1.5966791857023831E-6</v>
      </c>
      <c r="L5" s="79" t="s">
        <v>183</v>
      </c>
      <c r="M5" s="80" t="s">
        <v>183</v>
      </c>
      <c r="N5" s="81">
        <f>分析係数表!H8</f>
        <v>1.3293274000170063E-2</v>
      </c>
      <c r="O5" s="82">
        <f t="shared" ref="O5:O43" si="4">$M$44*N5</f>
        <v>0.19062776954866789</v>
      </c>
      <c r="P5" s="76">
        <f>分析係数表!C8</f>
        <v>0.34359605911330049</v>
      </c>
      <c r="Q5" s="82">
        <f t="shared" ref="Q5:Q38" si="5">O5*P5</f>
        <v>6.5498950374480711E-2</v>
      </c>
      <c r="R5" s="83">
        <f t="array" ref="R5:R43">MMULT(逆行列係数!C5:AO43,'16'!Q5:Q43)</f>
        <v>9.4358877259650323E-2</v>
      </c>
      <c r="S5" s="84">
        <f t="shared" ref="S5:S38" si="6">I5+R5</f>
        <v>9.4372171473802252E-2</v>
      </c>
      <c r="T5" s="85">
        <f>分析係数表!F8</f>
        <v>0.4537236332328885</v>
      </c>
      <c r="U5" s="86">
        <f t="shared" ref="U5:U38" si="7">S5*T5</f>
        <v>4.2818884517170717E-2</v>
      </c>
      <c r="V5" s="87">
        <f>分析係数表!D8</f>
        <v>0.40163581575548857</v>
      </c>
      <c r="W5" s="167">
        <f t="shared" ref="W5:W38" si="8">ROUND(S5*V5,0)</f>
        <v>0</v>
      </c>
      <c r="X5" s="76">
        <f>分析係数表!E8</f>
        <v>0.27335342229875159</v>
      </c>
      <c r="Y5" s="166">
        <f t="shared" ref="Y5:Y38" si="9">ROUND(S5*X5,0)</f>
        <v>0</v>
      </c>
    </row>
    <row r="6" spans="1:25" x14ac:dyDescent="0.2">
      <c r="A6" s="6" t="s">
        <v>219</v>
      </c>
      <c r="B6" s="5" t="s">
        <v>265</v>
      </c>
      <c r="C6" s="90"/>
      <c r="D6" s="76">
        <f>投入係数表!R6</f>
        <v>0</v>
      </c>
      <c r="E6" s="77">
        <f t="shared" si="0"/>
        <v>0</v>
      </c>
      <c r="F6" s="76">
        <f>分析係数表!C9</f>
        <v>1</v>
      </c>
      <c r="G6" s="77">
        <f t="shared" si="1"/>
        <v>0</v>
      </c>
      <c r="H6" s="77">
        <v>1.2897178696225232E-5</v>
      </c>
      <c r="I6" s="77">
        <f t="shared" si="2"/>
        <v>1.2897178696225232E-5</v>
      </c>
      <c r="J6" s="76">
        <f>分析係数表!G9</f>
        <v>0.25</v>
      </c>
      <c r="K6" s="78">
        <f t="shared" si="3"/>
        <v>3.2242946740563079E-6</v>
      </c>
      <c r="L6" s="79"/>
      <c r="M6" s="80"/>
      <c r="N6" s="81">
        <f>分析係数表!H9</f>
        <v>6.8025282730081347E-4</v>
      </c>
      <c r="O6" s="82">
        <f t="shared" si="4"/>
        <v>9.7549391666695729E-3</v>
      </c>
      <c r="P6" s="76">
        <f>分析係数表!C9</f>
        <v>1</v>
      </c>
      <c r="Q6" s="82">
        <f t="shared" si="5"/>
        <v>9.7549391666695729E-3</v>
      </c>
      <c r="R6" s="83">
        <v>1.2351125480064697E-2</v>
      </c>
      <c r="S6" s="84">
        <f t="shared" si="6"/>
        <v>1.2364022658760923E-2</v>
      </c>
      <c r="T6" s="85">
        <f>分析係数表!F9</f>
        <v>0.67771084337349397</v>
      </c>
      <c r="U6" s="86">
        <f t="shared" si="7"/>
        <v>8.3792322235578549E-3</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投入係数表!R7</f>
        <v>0</v>
      </c>
      <c r="E7" s="77">
        <f t="shared" si="0"/>
        <v>0</v>
      </c>
      <c r="F7" s="76">
        <f>分析係数表!C10</f>
        <v>1</v>
      </c>
      <c r="G7" s="77">
        <f t="shared" si="1"/>
        <v>0</v>
      </c>
      <c r="H7" s="77">
        <v>3.5718445979199156E-6</v>
      </c>
      <c r="I7" s="77">
        <f t="shared" si="2"/>
        <v>3.5718445979199156E-6</v>
      </c>
      <c r="J7" s="76">
        <f>分析係数表!G10</f>
        <v>0.17902051621442752</v>
      </c>
      <c r="K7" s="78">
        <f t="shared" si="3"/>
        <v>6.3943346375733758E-7</v>
      </c>
      <c r="L7" s="79"/>
      <c r="M7" s="80"/>
      <c r="N7" s="81">
        <f>分析係数表!H10</f>
        <v>1.3605056546016269E-3</v>
      </c>
      <c r="O7" s="82">
        <f t="shared" si="4"/>
        <v>1.9509878333339146E-2</v>
      </c>
      <c r="P7" s="76">
        <f>分析係数表!C10</f>
        <v>1</v>
      </c>
      <c r="Q7" s="82">
        <f t="shared" si="5"/>
        <v>1.9509878333339146E-2</v>
      </c>
      <c r="R7" s="83">
        <v>3.4023842628236468E-2</v>
      </c>
      <c r="S7" s="84">
        <f t="shared" si="6"/>
        <v>3.4027414472834389E-2</v>
      </c>
      <c r="T7" s="85">
        <f>分析係数表!F10</f>
        <v>0.51919258769027132</v>
      </c>
      <c r="U7" s="86">
        <f t="shared" si="7"/>
        <v>1.7666781372560277E-2</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投入係数表!R8</f>
        <v>0</v>
      </c>
      <c r="E8" s="77">
        <f t="shared" si="0"/>
        <v>0</v>
      </c>
      <c r="F8" s="76">
        <f>分析係数表!C11</f>
        <v>0.13492063492063489</v>
      </c>
      <c r="G8" s="77">
        <f t="shared" si="1"/>
        <v>0</v>
      </c>
      <c r="H8" s="77">
        <v>3.5105801633732281E-2</v>
      </c>
      <c r="I8" s="77">
        <f t="shared" si="2"/>
        <v>3.5105801633732281E-2</v>
      </c>
      <c r="J8" s="76">
        <f>分析係数表!G11</f>
        <v>0.36893203883495146</v>
      </c>
      <c r="K8" s="78">
        <f t="shared" si="3"/>
        <v>1.295165497166822E-2</v>
      </c>
      <c r="L8" s="79"/>
      <c r="M8" s="80"/>
      <c r="N8" s="81">
        <f>分析係数表!H11</f>
        <v>-2.8343867804200562E-5</v>
      </c>
      <c r="O8" s="82">
        <f t="shared" si="4"/>
        <v>-4.0645579861123222E-4</v>
      </c>
      <c r="P8" s="76">
        <f>分析係数表!C11</f>
        <v>0.13492063492063489</v>
      </c>
      <c r="Q8" s="82">
        <f t="shared" si="5"/>
        <v>-5.483927441580116E-5</v>
      </c>
      <c r="R8" s="83">
        <v>1.1883225710676175E-2</v>
      </c>
      <c r="S8" s="84">
        <f t="shared" si="6"/>
        <v>4.6989027344408456E-2</v>
      </c>
      <c r="T8" s="85">
        <f>分析係数表!F11</f>
        <v>0.61165048543689315</v>
      </c>
      <c r="U8" s="86">
        <f t="shared" si="7"/>
        <v>2.874086138541488E-2</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投入係数表!R9</f>
        <v>0</v>
      </c>
      <c r="E9" s="77">
        <f t="shared" si="0"/>
        <v>0</v>
      </c>
      <c r="F9" s="76">
        <f>分析係数表!C12</f>
        <v>0.20036934441366572</v>
      </c>
      <c r="G9" s="77">
        <f t="shared" si="1"/>
        <v>0</v>
      </c>
      <c r="H9" s="77">
        <v>2.0265904355874709E-5</v>
      </c>
      <c r="I9" s="77">
        <f t="shared" si="2"/>
        <v>2.0265904355874709E-5</v>
      </c>
      <c r="J9" s="76">
        <f>分析係数表!G12</f>
        <v>0.13740087392782002</v>
      </c>
      <c r="K9" s="78">
        <f t="shared" si="3"/>
        <v>2.7845529694347993E-6</v>
      </c>
      <c r="L9" s="79"/>
      <c r="M9" s="80"/>
      <c r="N9" s="81">
        <f>分析係数表!H12</f>
        <v>9.9061817975680963E-2</v>
      </c>
      <c r="O9" s="82">
        <f t="shared" si="4"/>
        <v>1.4205630161462566</v>
      </c>
      <c r="P9" s="76">
        <f>分析係数表!C12</f>
        <v>0.20036934441366572</v>
      </c>
      <c r="Q9" s="82">
        <f t="shared" si="5"/>
        <v>0.28463728024352508</v>
      </c>
      <c r="R9" s="83">
        <v>0.31683598657241774</v>
      </c>
      <c r="S9" s="84">
        <f t="shared" si="6"/>
        <v>0.31685625247677363</v>
      </c>
      <c r="T9" s="85">
        <f>分析係数表!F12</f>
        <v>0.33460106813400226</v>
      </c>
      <c r="U9" s="86">
        <f t="shared" si="7"/>
        <v>0.10602044052366555</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投入係数表!R10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0.21054410368061827</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投入係数表!R11</f>
        <v>0</v>
      </c>
      <c r="E11" s="77">
        <f t="shared" si="0"/>
        <v>0</v>
      </c>
      <c r="F11" s="76">
        <f>分析係数表!C14</f>
        <v>6.3559322033898136E-3</v>
      </c>
      <c r="G11" s="77">
        <f t="shared" si="1"/>
        <v>0</v>
      </c>
      <c r="H11" s="77">
        <v>1.4525276049523841E-4</v>
      </c>
      <c r="I11" s="77">
        <f t="shared" si="2"/>
        <v>1.4525276049523841E-4</v>
      </c>
      <c r="J11" s="76">
        <f>分析係数表!G14</f>
        <v>0.23809523809523808</v>
      </c>
      <c r="K11" s="78">
        <f t="shared" si="3"/>
        <v>3.4583990594104382E-5</v>
      </c>
      <c r="L11" s="79"/>
      <c r="M11" s="80"/>
      <c r="N11" s="81">
        <f>分析係数表!H14</f>
        <v>1.218786315580624E-3</v>
      </c>
      <c r="O11" s="82">
        <f t="shared" si="4"/>
        <v>1.7477599340282982E-2</v>
      </c>
      <c r="P11" s="76">
        <f>分析係数表!C14</f>
        <v>6.3559322033898136E-3</v>
      </c>
      <c r="Q11" s="82">
        <f t="shared" si="5"/>
        <v>1.1108643648484917E-4</v>
      </c>
      <c r="R11" s="83">
        <v>2.815313165499519E-4</v>
      </c>
      <c r="S11" s="84">
        <f t="shared" si="6"/>
        <v>4.2678407704519031E-4</v>
      </c>
      <c r="T11" s="85">
        <f>分析係数表!F14</f>
        <v>0.42857142857142855</v>
      </c>
      <c r="U11" s="86">
        <f t="shared" si="7"/>
        <v>1.8290746159079583E-4</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投入係数表!R12</f>
        <v>0</v>
      </c>
      <c r="E12" s="77">
        <f t="shared" si="0"/>
        <v>0</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0.13209813454865046</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投入係数表!R13</f>
        <v>0</v>
      </c>
      <c r="E13" s="77">
        <f t="shared" si="0"/>
        <v>0</v>
      </c>
      <c r="F13" s="76">
        <f>分析係数表!C16</f>
        <v>8.0906148867310179E-4</v>
      </c>
      <c r="G13" s="77">
        <f t="shared" si="1"/>
        <v>0</v>
      </c>
      <c r="H13" s="77">
        <v>5.1242441629297675E-5</v>
      </c>
      <c r="I13" s="77">
        <f t="shared" si="2"/>
        <v>5.1242441629297675E-5</v>
      </c>
      <c r="J13" s="76">
        <f>分析係数表!G16</f>
        <v>0</v>
      </c>
      <c r="K13" s="78">
        <f t="shared" si="3"/>
        <v>0</v>
      </c>
      <c r="L13" s="79"/>
      <c r="M13" s="80"/>
      <c r="N13" s="81">
        <f>分析係数表!H16</f>
        <v>1.7573198038604347E-2</v>
      </c>
      <c r="O13" s="82">
        <f t="shared" si="4"/>
        <v>0.25200259513896395</v>
      </c>
      <c r="P13" s="76">
        <f>分析係数表!C16</f>
        <v>8.0906148867310179E-4</v>
      </c>
      <c r="Q13" s="82">
        <f t="shared" si="5"/>
        <v>2.0388559477261514E-4</v>
      </c>
      <c r="R13" s="83">
        <v>2.3190059154214833E-4</v>
      </c>
      <c r="S13" s="84">
        <f t="shared" si="6"/>
        <v>2.8314303317144597E-4</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投入係数表!R14</f>
        <v>2.4096385542168676E-2</v>
      </c>
      <c r="E14" s="77">
        <f t="shared" si="0"/>
        <v>2.4096385542168677</v>
      </c>
      <c r="F14" s="76">
        <f>分析係数表!C17</f>
        <v>1.9255455712451908E-2</v>
      </c>
      <c r="G14" s="77">
        <f t="shared" si="1"/>
        <v>4.639868846373954E-2</v>
      </c>
      <c r="H14" s="77">
        <v>4.7418564248627525E-2</v>
      </c>
      <c r="I14" s="77">
        <f t="shared" si="2"/>
        <v>4.7418564248627525E-2</v>
      </c>
      <c r="J14" s="76">
        <f>分析係数表!G17</f>
        <v>0.22549019607843138</v>
      </c>
      <c r="K14" s="78">
        <f t="shared" si="3"/>
        <v>1.0692421350180717E-2</v>
      </c>
      <c r="L14" s="79"/>
      <c r="M14" s="80"/>
      <c r="N14" s="81">
        <f>分析係数表!H17</f>
        <v>2.8343867804200562E-3</v>
      </c>
      <c r="O14" s="82">
        <f t="shared" si="4"/>
        <v>4.0645579861123222E-2</v>
      </c>
      <c r="P14" s="76">
        <f>分析係数表!C17</f>
        <v>1.9255455712451908E-2</v>
      </c>
      <c r="Q14" s="82">
        <f t="shared" si="5"/>
        <v>7.8264916292278535E-4</v>
      </c>
      <c r="R14" s="83">
        <v>1.269590623619874E-3</v>
      </c>
      <c r="S14" s="84">
        <f t="shared" si="6"/>
        <v>4.8688154872247397E-2</v>
      </c>
      <c r="T14" s="85">
        <f>分析係数表!F17</f>
        <v>0.34313725490196079</v>
      </c>
      <c r="U14" s="86">
        <f t="shared" si="7"/>
        <v>1.67067198091045E-2</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投入係数表!R15</f>
        <v>0</v>
      </c>
      <c r="E15" s="77">
        <f t="shared" si="0"/>
        <v>0</v>
      </c>
      <c r="F15" s="76">
        <f>分析係数表!C18</f>
        <v>0.17326732673267331</v>
      </c>
      <c r="G15" s="77">
        <f t="shared" si="1"/>
        <v>0</v>
      </c>
      <c r="H15" s="77">
        <v>1.7130383010727289E-3</v>
      </c>
      <c r="I15" s="77">
        <f t="shared" si="2"/>
        <v>1.7130383010727289E-3</v>
      </c>
      <c r="J15" s="76">
        <f>分析係数表!G18</f>
        <v>0.2148626817447496</v>
      </c>
      <c r="K15" s="78">
        <f t="shared" si="3"/>
        <v>3.6806800329995627E-4</v>
      </c>
      <c r="L15" s="79"/>
      <c r="M15" s="80"/>
      <c r="N15" s="81">
        <f>分析係数表!H18</f>
        <v>4.8184575267140952E-4</v>
      </c>
      <c r="O15" s="82">
        <f t="shared" si="4"/>
        <v>6.9097485763909474E-3</v>
      </c>
      <c r="P15" s="76">
        <f>分析係数表!C18</f>
        <v>0.17326732673267331</v>
      </c>
      <c r="Q15" s="82">
        <f t="shared" si="5"/>
        <v>1.1972336642261546E-3</v>
      </c>
      <c r="R15" s="83">
        <v>2.219246791055271E-3</v>
      </c>
      <c r="S15" s="84">
        <f t="shared" si="6"/>
        <v>3.9322850921280003E-3</v>
      </c>
      <c r="T15" s="85">
        <f>分析係数表!F18</f>
        <v>0.4604200323101777</v>
      </c>
      <c r="U15" s="86">
        <f t="shared" si="7"/>
        <v>1.8105028291704041E-3</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投入係数表!R16</f>
        <v>9.6385542168674704E-2</v>
      </c>
      <c r="E16" s="77">
        <f t="shared" si="0"/>
        <v>9.6385542168674707</v>
      </c>
      <c r="F16" s="76">
        <f>分析係数表!C19</f>
        <v>6.6666666666667096E-3</v>
      </c>
      <c r="G16" s="77">
        <f t="shared" si="1"/>
        <v>6.4257028112450224E-2</v>
      </c>
      <c r="H16" s="77">
        <v>6.4942064084830664E-2</v>
      </c>
      <c r="I16" s="77">
        <f t="shared" si="2"/>
        <v>6.4942064084830664E-2</v>
      </c>
      <c r="J16" s="76">
        <f>分析係数表!G19</f>
        <v>7.1428571428571425E-2</v>
      </c>
      <c r="K16" s="78">
        <f t="shared" si="3"/>
        <v>4.6387188632021903E-3</v>
      </c>
      <c r="L16" s="79"/>
      <c r="M16" s="80"/>
      <c r="N16" s="81">
        <f>分析係数表!H19</f>
        <v>-1.1337547121680225E-4</v>
      </c>
      <c r="O16" s="82">
        <f t="shared" si="4"/>
        <v>-1.6258231944449289E-3</v>
      </c>
      <c r="P16" s="76">
        <f>分析係数表!C19</f>
        <v>6.6666666666667096E-3</v>
      </c>
      <c r="Q16" s="82">
        <f t="shared" si="5"/>
        <v>-1.0838821296299595E-5</v>
      </c>
      <c r="R16" s="83">
        <v>1.3336834422754873E-5</v>
      </c>
      <c r="S16" s="84">
        <f t="shared" si="6"/>
        <v>6.495540091925342E-2</v>
      </c>
      <c r="T16" s="85">
        <f>分析係数表!F19</f>
        <v>0.2857142857142857</v>
      </c>
      <c r="U16" s="86">
        <f t="shared" si="7"/>
        <v>1.8558685976929546E-2</v>
      </c>
      <c r="V16" s="87">
        <f>分析係数表!D19</f>
        <v>0</v>
      </c>
      <c r="W16" s="167">
        <f t="shared" si="8"/>
        <v>0</v>
      </c>
      <c r="X16" s="76">
        <f>分析係数表!E19</f>
        <v>0</v>
      </c>
      <c r="Y16" s="166">
        <f t="shared" si="9"/>
        <v>0</v>
      </c>
    </row>
    <row r="17" spans="1:25" x14ac:dyDescent="0.2">
      <c r="A17" s="6" t="s">
        <v>5</v>
      </c>
      <c r="B17" s="5" t="s">
        <v>33</v>
      </c>
      <c r="C17" s="90"/>
      <c r="D17" s="76">
        <f>投入係数表!R17</f>
        <v>2.4096385542168676E-2</v>
      </c>
      <c r="E17" s="77">
        <f t="shared" si="0"/>
        <v>2.4096385542168677</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8.5355717708358748E-3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投入係数表!R18</f>
        <v>3.614457831325301E-2</v>
      </c>
      <c r="E18" s="77">
        <f t="shared" si="0"/>
        <v>3.6144578313253009</v>
      </c>
      <c r="F18" s="76">
        <f>分析係数表!C21</f>
        <v>2.5662959794696349E-2</v>
      </c>
      <c r="G18" s="77">
        <f t="shared" si="1"/>
        <v>9.2757686004926551E-2</v>
      </c>
      <c r="H18" s="77">
        <v>9.3782469233867113E-2</v>
      </c>
      <c r="I18" s="77">
        <f t="shared" si="2"/>
        <v>9.3782469233867113E-2</v>
      </c>
      <c r="J18" s="76">
        <f>分析係数表!G21</f>
        <v>0.2857142857142857</v>
      </c>
      <c r="K18" s="78">
        <f t="shared" si="3"/>
        <v>2.6794991209676315E-2</v>
      </c>
      <c r="L18" s="79"/>
      <c r="M18" s="80"/>
      <c r="N18" s="81">
        <f>分析係数表!H21</f>
        <v>9.6369150534281905E-4</v>
      </c>
      <c r="O18" s="82">
        <f t="shared" si="4"/>
        <v>1.3819497152781895E-2</v>
      </c>
      <c r="P18" s="76">
        <f>分析係数表!C21</f>
        <v>2.5662959794696349E-2</v>
      </c>
      <c r="Q18" s="82">
        <f t="shared" si="5"/>
        <v>3.5464919981476246E-4</v>
      </c>
      <c r="R18" s="83">
        <v>6.6089405644028092E-4</v>
      </c>
      <c r="S18" s="84">
        <f t="shared" si="6"/>
        <v>9.4443363290307392E-2</v>
      </c>
      <c r="T18" s="85">
        <f>分析係数表!F21</f>
        <v>0.42857142857142855</v>
      </c>
      <c r="U18" s="86">
        <f t="shared" si="7"/>
        <v>4.0475727124417452E-2</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投入係数表!R19</f>
        <v>3.614457831325301E-2</v>
      </c>
      <c r="E19" s="77">
        <f t="shared" si="0"/>
        <v>3.6144578313253009</v>
      </c>
      <c r="F19" s="76">
        <f>分析係数表!C22</f>
        <v>5.6016597510373467E-2</v>
      </c>
      <c r="G19" s="77">
        <f t="shared" si="1"/>
        <v>0.20246962955556672</v>
      </c>
      <c r="H19" s="77">
        <v>0.20517665389236295</v>
      </c>
      <c r="I19" s="77">
        <f t="shared" si="2"/>
        <v>0.20517665389236295</v>
      </c>
      <c r="J19" s="76">
        <f>分析係数表!G22</f>
        <v>0.19573901464713714</v>
      </c>
      <c r="K19" s="78">
        <f t="shared" si="3"/>
        <v>4.0161076061487819E-2</v>
      </c>
      <c r="L19" s="79"/>
      <c r="M19" s="80"/>
      <c r="N19" s="81">
        <f>分析係数表!H22</f>
        <v>5.6687735608401125E-5</v>
      </c>
      <c r="O19" s="82">
        <f t="shared" si="4"/>
        <v>8.1291159722246444E-4</v>
      </c>
      <c r="P19" s="76">
        <f>分析係数表!C22</f>
        <v>5.6016597510373467E-2</v>
      </c>
      <c r="Q19" s="82">
        <f t="shared" si="5"/>
        <v>4.5536541753125622E-5</v>
      </c>
      <c r="R19" s="83">
        <v>2.4502676828146023E-4</v>
      </c>
      <c r="S19" s="84">
        <f t="shared" si="6"/>
        <v>0.2054216806606444</v>
      </c>
      <c r="T19" s="85">
        <f>分析係数表!F22</f>
        <v>0.41411451398135818</v>
      </c>
      <c r="U19" s="86">
        <f t="shared" si="7"/>
        <v>8.5068099448016521E-2</v>
      </c>
      <c r="V19" s="87">
        <f>分析係数表!D22</f>
        <v>3.1957390146471372E-2</v>
      </c>
      <c r="W19" s="167">
        <f t="shared" si="8"/>
        <v>0</v>
      </c>
      <c r="X19" s="76">
        <f>分析係数表!E22</f>
        <v>2.529960053262317E-2</v>
      </c>
      <c r="Y19" s="166">
        <f t="shared" si="9"/>
        <v>0</v>
      </c>
    </row>
    <row r="20" spans="1:25" x14ac:dyDescent="0.2">
      <c r="A20" s="6" t="s">
        <v>8</v>
      </c>
      <c r="B20" s="5" t="s">
        <v>269</v>
      </c>
      <c r="C20" s="75">
        <f>最終需要_まとめ!C21</f>
        <v>100</v>
      </c>
      <c r="D20" s="76">
        <f>投入係数表!R20</f>
        <v>0.15662650602409639</v>
      </c>
      <c r="E20" s="77">
        <f t="shared" si="0"/>
        <v>15.66265060240964</v>
      </c>
      <c r="F20" s="76">
        <f>分析係数表!C23</f>
        <v>0</v>
      </c>
      <c r="G20" s="77">
        <f t="shared" si="1"/>
        <v>0</v>
      </c>
      <c r="H20" s="77">
        <v>0</v>
      </c>
      <c r="I20" s="77">
        <f t="shared" si="2"/>
        <v>100</v>
      </c>
      <c r="J20" s="76">
        <f>分析係数表!G23</f>
        <v>0.21686746987951808</v>
      </c>
      <c r="K20" s="78">
        <f t="shared" si="3"/>
        <v>21.686746987951807</v>
      </c>
      <c r="L20" s="79"/>
      <c r="M20" s="80"/>
      <c r="N20" s="81">
        <f>分析係数表!H23</f>
        <v>2.8343867804200562E-5</v>
      </c>
      <c r="O20" s="82">
        <f t="shared" si="4"/>
        <v>4.0645579861123222E-4</v>
      </c>
      <c r="P20" s="76">
        <f>分析係数表!C23</f>
        <v>0</v>
      </c>
      <c r="Q20" s="82">
        <f t="shared" si="5"/>
        <v>0</v>
      </c>
      <c r="R20" s="83">
        <v>0</v>
      </c>
      <c r="S20" s="84">
        <f t="shared" si="6"/>
        <v>100</v>
      </c>
      <c r="T20" s="85">
        <f>分析係数表!F23</f>
        <v>0.43373493975903615</v>
      </c>
      <c r="U20" s="86">
        <f t="shared" si="7"/>
        <v>43.373493975903614</v>
      </c>
      <c r="V20" s="87">
        <f>分析係数表!D23</f>
        <v>0.26506024096385544</v>
      </c>
      <c r="W20" s="167">
        <f t="shared" si="8"/>
        <v>27</v>
      </c>
      <c r="X20" s="76">
        <f>分析係数表!E23</f>
        <v>0.25301204819277107</v>
      </c>
      <c r="Y20" s="166">
        <f t="shared" si="9"/>
        <v>25</v>
      </c>
    </row>
    <row r="21" spans="1:25" x14ac:dyDescent="0.2">
      <c r="A21" s="6" t="s">
        <v>9</v>
      </c>
      <c r="B21" s="5" t="s">
        <v>270</v>
      </c>
      <c r="C21" s="90"/>
      <c r="D21" s="76">
        <f>投入係数表!R21</f>
        <v>1.2048192771084338E-2</v>
      </c>
      <c r="E21" s="77">
        <f t="shared" si="0"/>
        <v>1.2048192771084338</v>
      </c>
      <c r="F21" s="76">
        <f>分析係数表!C24</f>
        <v>0.19917864476386038</v>
      </c>
      <c r="G21" s="77">
        <f t="shared" si="1"/>
        <v>0.2399742707998318</v>
      </c>
      <c r="H21" s="77">
        <v>0.24506367852334809</v>
      </c>
      <c r="I21" s="77">
        <f t="shared" si="2"/>
        <v>0.24506367852334809</v>
      </c>
      <c r="J21" s="76">
        <f>分析係数表!G24</f>
        <v>0.20754716981132076</v>
      </c>
      <c r="K21" s="78">
        <f t="shared" si="3"/>
        <v>5.0862272901072252E-2</v>
      </c>
      <c r="L21" s="79"/>
      <c r="M21" s="80"/>
      <c r="N21" s="81">
        <f>分析係数表!H24</f>
        <v>3.9681414925880784E-4</v>
      </c>
      <c r="O21" s="82">
        <f t="shared" si="4"/>
        <v>5.6903811805572501E-3</v>
      </c>
      <c r="P21" s="76">
        <f>分析係数表!C24</f>
        <v>0.19917864476386038</v>
      </c>
      <c r="Q21" s="82">
        <f t="shared" si="5"/>
        <v>1.133402411733169E-3</v>
      </c>
      <c r="R21" s="83">
        <v>2.1783157243463959E-3</v>
      </c>
      <c r="S21" s="84">
        <f t="shared" si="6"/>
        <v>0.2472419942476945</v>
      </c>
      <c r="T21" s="85">
        <f>分析係数表!F24</f>
        <v>0.39622641509433965</v>
      </c>
      <c r="U21" s="86">
        <f t="shared" si="7"/>
        <v>9.796380904153934E-2</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投入係数表!R22</f>
        <v>1.2048192771084338E-2</v>
      </c>
      <c r="E22" s="77">
        <f t="shared" si="0"/>
        <v>1.2048192771084338</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7.722660173613412E-3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投入係数表!R23</f>
        <v>2.4096385542168676E-2</v>
      </c>
      <c r="E23" s="77">
        <f t="shared" si="0"/>
        <v>2.4096385542168677</v>
      </c>
      <c r="F23" s="76">
        <f>分析係数表!C26</f>
        <v>0.11021233569261879</v>
      </c>
      <c r="G23" s="77">
        <f t="shared" si="1"/>
        <v>0.26557189323522601</v>
      </c>
      <c r="H23" s="77">
        <v>0.27078089297409669</v>
      </c>
      <c r="I23" s="77">
        <f t="shared" si="2"/>
        <v>0.27078089297409669</v>
      </c>
      <c r="J23" s="76">
        <f>分析係数表!G26</f>
        <v>0.1984126984126984</v>
      </c>
      <c r="K23" s="78">
        <f t="shared" si="3"/>
        <v>5.3726367653590609E-2</v>
      </c>
      <c r="L23" s="79"/>
      <c r="M23" s="80"/>
      <c r="N23" s="81">
        <f>分析係数表!H26</f>
        <v>1.2046143816785239E-2</v>
      </c>
      <c r="O23" s="82">
        <f t="shared" si="4"/>
        <v>0.17274371440977368</v>
      </c>
      <c r="P23" s="76">
        <f>分析係数表!C26</f>
        <v>0.11021233569261879</v>
      </c>
      <c r="Q23" s="82">
        <f t="shared" si="5"/>
        <v>1.9038488241319845E-2</v>
      </c>
      <c r="R23" s="83">
        <v>1.957954807524041E-2</v>
      </c>
      <c r="S23" s="84">
        <f t="shared" si="6"/>
        <v>0.29036044104933711</v>
      </c>
      <c r="T23" s="85">
        <f>分析係数表!F26</f>
        <v>0.33809523809523812</v>
      </c>
      <c r="U23" s="86">
        <f t="shared" si="7"/>
        <v>9.8169482450013987E-2</v>
      </c>
      <c r="V23" s="87">
        <f>分析係数表!D26</f>
        <v>0</v>
      </c>
      <c r="W23" s="167">
        <f t="shared" si="8"/>
        <v>0</v>
      </c>
      <c r="X23" s="76">
        <f>分析係数表!E26</f>
        <v>0</v>
      </c>
      <c r="Y23" s="166">
        <f t="shared" si="9"/>
        <v>0</v>
      </c>
    </row>
    <row r="24" spans="1:25" x14ac:dyDescent="0.2">
      <c r="A24" s="6" t="s">
        <v>12</v>
      </c>
      <c r="B24" s="5" t="s">
        <v>365</v>
      </c>
      <c r="C24" s="90"/>
      <c r="D24" s="76">
        <f>投入係数表!R24</f>
        <v>0</v>
      </c>
      <c r="E24" s="77">
        <f t="shared" si="0"/>
        <v>0</v>
      </c>
      <c r="F24" s="76">
        <f>分析係数表!C27</f>
        <v>1.1933174224343368E-3</v>
      </c>
      <c r="G24" s="77">
        <f t="shared" si="1"/>
        <v>0</v>
      </c>
      <c r="H24" s="77">
        <v>1.5716573469667795E-6</v>
      </c>
      <c r="I24" s="77">
        <f t="shared" si="2"/>
        <v>1.5716573469667795E-6</v>
      </c>
      <c r="J24" s="76">
        <f>分析係数表!G27</f>
        <v>0.2857142857142857</v>
      </c>
      <c r="K24" s="78">
        <f t="shared" si="3"/>
        <v>4.4904495627622267E-7</v>
      </c>
      <c r="L24" s="79"/>
      <c r="M24" s="80"/>
      <c r="N24" s="81">
        <f>分析係数表!H27</f>
        <v>1.1365890989484425E-2</v>
      </c>
      <c r="O24" s="82">
        <f t="shared" si="4"/>
        <v>0.16298877524310409</v>
      </c>
      <c r="P24" s="76">
        <f>分析係数表!C27</f>
        <v>1.1933174224343368E-3</v>
      </c>
      <c r="Q24" s="82">
        <f t="shared" si="5"/>
        <v>1.9449734515883044E-4</v>
      </c>
      <c r="R24" s="83">
        <v>1.9528214442714661E-4</v>
      </c>
      <c r="S24" s="84">
        <f t="shared" si="6"/>
        <v>1.9685380177411339E-4</v>
      </c>
      <c r="T24" s="85">
        <f>分析係数表!F27</f>
        <v>0.5714285714285714</v>
      </c>
      <c r="U24" s="86">
        <f t="shared" si="7"/>
        <v>1.1248788672806479E-4</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投入係数表!R25</f>
        <v>0</v>
      </c>
      <c r="E25" s="77">
        <f t="shared" si="0"/>
        <v>0</v>
      </c>
      <c r="F25" s="76">
        <f>分析係数表!C28</f>
        <v>9.1300191204588876E-2</v>
      </c>
      <c r="G25" s="77">
        <f t="shared" si="1"/>
        <v>0</v>
      </c>
      <c r="H25" s="77">
        <v>2.9586373568007175E-3</v>
      </c>
      <c r="I25" s="77">
        <f t="shared" si="2"/>
        <v>2.9586373568007175E-3</v>
      </c>
      <c r="J25" s="76">
        <f>分析係数表!G28</f>
        <v>0.1256583897667419</v>
      </c>
      <c r="K25" s="78">
        <f t="shared" si="3"/>
        <v>3.7177760615930759E-4</v>
      </c>
      <c r="L25" s="79"/>
      <c r="M25" s="80"/>
      <c r="N25" s="81">
        <f>分析係数表!H28</f>
        <v>2.1286244720954622E-2</v>
      </c>
      <c r="O25" s="82">
        <f t="shared" si="4"/>
        <v>0.3052483047570354</v>
      </c>
      <c r="P25" s="76">
        <f>分析係数表!C28</f>
        <v>9.1300191204588876E-2</v>
      </c>
      <c r="Q25" s="82">
        <f t="shared" si="5"/>
        <v>2.786922858919395E-2</v>
      </c>
      <c r="R25" s="83">
        <v>3.0336217838855119E-2</v>
      </c>
      <c r="S25" s="84">
        <f t="shared" si="6"/>
        <v>3.3294855195655837E-2</v>
      </c>
      <c r="T25" s="85">
        <f>分析係数表!F28</f>
        <v>0.21519939804364183</v>
      </c>
      <c r="U25" s="86">
        <f t="shared" si="7"/>
        <v>7.165032796055357E-3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投入係数表!R26</f>
        <v>0</v>
      </c>
      <c r="E26" s="77">
        <f t="shared" si="0"/>
        <v>0</v>
      </c>
      <c r="F26" s="76">
        <f>分析係数表!C29</f>
        <v>1.8433179723502335E-2</v>
      </c>
      <c r="G26" s="77">
        <f t="shared" si="1"/>
        <v>0</v>
      </c>
      <c r="H26" s="77">
        <v>5.4262324280045086E-4</v>
      </c>
      <c r="I26" s="77">
        <f t="shared" si="2"/>
        <v>5.4262324280045086E-4</v>
      </c>
      <c r="J26" s="76">
        <f>分析係数表!G29</f>
        <v>0.30107526881720431</v>
      </c>
      <c r="K26" s="78">
        <f t="shared" si="3"/>
        <v>1.6337043869260885E-4</v>
      </c>
      <c r="L26" s="79"/>
      <c r="M26" s="80"/>
      <c r="N26" s="81">
        <f>分析係数表!H29</f>
        <v>1.0062073070491199E-2</v>
      </c>
      <c r="O26" s="82">
        <f t="shared" si="4"/>
        <v>0.14429180850698742</v>
      </c>
      <c r="P26" s="76">
        <f>分析係数表!C29</f>
        <v>1.8433179723502335E-2</v>
      </c>
      <c r="Q26" s="82">
        <f t="shared" si="5"/>
        <v>2.6597568388384823E-3</v>
      </c>
      <c r="R26" s="83">
        <v>3.1675212308077128E-3</v>
      </c>
      <c r="S26" s="84">
        <f t="shared" si="6"/>
        <v>3.7101444736081634E-3</v>
      </c>
      <c r="T26" s="85">
        <f>分析係数表!F29</f>
        <v>0.4838709677419355</v>
      </c>
      <c r="U26" s="86">
        <f t="shared" si="7"/>
        <v>1.7952311969071759E-3</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投入係数表!R27</f>
        <v>0</v>
      </c>
      <c r="E27" s="77">
        <f t="shared" si="0"/>
        <v>0</v>
      </c>
      <c r="F27" s="76">
        <f>分析係数表!C30</f>
        <v>1</v>
      </c>
      <c r="G27" s="77">
        <f t="shared" si="1"/>
        <v>0</v>
      </c>
      <c r="H27" s="77">
        <v>1.9221495310985912E-2</v>
      </c>
      <c r="I27" s="77">
        <f t="shared" si="2"/>
        <v>1.9221495310985912E-2</v>
      </c>
      <c r="J27" s="76">
        <f>分析係数表!G30</f>
        <v>0.34457349818908456</v>
      </c>
      <c r="K27" s="78">
        <f t="shared" si="3"/>
        <v>6.6232178797315019E-3</v>
      </c>
      <c r="L27" s="79"/>
      <c r="M27" s="80"/>
      <c r="N27" s="81">
        <f>分析係数表!H30</f>
        <v>0</v>
      </c>
      <c r="O27" s="82">
        <f t="shared" si="4"/>
        <v>0</v>
      </c>
      <c r="P27" s="76">
        <f>分析係数表!C30</f>
        <v>1</v>
      </c>
      <c r="Q27" s="82">
        <f t="shared" si="5"/>
        <v>0</v>
      </c>
      <c r="R27" s="83">
        <v>3.0307712970318961E-2</v>
      </c>
      <c r="S27" s="84">
        <f t="shared" si="6"/>
        <v>4.9529208281304873E-2</v>
      </c>
      <c r="T27" s="85">
        <f>分析係数表!F30</f>
        <v>0.44136380666916447</v>
      </c>
      <c r="U27" s="86">
        <f t="shared" si="7"/>
        <v>2.1860399908346623E-2</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投入係数表!R28</f>
        <v>1.2048192771084338E-2</v>
      </c>
      <c r="E28" s="77">
        <f t="shared" si="0"/>
        <v>1.2048192771084338</v>
      </c>
      <c r="F28" s="76">
        <f>分析係数表!C31</f>
        <v>0.63276836158192085</v>
      </c>
      <c r="G28" s="77">
        <f t="shared" si="1"/>
        <v>0.76237151997821795</v>
      </c>
      <c r="H28" s="77">
        <v>0.84857537299550245</v>
      </c>
      <c r="I28" s="77">
        <f t="shared" si="2"/>
        <v>0.84857537299550245</v>
      </c>
      <c r="J28" s="76">
        <f>分析係数表!G31</f>
        <v>7.0953436807095344E-2</v>
      </c>
      <c r="K28" s="78">
        <f t="shared" si="3"/>
        <v>6.0209339103893741E-2</v>
      </c>
      <c r="L28" s="79"/>
      <c r="M28" s="80"/>
      <c r="N28" s="81">
        <f>分析係数表!H31</f>
        <v>2.4772540460871292E-2</v>
      </c>
      <c r="O28" s="82">
        <f t="shared" si="4"/>
        <v>0.35524236798621694</v>
      </c>
      <c r="P28" s="76">
        <f>分析係数表!C31</f>
        <v>0.63276836158192085</v>
      </c>
      <c r="Q28" s="82">
        <f t="shared" si="5"/>
        <v>0.22478613115512031</v>
      </c>
      <c r="R28" s="83">
        <v>0.29186081918389395</v>
      </c>
      <c r="S28" s="84">
        <f t="shared" si="6"/>
        <v>1.1404361921793964</v>
      </c>
      <c r="T28" s="85">
        <f>分析係数表!F31</f>
        <v>0.34515890613451589</v>
      </c>
      <c r="U28" s="86">
        <f t="shared" si="7"/>
        <v>0.39363170860885299</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投入係数表!R29</f>
        <v>0</v>
      </c>
      <c r="E29" s="77">
        <f t="shared" si="0"/>
        <v>0</v>
      </c>
      <c r="F29" s="76">
        <f>分析係数表!C32</f>
        <v>0.97868217054263562</v>
      </c>
      <c r="G29" s="77">
        <f t="shared" si="1"/>
        <v>0</v>
      </c>
      <c r="H29" s="77">
        <v>5.0260554639006269E-3</v>
      </c>
      <c r="I29" s="77">
        <f t="shared" si="2"/>
        <v>5.0260554639006269E-3</v>
      </c>
      <c r="J29" s="76">
        <f>分析係数表!G32</f>
        <v>0.14173228346456693</v>
      </c>
      <c r="K29" s="78">
        <f t="shared" si="3"/>
        <v>7.1235431771819908E-4</v>
      </c>
      <c r="L29" s="79"/>
      <c r="M29" s="80"/>
      <c r="N29" s="81">
        <f>分析係数表!H32</f>
        <v>7.0859669510501405E-3</v>
      </c>
      <c r="O29" s="82">
        <f t="shared" si="4"/>
        <v>0.10161394965280805</v>
      </c>
      <c r="P29" s="76">
        <f>分析係数表!C32</f>
        <v>0.97868217054263562</v>
      </c>
      <c r="Q29" s="82">
        <f t="shared" si="5"/>
        <v>9.9447760803620278E-2</v>
      </c>
      <c r="R29" s="83">
        <v>0.12553867088250398</v>
      </c>
      <c r="S29" s="84">
        <f t="shared" si="6"/>
        <v>0.13056472634640459</v>
      </c>
      <c r="T29" s="85">
        <f>分析係数表!F32</f>
        <v>0.48622047244094491</v>
      </c>
      <c r="U29" s="86">
        <f t="shared" si="7"/>
        <v>6.3483242928271524E-2</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投入係数表!R30</f>
        <v>0</v>
      </c>
      <c r="E30" s="77">
        <f t="shared" si="0"/>
        <v>0</v>
      </c>
      <c r="F30" s="76">
        <f>分析係数表!C33</f>
        <v>0.55506607929515417</v>
      </c>
      <c r="G30" s="77">
        <f t="shared" si="1"/>
        <v>0</v>
      </c>
      <c r="H30" s="77">
        <v>1.0327576434316569E-2</v>
      </c>
      <c r="I30" s="77">
        <f t="shared" si="2"/>
        <v>1.0327576434316569E-2</v>
      </c>
      <c r="J30" s="76">
        <f>分析係数表!G33</f>
        <v>0.50923482849604218</v>
      </c>
      <c r="K30" s="78">
        <f t="shared" si="3"/>
        <v>5.2591616143089649E-3</v>
      </c>
      <c r="L30" s="79"/>
      <c r="M30" s="80"/>
      <c r="N30" s="81">
        <f>分析係数表!H33</f>
        <v>1.0203792409512202E-3</v>
      </c>
      <c r="O30" s="82">
        <f t="shared" si="4"/>
        <v>1.4632408750004358E-2</v>
      </c>
      <c r="P30" s="76">
        <f>分析係数表!C33</f>
        <v>0.55506607929515417</v>
      </c>
      <c r="Q30" s="82">
        <f t="shared" si="5"/>
        <v>8.1219537555090263E-3</v>
      </c>
      <c r="R30" s="83">
        <v>2.7290221824871508E-2</v>
      </c>
      <c r="S30" s="84">
        <f t="shared" si="6"/>
        <v>3.7617798259188075E-2</v>
      </c>
      <c r="T30" s="85">
        <f>分析係数表!F33</f>
        <v>0.65171503957783639</v>
      </c>
      <c r="U30" s="86">
        <f t="shared" si="7"/>
        <v>2.4516084881317821E-2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投入係数表!R31</f>
        <v>3.614457831325301E-2</v>
      </c>
      <c r="E31" s="77">
        <f t="shared" si="0"/>
        <v>3.6144578313253009</v>
      </c>
      <c r="F31" s="76">
        <f>分析係数表!C34</f>
        <v>0.15400223191640461</v>
      </c>
      <c r="G31" s="77">
        <f t="shared" si="1"/>
        <v>0.55663457319182386</v>
      </c>
      <c r="H31" s="77">
        <v>0.57085258282226259</v>
      </c>
      <c r="I31" s="77">
        <f t="shared" si="2"/>
        <v>0.57085258282226259</v>
      </c>
      <c r="J31" s="76">
        <f>分析係数表!G34</f>
        <v>0.42548076923076922</v>
      </c>
      <c r="K31" s="78">
        <f t="shared" si="3"/>
        <v>0.24288679605658767</v>
      </c>
      <c r="L31" s="79"/>
      <c r="M31" s="80"/>
      <c r="N31" s="81">
        <f>分析係数表!H34</f>
        <v>0.17369122190414105</v>
      </c>
      <c r="O31" s="82">
        <f t="shared" si="4"/>
        <v>2.4907611338896309</v>
      </c>
      <c r="P31" s="76">
        <f>分析係数表!C34</f>
        <v>0.15400223191640461</v>
      </c>
      <c r="Q31" s="82">
        <f t="shared" si="5"/>
        <v>0.38358277378963784</v>
      </c>
      <c r="R31" s="83">
        <v>0.40389705914807955</v>
      </c>
      <c r="S31" s="84">
        <f t="shared" si="6"/>
        <v>0.97474964197034208</v>
      </c>
      <c r="T31" s="85">
        <f>分析係数表!F34</f>
        <v>0.70232371794871795</v>
      </c>
      <c r="U31" s="86">
        <f t="shared" si="7"/>
        <v>0.68458979261779229</v>
      </c>
      <c r="V31" s="87">
        <f>分析係数表!D34</f>
        <v>0.47435897435897434</v>
      </c>
      <c r="W31" s="167">
        <f t="shared" si="8"/>
        <v>0</v>
      </c>
      <c r="X31" s="76">
        <f>分析係数表!E34</f>
        <v>0.27003205128205127</v>
      </c>
      <c r="Y31" s="166">
        <f t="shared" si="9"/>
        <v>0</v>
      </c>
    </row>
    <row r="32" spans="1:25" x14ac:dyDescent="0.2">
      <c r="A32" s="6" t="s">
        <v>20</v>
      </c>
      <c r="B32" s="5" t="s">
        <v>37</v>
      </c>
      <c r="C32" s="90"/>
      <c r="D32" s="76">
        <f>投入係数表!R32</f>
        <v>1.2048192771084338E-2</v>
      </c>
      <c r="E32" s="77">
        <f t="shared" si="0"/>
        <v>1.2048192771084338</v>
      </c>
      <c r="F32" s="76">
        <f>分析係数表!C35</f>
        <v>0.30568862275449105</v>
      </c>
      <c r="G32" s="77">
        <f t="shared" si="1"/>
        <v>0.36829954548733862</v>
      </c>
      <c r="H32" s="77">
        <v>0.39043529122404053</v>
      </c>
      <c r="I32" s="77">
        <f t="shared" si="2"/>
        <v>0.39043529122404053</v>
      </c>
      <c r="J32" s="76">
        <f>分析係数表!G35</f>
        <v>0.31559633027522938</v>
      </c>
      <c r="K32" s="78">
        <f t="shared" si="3"/>
        <v>0.12321994512024766</v>
      </c>
      <c r="L32" s="79"/>
      <c r="M32" s="80"/>
      <c r="N32" s="81">
        <f>分析係数表!H35</f>
        <v>6.5701085570136902E-2</v>
      </c>
      <c r="O32" s="82">
        <f t="shared" si="4"/>
        <v>0.94216454118083626</v>
      </c>
      <c r="P32" s="76">
        <f>分析係数表!C35</f>
        <v>0.30568862275449105</v>
      </c>
      <c r="Q32" s="82">
        <f t="shared" si="5"/>
        <v>0.28800898100168681</v>
      </c>
      <c r="R32" s="83">
        <v>0.33826923655485996</v>
      </c>
      <c r="S32" s="84">
        <f t="shared" si="6"/>
        <v>0.72870452777890049</v>
      </c>
      <c r="T32" s="85">
        <f>分析係数表!F35</f>
        <v>0.65045871559633028</v>
      </c>
      <c r="U32" s="86">
        <f t="shared" si="7"/>
        <v>0.47399221118829399</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投入係数表!R33</f>
        <v>0</v>
      </c>
      <c r="E33" s="77">
        <f t="shared" si="0"/>
        <v>0</v>
      </c>
      <c r="F33" s="76">
        <f>分析係数表!C36</f>
        <v>0.70817344589409048</v>
      </c>
      <c r="G33" s="77">
        <f t="shared" si="1"/>
        <v>0</v>
      </c>
      <c r="H33" s="77">
        <v>2.6714051808513665E-2</v>
      </c>
      <c r="I33" s="77">
        <f t="shared" si="2"/>
        <v>2.6714051808513665E-2</v>
      </c>
      <c r="J33" s="76">
        <f>分析係数表!G36</f>
        <v>9.7428958051420846E-3</v>
      </c>
      <c r="K33" s="78">
        <f t="shared" si="3"/>
        <v>2.6027222330351612E-4</v>
      </c>
      <c r="L33" s="79"/>
      <c r="M33" s="80"/>
      <c r="N33" s="81">
        <f>分析係数表!H36</f>
        <v>0.13287605226609223</v>
      </c>
      <c r="O33" s="82">
        <f t="shared" si="4"/>
        <v>1.9054647838894565</v>
      </c>
      <c r="P33" s="76">
        <f>分析係数表!C36</f>
        <v>0.70817344589409048</v>
      </c>
      <c r="Q33" s="82">
        <f t="shared" si="5"/>
        <v>1.3493995620368349</v>
      </c>
      <c r="R33" s="83">
        <v>1.3857925046055521</v>
      </c>
      <c r="S33" s="84">
        <f t="shared" si="6"/>
        <v>1.4125065564140658</v>
      </c>
      <c r="T33" s="85">
        <f>分析係数表!F36</f>
        <v>0.89418132611637346</v>
      </c>
      <c r="U33" s="86">
        <f t="shared" si="7"/>
        <v>1.2630369857624013</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投入係数表!R34</f>
        <v>1.2048192771084338E-2</v>
      </c>
      <c r="E34" s="77">
        <f t="shared" si="0"/>
        <v>1.2048192771084338</v>
      </c>
      <c r="F34" s="76">
        <f>分析係数表!C37</f>
        <v>0.27648363838047696</v>
      </c>
      <c r="G34" s="77">
        <f t="shared" si="1"/>
        <v>0.33311281732587589</v>
      </c>
      <c r="H34" s="77">
        <v>0.36149904163948327</v>
      </c>
      <c r="I34" s="77">
        <f t="shared" si="2"/>
        <v>0.36149904163948327</v>
      </c>
      <c r="J34" s="76">
        <f>分析係数表!G37</f>
        <v>0.33205374280230326</v>
      </c>
      <c r="K34" s="78">
        <f t="shared" si="3"/>
        <v>0.12003710979583609</v>
      </c>
      <c r="L34" s="79"/>
      <c r="M34" s="80"/>
      <c r="N34" s="81">
        <f>分析係数表!H37</f>
        <v>5.1330744593407217E-2</v>
      </c>
      <c r="O34" s="82">
        <f t="shared" si="4"/>
        <v>0.73609145128494147</v>
      </c>
      <c r="P34" s="76">
        <f>分析係数表!C37</f>
        <v>0.27648363838047696</v>
      </c>
      <c r="Q34" s="82">
        <f t="shared" si="5"/>
        <v>0.20351724263202622</v>
      </c>
      <c r="R34" s="83">
        <v>0.23364767760432617</v>
      </c>
      <c r="S34" s="84">
        <f t="shared" si="6"/>
        <v>0.59514671924380946</v>
      </c>
      <c r="T34" s="85">
        <f>分析係数表!F37</f>
        <v>0.66922584772872684</v>
      </c>
      <c r="U34" s="86">
        <f t="shared" si="7"/>
        <v>0.398287567708909</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投入係数表!R35</f>
        <v>1.2048192771084338E-2</v>
      </c>
      <c r="E35" s="77">
        <f t="shared" si="0"/>
        <v>1.2048192771084338</v>
      </c>
      <c r="F35" s="76">
        <f>分析係数表!C38</f>
        <v>2.0725388601036232E-2</v>
      </c>
      <c r="G35" s="77">
        <f t="shared" si="1"/>
        <v>2.4970347712091848E-2</v>
      </c>
      <c r="H35" s="77">
        <v>2.7080354418556638E-2</v>
      </c>
      <c r="I35" s="77">
        <f t="shared" si="2"/>
        <v>2.7080354418556638E-2</v>
      </c>
      <c r="J35" s="76">
        <f>分析係数表!G38</f>
        <v>0.23376623376623376</v>
      </c>
      <c r="K35" s="78">
        <f t="shared" si="3"/>
        <v>6.3304724614807722E-3</v>
      </c>
      <c r="L35" s="79"/>
      <c r="M35" s="80"/>
      <c r="N35" s="81">
        <f>分析係数表!H38</f>
        <v>4.4613247923811682E-2</v>
      </c>
      <c r="O35" s="82">
        <f t="shared" si="4"/>
        <v>0.63976142701407945</v>
      </c>
      <c r="P35" s="76">
        <f>分析係数表!C38</f>
        <v>2.0725388601036232E-2</v>
      </c>
      <c r="Q35" s="82">
        <f t="shared" si="5"/>
        <v>1.3259304186820276E-2</v>
      </c>
      <c r="R35" s="83">
        <v>1.500048044358703E-2</v>
      </c>
      <c r="S35" s="84">
        <f t="shared" si="6"/>
        <v>4.2080834862143666E-2</v>
      </c>
      <c r="T35" s="85">
        <f>分析係数表!F38</f>
        <v>0.61038961038961037</v>
      </c>
      <c r="U35" s="86">
        <f t="shared" si="7"/>
        <v>2.5685704396373406E-2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投入係数表!R36</f>
        <v>0</v>
      </c>
      <c r="E36" s="77">
        <f t="shared" si="0"/>
        <v>0</v>
      </c>
      <c r="F36" s="76">
        <f>分析係数表!C39</f>
        <v>1</v>
      </c>
      <c r="G36" s="77">
        <f t="shared" si="1"/>
        <v>0</v>
      </c>
      <c r="H36" s="77">
        <v>7.3539014959445237E-3</v>
      </c>
      <c r="I36" s="77">
        <f t="shared" si="2"/>
        <v>7.3539014959445237E-3</v>
      </c>
      <c r="J36" s="76">
        <f>分析係数表!G39</f>
        <v>0.35511171293161814</v>
      </c>
      <c r="K36" s="78">
        <f t="shared" si="3"/>
        <v>2.6114565569552487E-3</v>
      </c>
      <c r="L36" s="79"/>
      <c r="M36" s="80"/>
      <c r="N36" s="81">
        <f>分析係数表!H39</f>
        <v>4.0815169638048808E-3</v>
      </c>
      <c r="O36" s="82">
        <f t="shared" si="4"/>
        <v>5.8529635000017434E-2</v>
      </c>
      <c r="P36" s="76">
        <f>分析係数表!C39</f>
        <v>1</v>
      </c>
      <c r="Q36" s="82">
        <f t="shared" si="5"/>
        <v>5.8529635000017434E-2</v>
      </c>
      <c r="R36" s="83">
        <v>6.0728198803980948E-2</v>
      </c>
      <c r="S36" s="84">
        <f t="shared" si="6"/>
        <v>6.8082100299925466E-2</v>
      </c>
      <c r="T36" s="85">
        <f>分析係数表!F39</f>
        <v>0.70565335138794849</v>
      </c>
      <c r="U36" s="86">
        <f t="shared" si="7"/>
        <v>4.8042362246172858E-2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投入係数表!R37</f>
        <v>0</v>
      </c>
      <c r="E37" s="77">
        <f t="shared" si="0"/>
        <v>0</v>
      </c>
      <c r="F37" s="76">
        <f>分析係数表!C40</f>
        <v>0.8197979041916168</v>
      </c>
      <c r="G37" s="77">
        <f t="shared" si="1"/>
        <v>0</v>
      </c>
      <c r="H37" s="77">
        <v>1.1407030042392206E-3</v>
      </c>
      <c r="I37" s="77">
        <f t="shared" si="2"/>
        <v>1.1407030042392206E-3</v>
      </c>
      <c r="J37" s="76">
        <f>分析係数表!G40</f>
        <v>0.57597173144876324</v>
      </c>
      <c r="K37" s="78">
        <f t="shared" si="3"/>
        <v>6.5701268442046985E-4</v>
      </c>
      <c r="L37" s="79"/>
      <c r="M37" s="80"/>
      <c r="N37" s="81">
        <f>分析係数表!H40</f>
        <v>2.8769025821263571E-2</v>
      </c>
      <c r="O37" s="82">
        <f t="shared" si="4"/>
        <v>0.41255263559040067</v>
      </c>
      <c r="P37" s="76">
        <f>分析係数表!C40</f>
        <v>0.8197979041916168</v>
      </c>
      <c r="Q37" s="82">
        <f t="shared" si="5"/>
        <v>0.33820978602573831</v>
      </c>
      <c r="R37" s="83">
        <v>0.33904708480890688</v>
      </c>
      <c r="S37" s="84">
        <f t="shared" si="6"/>
        <v>0.34018778781314613</v>
      </c>
      <c r="T37" s="85">
        <f>分析係数表!F40</f>
        <v>0.7751534312813837</v>
      </c>
      <c r="U37" s="86">
        <f t="shared" si="7"/>
        <v>0.26369773100338351</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投入係数表!R38</f>
        <v>0</v>
      </c>
      <c r="E38" s="77">
        <f t="shared" si="0"/>
        <v>0</v>
      </c>
      <c r="F38" s="76">
        <f>分析係数表!C41</f>
        <v>0.39171744294123723</v>
      </c>
      <c r="G38" s="77">
        <f t="shared" si="1"/>
        <v>0</v>
      </c>
      <c r="H38" s="77">
        <v>9.1321442950137265E-5</v>
      </c>
      <c r="I38" s="77">
        <f t="shared" si="2"/>
        <v>9.1321442950137265E-5</v>
      </c>
      <c r="J38" s="76">
        <f>分析係数表!G41</f>
        <v>0.45918367346938777</v>
      </c>
      <c r="K38" s="78">
        <f t="shared" si="3"/>
        <v>4.1933315640369154E-5</v>
      </c>
      <c r="L38" s="79"/>
      <c r="M38" s="80"/>
      <c r="N38" s="81">
        <f>分析係数表!H41</f>
        <v>5.0452084691477002E-2</v>
      </c>
      <c r="O38" s="82">
        <f t="shared" si="4"/>
        <v>0.72349132152799334</v>
      </c>
      <c r="P38" s="76">
        <f>分析係数表!C41</f>
        <v>0.39171744294123723</v>
      </c>
      <c r="Q38" s="82">
        <f t="shared" si="5"/>
        <v>0.28340417045912203</v>
      </c>
      <c r="R38" s="83">
        <v>0.28573357436478897</v>
      </c>
      <c r="S38" s="84">
        <f t="shared" si="6"/>
        <v>0.28582489580773912</v>
      </c>
      <c r="T38" s="85">
        <f>分析係数表!F41</f>
        <v>0.56279434850863419</v>
      </c>
      <c r="U38" s="86">
        <f t="shared" si="7"/>
        <v>0.16086063602366479</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投入係数表!R39</f>
        <v>0</v>
      </c>
      <c r="E39" s="77">
        <f>$C$20*D39</f>
        <v>0</v>
      </c>
      <c r="F39" s="76">
        <f>分析係数表!C42</f>
        <v>0.20259319286871957</v>
      </c>
      <c r="G39" s="77">
        <f>E39*F39</f>
        <v>0</v>
      </c>
      <c r="H39" s="77">
        <v>8.7140021457789347E-4</v>
      </c>
      <c r="I39" s="77">
        <f>C39+H39</f>
        <v>8.7140021457789347E-4</v>
      </c>
      <c r="J39" s="76">
        <f>分析係数表!G42</f>
        <v>0.5</v>
      </c>
      <c r="K39" s="78">
        <f>I39*J39</f>
        <v>4.3570010728894674E-4</v>
      </c>
      <c r="L39" s="79"/>
      <c r="M39" s="80"/>
      <c r="N39" s="81">
        <f>分析係数表!H42</f>
        <v>1.5560783424506107E-2</v>
      </c>
      <c r="O39" s="82">
        <f t="shared" si="4"/>
        <v>0.22314423343756645</v>
      </c>
      <c r="P39" s="76">
        <f>分析係数表!C42</f>
        <v>0.20259319286871957</v>
      </c>
      <c r="Q39" s="82">
        <f>O39*P39</f>
        <v>4.5207502722359481E-2</v>
      </c>
      <c r="R39" s="83">
        <v>4.6174061820057843E-2</v>
      </c>
      <c r="S39" s="84">
        <f>I39+R39</f>
        <v>4.7045462034635735E-2</v>
      </c>
      <c r="T39" s="85">
        <f>分析係数表!F42</f>
        <v>0.5714285714285714</v>
      </c>
      <c r="U39" s="86">
        <f>S39*T39</f>
        <v>2.6883121162648991E-2</v>
      </c>
      <c r="V39" s="87">
        <f>分析係数表!D42</f>
        <v>1.2619047619047619</v>
      </c>
      <c r="W39" s="167">
        <f>ROUND(S39*V39,0)</f>
        <v>0</v>
      </c>
      <c r="X39" s="76">
        <f>分析係数表!E42</f>
        <v>1.2380952380952381</v>
      </c>
      <c r="Y39" s="166">
        <f>ROUND(S39*X39,0)</f>
        <v>0</v>
      </c>
    </row>
    <row r="40" spans="1:25" x14ac:dyDescent="0.2">
      <c r="A40" s="6" t="s">
        <v>194</v>
      </c>
      <c r="B40" s="5" t="s">
        <v>41</v>
      </c>
      <c r="C40" s="90"/>
      <c r="D40" s="76">
        <f>投入係数表!R40</f>
        <v>3.614457831325301E-2</v>
      </c>
      <c r="E40" s="77">
        <f>$C$20*D40</f>
        <v>3.6144578313253009</v>
      </c>
      <c r="F40" s="76">
        <f>分析係数表!C43</f>
        <v>0.25330396475770922</v>
      </c>
      <c r="G40" s="77">
        <f>E40*F40</f>
        <v>0.91555649912425008</v>
      </c>
      <c r="H40" s="77">
        <v>1.0074557735753893</v>
      </c>
      <c r="I40" s="77">
        <f>C40+H40</f>
        <v>1.0074557735753893</v>
      </c>
      <c r="J40" s="76">
        <f>分析係数表!G43</f>
        <v>0.41014168530947054</v>
      </c>
      <c r="K40" s="78">
        <f>I40*J40</f>
        <v>0.4131996088489665</v>
      </c>
      <c r="L40" s="79"/>
      <c r="M40" s="80"/>
      <c r="N40" s="81">
        <f>分析係数表!H43</f>
        <v>4.1382046994132816E-2</v>
      </c>
      <c r="O40" s="82">
        <f t="shared" si="4"/>
        <v>0.59342546597239898</v>
      </c>
      <c r="P40" s="76">
        <f>分析係数表!C43</f>
        <v>0.25330396475770922</v>
      </c>
      <c r="Q40" s="82">
        <f>O40*P40</f>
        <v>0.15031702331899974</v>
      </c>
      <c r="R40" s="83">
        <v>0.21070474735548078</v>
      </c>
      <c r="S40" s="84">
        <f>I40+R40</f>
        <v>1.2181605209308701</v>
      </c>
      <c r="T40" s="85">
        <f>分析係数表!F43</f>
        <v>0.66890380313199105</v>
      </c>
      <c r="U40" s="86">
        <f>S40*T40</f>
        <v>0.81483220527590638</v>
      </c>
      <c r="V40" s="87">
        <f>分析係数表!D43</f>
        <v>0.29082774049217003</v>
      </c>
      <c r="W40" s="167">
        <f>ROUND(S40*V40,0)</f>
        <v>0</v>
      </c>
      <c r="X40" s="76">
        <f>分析係数表!E43</f>
        <v>0.17375093214019388</v>
      </c>
      <c r="Y40" s="166">
        <f>ROUND(S40*X40,0)</f>
        <v>0</v>
      </c>
    </row>
    <row r="41" spans="1:25" x14ac:dyDescent="0.2">
      <c r="A41" s="6" t="s">
        <v>340</v>
      </c>
      <c r="B41" s="5" t="s">
        <v>42</v>
      </c>
      <c r="C41" s="90"/>
      <c r="D41" s="76">
        <f>投入係数表!R41</f>
        <v>0</v>
      </c>
      <c r="E41" s="77">
        <f>$C$20*D41</f>
        <v>0</v>
      </c>
      <c r="F41" s="76">
        <f>分析係数表!C44</f>
        <v>0.34899060563661799</v>
      </c>
      <c r="G41" s="77">
        <f>E41*F41</f>
        <v>0</v>
      </c>
      <c r="H41" s="77">
        <v>5.9536664918148836E-4</v>
      </c>
      <c r="I41" s="77">
        <f>C41+H41</f>
        <v>5.9536664918148836E-4</v>
      </c>
      <c r="J41" s="76">
        <f>分析係数表!G44</f>
        <v>0.26066485946640033</v>
      </c>
      <c r="K41" s="78">
        <f>I41*J41</f>
        <v>1.5519116393987434E-4</v>
      </c>
      <c r="L41" s="79"/>
      <c r="M41" s="80"/>
      <c r="N41" s="81">
        <f>分析係数表!H44</f>
        <v>0.11725858110597773</v>
      </c>
      <c r="O41" s="82">
        <f t="shared" si="4"/>
        <v>1.6815076388546677</v>
      </c>
      <c r="P41" s="76">
        <f>分析係数表!C44</f>
        <v>0.34899060563661799</v>
      </c>
      <c r="Q41" s="82">
        <f>O41*P41</f>
        <v>0.58683036926649002</v>
      </c>
      <c r="R41" s="83">
        <v>0.59384082954544148</v>
      </c>
      <c r="S41" s="84">
        <f>I41+R41</f>
        <v>0.59443619619462296</v>
      </c>
      <c r="T41" s="85">
        <f>分析係数表!F44</f>
        <v>0.46411756313311459</v>
      </c>
      <c r="U41" s="86">
        <f>S41*T41</f>
        <v>0.27588827881596639</v>
      </c>
      <c r="V41" s="87">
        <f>分析係数表!D44</f>
        <v>0.17006705664146099</v>
      </c>
      <c r="W41" s="167">
        <f>ROUND(S41*V41,0)</f>
        <v>0</v>
      </c>
      <c r="X41" s="76">
        <f>分析係数表!E44</f>
        <v>7.8327864174632611E-2</v>
      </c>
      <c r="Y41" s="166">
        <f>ROUND(S41*X41,0)</f>
        <v>0</v>
      </c>
    </row>
    <row r="42" spans="1:25" x14ac:dyDescent="0.2">
      <c r="A42" s="6" t="s">
        <v>341</v>
      </c>
      <c r="B42" s="5" t="s">
        <v>278</v>
      </c>
      <c r="C42" s="90"/>
      <c r="D42" s="76">
        <f>投入係数表!R42</f>
        <v>0</v>
      </c>
      <c r="E42" s="77">
        <f>$C$20*D42</f>
        <v>0</v>
      </c>
      <c r="F42" s="76">
        <f>分析係数表!C45</f>
        <v>1</v>
      </c>
      <c r="G42" s="77">
        <f>E42*F42</f>
        <v>0</v>
      </c>
      <c r="H42" s="77">
        <v>5.9813898273081752E-4</v>
      </c>
      <c r="I42" s="77">
        <f>C42+H42</f>
        <v>5.9813898273081752E-4</v>
      </c>
      <c r="J42" s="76">
        <f>分析係数表!G45</f>
        <v>0</v>
      </c>
      <c r="K42" s="78">
        <f>I42*J42</f>
        <v>0</v>
      </c>
      <c r="L42" s="79"/>
      <c r="M42" s="80"/>
      <c r="N42" s="81">
        <f>分析係数表!H45</f>
        <v>0</v>
      </c>
      <c r="O42" s="82">
        <f t="shared" si="4"/>
        <v>0</v>
      </c>
      <c r="P42" s="76">
        <f>分析係数表!C45</f>
        <v>1</v>
      </c>
      <c r="Q42" s="82">
        <f>O42*P42</f>
        <v>0</v>
      </c>
      <c r="R42" s="83">
        <v>1.4127134545900077E-3</v>
      </c>
      <c r="S42" s="84">
        <f>I42+R42</f>
        <v>2.010852437320825E-3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投入係数表!R43</f>
        <v>1.2048192771084338E-2</v>
      </c>
      <c r="E43" s="77">
        <f>$C$20*D43</f>
        <v>1.2048192771084338</v>
      </c>
      <c r="F43" s="76">
        <f>分析係数表!C46</f>
        <v>3.0665669409124852E-2</v>
      </c>
      <c r="G43" s="77">
        <f>E43*F43</f>
        <v>3.6946589649548015E-2</v>
      </c>
      <c r="H43" s="77">
        <v>3.7688745166715686E-2</v>
      </c>
      <c r="I43" s="77">
        <f>C43+H43</f>
        <v>3.7688745166715686E-2</v>
      </c>
      <c r="J43" s="76">
        <f>分析係数表!G46</f>
        <v>2.4390243902439025E-2</v>
      </c>
      <c r="K43" s="78">
        <f>I43*J43</f>
        <v>9.1923768699306557E-4</v>
      </c>
      <c r="L43" s="79"/>
      <c r="M43" s="80"/>
      <c r="N43" s="81">
        <f>分析係数表!H46</f>
        <v>2.3808848955528473E-2</v>
      </c>
      <c r="O43" s="82">
        <f t="shared" si="4"/>
        <v>0.34142287083343509</v>
      </c>
      <c r="P43" s="76">
        <f>分析係数表!C46</f>
        <v>3.0665669409124852E-2</v>
      </c>
      <c r="Q43" s="82">
        <f>O43*P43</f>
        <v>1.0469960885692456E-2</v>
      </c>
      <c r="R43" s="83">
        <v>1.1267639495312979E-2</v>
      </c>
      <c r="S43" s="84">
        <f>I43+R43</f>
        <v>4.8956384662028667E-2</v>
      </c>
      <c r="T43" s="85">
        <f>分析係数表!F46</f>
        <v>0.34146341463414637</v>
      </c>
      <c r="U43" s="86">
        <f>S43*T43</f>
        <v>1.6716814274839058E-2</v>
      </c>
      <c r="V43" s="87">
        <f>分析係数表!D46</f>
        <v>4.878048780487805E-2</v>
      </c>
      <c r="W43" s="167">
        <f>ROUND(S43*V43,0)</f>
        <v>0</v>
      </c>
      <c r="X43" s="76">
        <f>分析係数表!E46</f>
        <v>0.17073170731707318</v>
      </c>
      <c r="Y43" s="166">
        <f>ROUND(S43*X43,0)</f>
        <v>0</v>
      </c>
    </row>
    <row r="44" spans="1:25" x14ac:dyDescent="0.2">
      <c r="A44" s="192">
        <v>40</v>
      </c>
      <c r="B44" s="14" t="s">
        <v>150</v>
      </c>
      <c r="C44" s="197">
        <f>SUM(C5:C43)</f>
        <v>100</v>
      </c>
      <c r="D44" s="92">
        <f>投入係数表!R44</f>
        <v>0.55421686746987953</v>
      </c>
      <c r="E44" s="91">
        <f>SUM(E5:E43)</f>
        <v>55.421686746987966</v>
      </c>
      <c r="F44" s="92">
        <f>分析係数表!C47</f>
        <v>0.40646171512083096</v>
      </c>
      <c r="G44" s="91">
        <f>SUM(G5:G43)</f>
        <v>3.9093210886408869</v>
      </c>
      <c r="H44" s="91">
        <f>SUM(H5:H43)</f>
        <v>4.2832596921421047</v>
      </c>
      <c r="I44" s="91">
        <f>SUM(I6:I43)</f>
        <v>104.28324639792795</v>
      </c>
      <c r="J44" s="92">
        <f>分析係数表!G47</f>
        <v>0.2746501442153616</v>
      </c>
      <c r="K44" s="93">
        <f>SUM(K5:K43)</f>
        <v>22.871079793943991</v>
      </c>
      <c r="L44" s="94">
        <f>最終需要_まとめ!$L$33</f>
        <v>0.627</v>
      </c>
      <c r="M44" s="91">
        <f>K44*L44</f>
        <v>14.340167030802883</v>
      </c>
      <c r="N44" s="95">
        <f>分析係数表!H47</f>
        <v>1</v>
      </c>
      <c r="O44" s="96">
        <f>SUM(O5:O43)</f>
        <v>14.340167030802879</v>
      </c>
      <c r="P44" s="92">
        <f>分析係数表!C47</f>
        <v>0.40646171512083096</v>
      </c>
      <c r="Q44" s="96">
        <f>SUM(Q5:Q43)</f>
        <v>4.4760179410881955</v>
      </c>
      <c r="R44" s="91">
        <f>SUM(R5:R43)</f>
        <v>4.9303447025131861</v>
      </c>
      <c r="S44" s="97">
        <f>SUM(S5:S43)</f>
        <v>109.21360439465529</v>
      </c>
      <c r="T44" s="98">
        <f>分析係数表!F47</f>
        <v>0.52975109496848627</v>
      </c>
      <c r="U44" s="99">
        <f>SUM(U5:U43)</f>
        <v>48.90113370874959</v>
      </c>
      <c r="V44" s="100">
        <f>分析係数表!D47</f>
        <v>0.13437209089383004</v>
      </c>
      <c r="W44" s="164">
        <f>SUM(W5:W43)</f>
        <v>27</v>
      </c>
      <c r="X44" s="92">
        <f>分析係数表!E47</f>
        <v>9.7288140766401632E-2</v>
      </c>
      <c r="Y44" s="165">
        <f>SUM(Y5:Y43)</f>
        <v>25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296</v>
      </c>
      <c r="S2" s="3" t="s">
        <v>152</v>
      </c>
      <c r="U2" s="64" t="s">
        <v>209</v>
      </c>
      <c r="W2" s="3" t="s">
        <v>130</v>
      </c>
      <c r="Y2" s="3" t="s">
        <v>153</v>
      </c>
    </row>
    <row r="3" spans="1:25" ht="44" x14ac:dyDescent="0.2">
      <c r="B3" s="65"/>
      <c r="C3" s="66" t="s">
        <v>227</v>
      </c>
      <c r="D3" s="66" t="s">
        <v>312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投入係数表!S5</f>
        <v>0</v>
      </c>
      <c r="E5" s="77">
        <f t="shared" ref="E5:E38" si="0">$C$21*D5</f>
        <v>0</v>
      </c>
      <c r="F5" s="76">
        <f>分析係数表!C8</f>
        <v>0.34359605911330049</v>
      </c>
      <c r="G5" s="77">
        <f t="shared" ref="G5:G38" si="1">E5*F5</f>
        <v>0</v>
      </c>
      <c r="H5" s="77">
        <f t="array" ref="H5:H43">MMULT(逆行列係数!C5:AO43,'17'!G5:G43)</f>
        <v>1.5352041756342871E-5</v>
      </c>
      <c r="I5" s="77">
        <f t="shared" ref="I5:I38" si="2">C5+H5</f>
        <v>1.5352041756342871E-5</v>
      </c>
      <c r="J5" s="76">
        <f>分析係数表!G8</f>
        <v>0.12010331467929401</v>
      </c>
      <c r="K5" s="78">
        <f t="shared" ref="K5:K38" si="3">I5*J5</f>
        <v>1.8438311020317095E-6</v>
      </c>
      <c r="L5" s="79" t="s">
        <v>183</v>
      </c>
      <c r="M5" s="80" t="s">
        <v>183</v>
      </c>
      <c r="N5" s="81">
        <f>分析係数表!H8</f>
        <v>1.3293274000170063E-2</v>
      </c>
      <c r="O5" s="82">
        <f t="shared" ref="O5:O43" si="4">$M$44*N5</f>
        <v>0.18569815649195848</v>
      </c>
      <c r="P5" s="76">
        <f>分析係数表!C8</f>
        <v>0.34359605911330049</v>
      </c>
      <c r="Q5" s="82">
        <f t="shared" ref="Q5:Q38" si="5">O5*P5</f>
        <v>6.3805154755241886E-2</v>
      </c>
      <c r="R5" s="83">
        <f t="array" ref="R5:R43">MMULT(逆行列係数!C5:AO43,'17'!Q5:Q43)</f>
        <v>9.1918767120099748E-2</v>
      </c>
      <c r="S5" s="84">
        <f t="shared" ref="S5:S38" si="6">I5+R5</f>
        <v>9.1934119161856093E-2</v>
      </c>
      <c r="T5" s="85">
        <f>分析係数表!F8</f>
        <v>0.4537236332328885</v>
      </c>
      <c r="U5" s="86">
        <f t="shared" ref="U5:U38" si="7">S5*T5</f>
        <v>4.171268256418266E-2</v>
      </c>
      <c r="V5" s="87">
        <f>分析係数表!D8</f>
        <v>0.40163581575548857</v>
      </c>
      <c r="W5" s="88">
        <f t="shared" ref="W5:W38" si="8">ROUND(S5*V5,0)</f>
        <v>0</v>
      </c>
      <c r="X5" s="76">
        <f>分析係数表!E8</f>
        <v>0.27335342229875159</v>
      </c>
      <c r="Y5" s="89">
        <f t="shared" ref="Y5:Y38" si="9">ROUND(S5*X5,0)</f>
        <v>0</v>
      </c>
    </row>
    <row r="6" spans="1:25" x14ac:dyDescent="0.2">
      <c r="A6" s="6" t="s">
        <v>219</v>
      </c>
      <c r="B6" s="5" t="s">
        <v>265</v>
      </c>
      <c r="C6" s="90"/>
      <c r="D6" s="76">
        <f>投入係数表!S6</f>
        <v>0</v>
      </c>
      <c r="E6" s="77">
        <f t="shared" si="0"/>
        <v>0</v>
      </c>
      <c r="F6" s="76">
        <f>分析係数表!C9</f>
        <v>1</v>
      </c>
      <c r="G6" s="77">
        <f t="shared" si="1"/>
        <v>0</v>
      </c>
      <c r="H6" s="77">
        <v>3.5230774376296121E-4</v>
      </c>
      <c r="I6" s="77">
        <f t="shared" si="2"/>
        <v>3.5230774376296121E-4</v>
      </c>
      <c r="J6" s="76">
        <f>分析係数表!G9</f>
        <v>0.25</v>
      </c>
      <c r="K6" s="78">
        <f t="shared" si="3"/>
        <v>8.8076935940740303E-5</v>
      </c>
      <c r="L6" s="79"/>
      <c r="M6" s="80"/>
      <c r="N6" s="81">
        <f>分析係数表!H9</f>
        <v>6.8025282730081347E-4</v>
      </c>
      <c r="O6" s="82">
        <f t="shared" si="4"/>
        <v>9.5026775177121624E-3</v>
      </c>
      <c r="P6" s="76">
        <f>分析係数表!C9</f>
        <v>1</v>
      </c>
      <c r="Q6" s="82">
        <f t="shared" si="5"/>
        <v>9.5026775177121624E-3</v>
      </c>
      <c r="R6" s="83">
        <v>1.2031726739913992E-2</v>
      </c>
      <c r="S6" s="84">
        <f t="shared" si="6"/>
        <v>1.2384034483676953E-2</v>
      </c>
      <c r="T6" s="85">
        <f>分析係数表!F9</f>
        <v>0.67771084337349397</v>
      </c>
      <c r="U6" s="86">
        <f t="shared" si="7"/>
        <v>8.3927944542991403E-3</v>
      </c>
      <c r="V6" s="87">
        <f>分析係数表!D9</f>
        <v>0.24397590361445784</v>
      </c>
      <c r="W6" s="88">
        <f t="shared" si="8"/>
        <v>0</v>
      </c>
      <c r="X6" s="76">
        <f>分析係数表!E9</f>
        <v>0.13855421686746988</v>
      </c>
      <c r="Y6" s="89">
        <f t="shared" si="9"/>
        <v>0</v>
      </c>
    </row>
    <row r="7" spans="1:25" x14ac:dyDescent="0.2">
      <c r="A7" s="6" t="s">
        <v>220</v>
      </c>
      <c r="B7" s="5" t="s">
        <v>266</v>
      </c>
      <c r="C7" s="90"/>
      <c r="D7" s="76">
        <f>投入係数表!S7</f>
        <v>0</v>
      </c>
      <c r="E7" s="77">
        <f t="shared" si="0"/>
        <v>0</v>
      </c>
      <c r="F7" s="76">
        <f>分析係数表!C10</f>
        <v>1</v>
      </c>
      <c r="G7" s="77">
        <f t="shared" si="1"/>
        <v>0</v>
      </c>
      <c r="H7" s="77">
        <v>4.5349137005797912E-6</v>
      </c>
      <c r="I7" s="77">
        <f t="shared" si="2"/>
        <v>4.5349137005797912E-6</v>
      </c>
      <c r="J7" s="76">
        <f>分析係数表!G10</f>
        <v>0.17902051621442752</v>
      </c>
      <c r="K7" s="78">
        <f t="shared" si="3"/>
        <v>8.1184259166567401E-7</v>
      </c>
      <c r="L7" s="79"/>
      <c r="M7" s="80"/>
      <c r="N7" s="81">
        <f>分析係数表!H10</f>
        <v>1.3605056546016269E-3</v>
      </c>
      <c r="O7" s="82">
        <f t="shared" si="4"/>
        <v>1.9005355035424325E-2</v>
      </c>
      <c r="P7" s="76">
        <f>分析係数表!C10</f>
        <v>1</v>
      </c>
      <c r="Q7" s="82">
        <f t="shared" si="5"/>
        <v>1.9005355035424325E-2</v>
      </c>
      <c r="R7" s="83">
        <v>3.3143989817406808E-2</v>
      </c>
      <c r="S7" s="84">
        <f t="shared" si="6"/>
        <v>3.3148524731107389E-2</v>
      </c>
      <c r="T7" s="85">
        <f>分析係数表!F10</f>
        <v>0.51919258769027132</v>
      </c>
      <c r="U7" s="86">
        <f t="shared" si="7"/>
        <v>1.7210468333258601E-2</v>
      </c>
      <c r="V7" s="87">
        <f>分析係数表!D10</f>
        <v>0.11647915287888816</v>
      </c>
      <c r="W7" s="88">
        <f t="shared" si="8"/>
        <v>0</v>
      </c>
      <c r="X7" s="76">
        <f>分析係数表!E10</f>
        <v>0.11482461945731304</v>
      </c>
      <c r="Y7" s="89">
        <f t="shared" si="9"/>
        <v>0</v>
      </c>
    </row>
    <row r="8" spans="1:25" x14ac:dyDescent="0.2">
      <c r="A8" s="6" t="s">
        <v>221</v>
      </c>
      <c r="B8" s="5" t="s">
        <v>27</v>
      </c>
      <c r="C8" s="90"/>
      <c r="D8" s="76">
        <f>投入係数表!S8</f>
        <v>0</v>
      </c>
      <c r="E8" s="77">
        <f t="shared" si="0"/>
        <v>0</v>
      </c>
      <c r="F8" s="76">
        <f>分析係数表!C11</f>
        <v>0.13492063492063489</v>
      </c>
      <c r="G8" s="77">
        <f t="shared" si="1"/>
        <v>0</v>
      </c>
      <c r="H8" s="77">
        <v>2.2740209795682073E-2</v>
      </c>
      <c r="I8" s="77">
        <f t="shared" si="2"/>
        <v>2.2740209795682073E-2</v>
      </c>
      <c r="J8" s="76">
        <f>分析係数表!G11</f>
        <v>0.36893203883495146</v>
      </c>
      <c r="K8" s="78">
        <f t="shared" si="3"/>
        <v>8.389591963455522E-3</v>
      </c>
      <c r="L8" s="79"/>
      <c r="M8" s="80"/>
      <c r="N8" s="81">
        <f>分析係数表!H11</f>
        <v>-2.8343867804200562E-5</v>
      </c>
      <c r="O8" s="82">
        <f t="shared" si="4"/>
        <v>-3.9594489657134008E-4</v>
      </c>
      <c r="P8" s="76">
        <f>分析係数表!C11</f>
        <v>0.13492063492063489</v>
      </c>
      <c r="Q8" s="82">
        <f t="shared" si="5"/>
        <v>-5.3421136838990316E-5</v>
      </c>
      <c r="R8" s="83">
        <v>1.1575926806860285E-2</v>
      </c>
      <c r="S8" s="84">
        <f t="shared" si="6"/>
        <v>3.431613660254236E-2</v>
      </c>
      <c r="T8" s="85">
        <f>分析係数表!F11</f>
        <v>0.61165048543689315</v>
      </c>
      <c r="U8" s="86">
        <f t="shared" si="7"/>
        <v>2.0989481611263773E-2</v>
      </c>
      <c r="V8" s="87">
        <f>分析係数表!D11</f>
        <v>6.7961165048543687E-2</v>
      </c>
      <c r="W8" s="88">
        <f t="shared" si="8"/>
        <v>0</v>
      </c>
      <c r="X8" s="76">
        <f>分析係数表!E11</f>
        <v>5.8252427184466021E-2</v>
      </c>
      <c r="Y8" s="89">
        <f t="shared" si="9"/>
        <v>0</v>
      </c>
    </row>
    <row r="9" spans="1:25" x14ac:dyDescent="0.2">
      <c r="A9" s="6" t="s">
        <v>222</v>
      </c>
      <c r="B9" s="5" t="s">
        <v>190</v>
      </c>
      <c r="C9" s="90"/>
      <c r="D9" s="76">
        <f>投入係数表!S9</f>
        <v>0</v>
      </c>
      <c r="E9" s="77">
        <f t="shared" si="0"/>
        <v>0</v>
      </c>
      <c r="F9" s="76">
        <f>分析係数表!C12</f>
        <v>0.20036934441366572</v>
      </c>
      <c r="G9" s="77">
        <f t="shared" si="1"/>
        <v>0</v>
      </c>
      <c r="H9" s="77">
        <v>4.861033023390291E-5</v>
      </c>
      <c r="I9" s="77">
        <f t="shared" si="2"/>
        <v>4.861033023390291E-5</v>
      </c>
      <c r="J9" s="76">
        <f>分析係数表!G12</f>
        <v>0.13740087392782002</v>
      </c>
      <c r="K9" s="78">
        <f t="shared" si="3"/>
        <v>6.6791018560581921E-6</v>
      </c>
      <c r="L9" s="79"/>
      <c r="M9" s="80"/>
      <c r="N9" s="81">
        <f>分析係数表!H12</f>
        <v>9.9061817975680963E-2</v>
      </c>
      <c r="O9" s="82">
        <f t="shared" si="4"/>
        <v>1.3838274135168336</v>
      </c>
      <c r="P9" s="76">
        <f>分析係数表!C12</f>
        <v>0.20036934441366572</v>
      </c>
      <c r="Q9" s="82">
        <f t="shared" si="5"/>
        <v>0.27727659162802665</v>
      </c>
      <c r="R9" s="83">
        <v>0.30864264296911842</v>
      </c>
      <c r="S9" s="84">
        <f t="shared" si="6"/>
        <v>0.30869125329935232</v>
      </c>
      <c r="T9" s="85">
        <f>分析係数表!F12</f>
        <v>0.33460106813400226</v>
      </c>
      <c r="U9" s="86">
        <f t="shared" si="7"/>
        <v>0.10328842307758714</v>
      </c>
      <c r="V9" s="87">
        <f>分析係数表!D12</f>
        <v>7.0399741058423698E-2</v>
      </c>
      <c r="W9" s="88">
        <f t="shared" si="8"/>
        <v>0</v>
      </c>
      <c r="X9" s="76">
        <f>分析係数表!E12</f>
        <v>6.3521605437773104E-2</v>
      </c>
      <c r="Y9" s="89">
        <f t="shared" si="9"/>
        <v>0</v>
      </c>
    </row>
    <row r="10" spans="1:25" x14ac:dyDescent="0.2">
      <c r="A10" s="6" t="s">
        <v>223</v>
      </c>
      <c r="B10" s="5" t="s">
        <v>28</v>
      </c>
      <c r="C10" s="90"/>
      <c r="D10" s="76">
        <f>投入係数表!S10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0.20509945642395416</v>
      </c>
      <c r="P10" s="76">
        <f>分析係数表!C13</f>
        <v>0</v>
      </c>
      <c r="Q10" s="82">
        <f t="shared" si="5"/>
        <v>0</v>
      </c>
      <c r="R10" s="83">
        <v>0</v>
      </c>
      <c r="S10" s="84">
        <f t="shared" si="6"/>
        <v>0</v>
      </c>
      <c r="T10" s="85">
        <f>分析係数表!F13</f>
        <v>0.3835294117647059</v>
      </c>
      <c r="U10" s="86">
        <f t="shared" si="7"/>
        <v>0</v>
      </c>
      <c r="V10" s="87">
        <f>分析係数表!D13</f>
        <v>0.3411764705882353</v>
      </c>
      <c r="W10" s="88">
        <f t="shared" si="8"/>
        <v>0</v>
      </c>
      <c r="X10" s="76">
        <f>分析係数表!E13</f>
        <v>0.31058823529411766</v>
      </c>
      <c r="Y10" s="89">
        <f t="shared" si="9"/>
        <v>0</v>
      </c>
    </row>
    <row r="11" spans="1:25" x14ac:dyDescent="0.2">
      <c r="A11" s="6" t="s">
        <v>224</v>
      </c>
      <c r="B11" s="5" t="s">
        <v>267</v>
      </c>
      <c r="C11" s="90"/>
      <c r="D11" s="76">
        <f>投入係数表!S11</f>
        <v>6.2893081761006293E-3</v>
      </c>
      <c r="E11" s="77">
        <f t="shared" si="0"/>
        <v>0.62893081761006298</v>
      </c>
      <c r="F11" s="76">
        <f>分析係数表!C14</f>
        <v>6.3559322033898136E-3</v>
      </c>
      <c r="G11" s="77">
        <f t="shared" si="1"/>
        <v>3.9974416373520843E-3</v>
      </c>
      <c r="H11" s="77">
        <v>4.2527424526855656E-3</v>
      </c>
      <c r="I11" s="77">
        <f t="shared" si="2"/>
        <v>4.2527424526855656E-3</v>
      </c>
      <c r="J11" s="76">
        <f>分析係数表!G14</f>
        <v>0.23809523809523808</v>
      </c>
      <c r="K11" s="78">
        <f t="shared" si="3"/>
        <v>1.0125577268298965E-3</v>
      </c>
      <c r="L11" s="79"/>
      <c r="M11" s="80"/>
      <c r="N11" s="81">
        <f>分析係数表!H14</f>
        <v>1.218786315580624E-3</v>
      </c>
      <c r="O11" s="82">
        <f t="shared" si="4"/>
        <v>1.702563055256762E-2</v>
      </c>
      <c r="P11" s="76">
        <f>分析係数表!C14</f>
        <v>6.3559322033898136E-3</v>
      </c>
      <c r="Q11" s="82">
        <f t="shared" si="5"/>
        <v>1.0821375351208204E-4</v>
      </c>
      <c r="R11" s="83">
        <v>2.742509478123692E-4</v>
      </c>
      <c r="S11" s="84">
        <f t="shared" si="6"/>
        <v>4.5269934004979352E-3</v>
      </c>
      <c r="T11" s="85">
        <f>分析係数表!F14</f>
        <v>0.42857142857142855</v>
      </c>
      <c r="U11" s="86">
        <f t="shared" si="7"/>
        <v>1.9401400287848293E-3</v>
      </c>
      <c r="V11" s="87">
        <f>分析係数表!D14</f>
        <v>0.38095238095238093</v>
      </c>
      <c r="W11" s="88">
        <f t="shared" si="8"/>
        <v>0</v>
      </c>
      <c r="X11" s="76">
        <f>分析係数表!E14</f>
        <v>0.26190476190476192</v>
      </c>
      <c r="Y11" s="89">
        <f t="shared" si="9"/>
        <v>0</v>
      </c>
    </row>
    <row r="12" spans="1:25" x14ac:dyDescent="0.2">
      <c r="A12" s="6" t="s">
        <v>225</v>
      </c>
      <c r="B12" s="5" t="s">
        <v>29</v>
      </c>
      <c r="C12" s="90"/>
      <c r="D12" s="76">
        <f>投入係数表!S12</f>
        <v>1.8867924528301886E-2</v>
      </c>
      <c r="E12" s="77">
        <f t="shared" si="0"/>
        <v>1.8867924528301887</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0.12868209138568554</v>
      </c>
      <c r="P12" s="76">
        <f>分析係数表!C15</f>
        <v>0</v>
      </c>
      <c r="Q12" s="82">
        <f t="shared" si="5"/>
        <v>0</v>
      </c>
      <c r="R12" s="83">
        <v>0</v>
      </c>
      <c r="S12" s="84">
        <f t="shared" si="6"/>
        <v>0</v>
      </c>
      <c r="T12" s="85">
        <f>分析係数表!F15</f>
        <v>0.2982456140350877</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投入係数表!S13</f>
        <v>0</v>
      </c>
      <c r="E13" s="77">
        <f t="shared" si="0"/>
        <v>0</v>
      </c>
      <c r="F13" s="76">
        <f>分析係数表!C16</f>
        <v>8.0906148867310179E-4</v>
      </c>
      <c r="G13" s="77">
        <f t="shared" si="1"/>
        <v>0</v>
      </c>
      <c r="H13" s="77">
        <v>3.9922409656635635E-5</v>
      </c>
      <c r="I13" s="77">
        <f t="shared" si="2"/>
        <v>3.9922409656635635E-5</v>
      </c>
      <c r="J13" s="76">
        <f>分析係数表!G16</f>
        <v>0</v>
      </c>
      <c r="K13" s="78">
        <f t="shared" si="3"/>
        <v>0</v>
      </c>
      <c r="L13" s="79"/>
      <c r="M13" s="80"/>
      <c r="N13" s="81">
        <f>分析係数表!H16</f>
        <v>1.7573198038604347E-2</v>
      </c>
      <c r="O13" s="82">
        <f t="shared" si="4"/>
        <v>0.24548583587423084</v>
      </c>
      <c r="P13" s="76">
        <f>分析係数表!C16</f>
        <v>8.0906148867310179E-4</v>
      </c>
      <c r="Q13" s="82">
        <f t="shared" si="5"/>
        <v>1.9861313582056594E-4</v>
      </c>
      <c r="R13" s="83">
        <v>2.2590366786921534E-4</v>
      </c>
      <c r="S13" s="84">
        <f t="shared" si="6"/>
        <v>2.6582607752585096E-4</v>
      </c>
      <c r="T13" s="85">
        <f>分析係数表!F16</f>
        <v>0</v>
      </c>
      <c r="U13" s="86">
        <f t="shared" si="7"/>
        <v>0</v>
      </c>
      <c r="V13" s="87">
        <f>分析係数表!D16</f>
        <v>0</v>
      </c>
      <c r="W13" s="88">
        <f t="shared" si="8"/>
        <v>0</v>
      </c>
      <c r="X13" s="76">
        <f>分析係数表!E16</f>
        <v>0</v>
      </c>
      <c r="Y13" s="89">
        <f t="shared" si="9"/>
        <v>0</v>
      </c>
    </row>
    <row r="14" spans="1:25" x14ac:dyDescent="0.2">
      <c r="A14" s="6" t="s">
        <v>2</v>
      </c>
      <c r="B14" s="5" t="s">
        <v>364</v>
      </c>
      <c r="C14" s="90"/>
      <c r="D14" s="76">
        <f>投入係数表!S14</f>
        <v>4.40251572327044E-2</v>
      </c>
      <c r="E14" s="77">
        <f t="shared" si="0"/>
        <v>4.4025157232704402</v>
      </c>
      <c r="F14" s="76">
        <f>分析係数表!C17</f>
        <v>1.9255455712451908E-2</v>
      </c>
      <c r="G14" s="77">
        <f t="shared" si="1"/>
        <v>8.4772446532807133E-2</v>
      </c>
      <c r="H14" s="77">
        <v>8.7275526799489273E-2</v>
      </c>
      <c r="I14" s="77">
        <f t="shared" si="2"/>
        <v>8.7275526799489273E-2</v>
      </c>
      <c r="J14" s="76">
        <f>分析係数表!G17</f>
        <v>0.22549019607843138</v>
      </c>
      <c r="K14" s="78">
        <f t="shared" si="3"/>
        <v>1.967977565086523E-2</v>
      </c>
      <c r="L14" s="79"/>
      <c r="M14" s="80"/>
      <c r="N14" s="81">
        <f>分析係数表!H17</f>
        <v>2.8343867804200562E-3</v>
      </c>
      <c r="O14" s="82">
        <f t="shared" si="4"/>
        <v>3.959448965713401E-2</v>
      </c>
      <c r="P14" s="76">
        <f>分析係数表!C17</f>
        <v>1.9255455712451908E-2</v>
      </c>
      <c r="Q14" s="82">
        <f t="shared" si="5"/>
        <v>7.6240994205007903E-4</v>
      </c>
      <c r="R14" s="83">
        <v>1.2367591503791681E-3</v>
      </c>
      <c r="S14" s="84">
        <f t="shared" si="6"/>
        <v>8.8512285949868444E-2</v>
      </c>
      <c r="T14" s="85">
        <f>分析係数表!F17</f>
        <v>0.34313725490196079</v>
      </c>
      <c r="U14" s="86">
        <f t="shared" si="7"/>
        <v>3.037186282593525E-2</v>
      </c>
      <c r="V14" s="87">
        <f>分析係数表!D17</f>
        <v>1.9607843137254902E-2</v>
      </c>
      <c r="W14" s="88">
        <f t="shared" si="8"/>
        <v>0</v>
      </c>
      <c r="X14" s="76">
        <f>分析係数表!E17</f>
        <v>9.8039215686274508E-3</v>
      </c>
      <c r="Y14" s="89">
        <f t="shared" si="9"/>
        <v>0</v>
      </c>
    </row>
    <row r="15" spans="1:25" x14ac:dyDescent="0.2">
      <c r="A15" s="6" t="s">
        <v>3</v>
      </c>
      <c r="B15" s="5" t="s">
        <v>31</v>
      </c>
      <c r="C15" s="90"/>
      <c r="D15" s="76">
        <f>投入係数表!S15</f>
        <v>1.8867924528301886E-2</v>
      </c>
      <c r="E15" s="77">
        <f t="shared" si="0"/>
        <v>1.8867924528301887</v>
      </c>
      <c r="F15" s="76">
        <f>分析係数表!C18</f>
        <v>0.17326732673267331</v>
      </c>
      <c r="G15" s="77">
        <f t="shared" si="1"/>
        <v>0.32691948440127039</v>
      </c>
      <c r="H15" s="77">
        <v>0.33849600549872982</v>
      </c>
      <c r="I15" s="77">
        <f t="shared" si="2"/>
        <v>0.33849600549872982</v>
      </c>
      <c r="J15" s="76">
        <f>分析係数表!G18</f>
        <v>0.2148626817447496</v>
      </c>
      <c r="K15" s="78">
        <f t="shared" si="3"/>
        <v>7.2730159501342595E-2</v>
      </c>
      <c r="L15" s="79"/>
      <c r="M15" s="80"/>
      <c r="N15" s="81">
        <f>分析係数表!H18</f>
        <v>4.8184575267140952E-4</v>
      </c>
      <c r="O15" s="82">
        <f t="shared" si="4"/>
        <v>6.7310632417127807E-3</v>
      </c>
      <c r="P15" s="76">
        <f>分析係数表!C18</f>
        <v>0.17326732673267331</v>
      </c>
      <c r="Q15" s="82">
        <f t="shared" si="5"/>
        <v>1.1662733339601356E-3</v>
      </c>
      <c r="R15" s="83">
        <v>2.1618573142589558E-3</v>
      </c>
      <c r="S15" s="84">
        <f t="shared" si="6"/>
        <v>0.34065786281298877</v>
      </c>
      <c r="T15" s="85">
        <f>分析係数表!F18</f>
        <v>0.4604200323101777</v>
      </c>
      <c r="U15" s="86">
        <f t="shared" si="7"/>
        <v>0.15684570420307237</v>
      </c>
      <c r="V15" s="87">
        <f>分析係数表!D18</f>
        <v>6.3004846526655903E-2</v>
      </c>
      <c r="W15" s="88">
        <f t="shared" si="8"/>
        <v>0</v>
      </c>
      <c r="X15" s="76">
        <f>分析係数表!E18</f>
        <v>5.492730210016155E-2</v>
      </c>
      <c r="Y15" s="89">
        <f t="shared" si="9"/>
        <v>0</v>
      </c>
    </row>
    <row r="16" spans="1:25" x14ac:dyDescent="0.2">
      <c r="A16" s="6" t="s">
        <v>4</v>
      </c>
      <c r="B16" s="5" t="s">
        <v>32</v>
      </c>
      <c r="C16" s="90"/>
      <c r="D16" s="76">
        <f>投入係数表!S16</f>
        <v>2.5157232704402517E-2</v>
      </c>
      <c r="E16" s="77">
        <f t="shared" si="0"/>
        <v>2.5157232704402519</v>
      </c>
      <c r="F16" s="76">
        <f>分析係数表!C19</f>
        <v>6.6666666666667096E-3</v>
      </c>
      <c r="G16" s="77">
        <f t="shared" si="1"/>
        <v>1.6771488469601789E-2</v>
      </c>
      <c r="H16" s="77">
        <v>1.749388427978605E-2</v>
      </c>
      <c r="I16" s="77">
        <f t="shared" si="2"/>
        <v>1.749388427978605E-2</v>
      </c>
      <c r="J16" s="76">
        <f>分析係数表!G19</f>
        <v>7.1428571428571425E-2</v>
      </c>
      <c r="K16" s="78">
        <f t="shared" si="3"/>
        <v>1.2495631628418606E-3</v>
      </c>
      <c r="L16" s="79"/>
      <c r="M16" s="80"/>
      <c r="N16" s="81">
        <f>分析係数表!H19</f>
        <v>-1.1337547121680225E-4</v>
      </c>
      <c r="O16" s="82">
        <f t="shared" si="4"/>
        <v>-1.5837795862853603E-3</v>
      </c>
      <c r="P16" s="76">
        <f>分析係数表!C19</f>
        <v>6.6666666666667096E-3</v>
      </c>
      <c r="Q16" s="82">
        <f t="shared" si="5"/>
        <v>-1.0558530575235803E-5</v>
      </c>
      <c r="R16" s="83">
        <v>1.2991945358264196E-5</v>
      </c>
      <c r="S16" s="84">
        <f t="shared" si="6"/>
        <v>1.7506876225144314E-2</v>
      </c>
      <c r="T16" s="85">
        <f>分析係数表!F19</f>
        <v>0.2857142857142857</v>
      </c>
      <c r="U16" s="86">
        <f t="shared" si="7"/>
        <v>5.0019646357555179E-3</v>
      </c>
      <c r="V16" s="87">
        <f>分析係数表!D19</f>
        <v>0</v>
      </c>
      <c r="W16" s="88">
        <f t="shared" si="8"/>
        <v>0</v>
      </c>
      <c r="X16" s="76">
        <f>分析係数表!E19</f>
        <v>0</v>
      </c>
      <c r="Y16" s="89">
        <f t="shared" si="9"/>
        <v>0</v>
      </c>
    </row>
    <row r="17" spans="1:25" x14ac:dyDescent="0.2">
      <c r="A17" s="6" t="s">
        <v>5</v>
      </c>
      <c r="B17" s="5" t="s">
        <v>33</v>
      </c>
      <c r="C17" s="90"/>
      <c r="D17" s="76">
        <f>投入係数表!S17</f>
        <v>3.7735849056603772E-2</v>
      </c>
      <c r="E17" s="77">
        <f t="shared" si="0"/>
        <v>3.7735849056603774</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8.3148428279981399E-3</v>
      </c>
      <c r="P17" s="76">
        <f>分析係数表!C20</f>
        <v>0</v>
      </c>
      <c r="Q17" s="82">
        <f t="shared" si="5"/>
        <v>0</v>
      </c>
      <c r="R17" s="83">
        <v>0</v>
      </c>
      <c r="S17" s="84">
        <f t="shared" si="6"/>
        <v>0</v>
      </c>
      <c r="T17" s="85">
        <f>分析係数表!F20</f>
        <v>0.33333333333333331</v>
      </c>
      <c r="U17" s="86">
        <f t="shared" si="7"/>
        <v>0</v>
      </c>
      <c r="V17" s="87">
        <f>分析係数表!D20</f>
        <v>1.5</v>
      </c>
      <c r="W17" s="88">
        <f t="shared" si="8"/>
        <v>0</v>
      </c>
      <c r="X17" s="76">
        <f>分析係数表!E20</f>
        <v>1.1666666666666667</v>
      </c>
      <c r="Y17" s="89">
        <f t="shared" si="9"/>
        <v>0</v>
      </c>
    </row>
    <row r="18" spans="1:25" x14ac:dyDescent="0.2">
      <c r="A18" s="6" t="s">
        <v>6</v>
      </c>
      <c r="B18" s="5" t="s">
        <v>34</v>
      </c>
      <c r="C18" s="90"/>
      <c r="D18" s="76">
        <f>投入係数表!S18</f>
        <v>4.40251572327044E-2</v>
      </c>
      <c r="E18" s="77">
        <f t="shared" si="0"/>
        <v>4.4025157232704402</v>
      </c>
      <c r="F18" s="76">
        <f>分析係数表!C21</f>
        <v>2.5662959794696349E-2</v>
      </c>
      <c r="G18" s="77">
        <f t="shared" si="1"/>
        <v>0.11298158400180783</v>
      </c>
      <c r="H18" s="77">
        <v>0.11574896622019823</v>
      </c>
      <c r="I18" s="77">
        <f t="shared" si="2"/>
        <v>0.11574896622019823</v>
      </c>
      <c r="J18" s="76">
        <f>分析係数表!G21</f>
        <v>0.2857142857142857</v>
      </c>
      <c r="K18" s="78">
        <f t="shared" si="3"/>
        <v>3.3071133205770924E-2</v>
      </c>
      <c r="L18" s="79"/>
      <c r="M18" s="80"/>
      <c r="N18" s="81">
        <f>分析係数表!H21</f>
        <v>9.6369150534281905E-4</v>
      </c>
      <c r="O18" s="82">
        <f t="shared" si="4"/>
        <v>1.3462126483425561E-2</v>
      </c>
      <c r="P18" s="76">
        <f>分析係数表!C21</f>
        <v>2.5662959794696349E-2</v>
      </c>
      <c r="Q18" s="82">
        <f t="shared" si="5"/>
        <v>3.4547801069526713E-4</v>
      </c>
      <c r="R18" s="83">
        <v>6.438034091676238E-4</v>
      </c>
      <c r="S18" s="84">
        <f t="shared" si="6"/>
        <v>0.11639276962936586</v>
      </c>
      <c r="T18" s="85">
        <f>分析係数表!F21</f>
        <v>0.42857142857142855</v>
      </c>
      <c r="U18" s="86">
        <f t="shared" si="7"/>
        <v>4.988261555544251E-2</v>
      </c>
      <c r="V18" s="87">
        <f>分析係数表!D21</f>
        <v>0.12903225806451613</v>
      </c>
      <c r="W18" s="88">
        <f t="shared" si="8"/>
        <v>0</v>
      </c>
      <c r="X18" s="76">
        <f>分析係数表!E21</f>
        <v>9.2165898617511524E-2</v>
      </c>
      <c r="Y18" s="89">
        <f t="shared" si="9"/>
        <v>0</v>
      </c>
    </row>
    <row r="19" spans="1:25" x14ac:dyDescent="0.2">
      <c r="A19" s="6" t="s">
        <v>7</v>
      </c>
      <c r="B19" s="5" t="s">
        <v>268</v>
      </c>
      <c r="C19" s="90"/>
      <c r="D19" s="76">
        <f>投入係数表!S19</f>
        <v>1.8867924528301886E-2</v>
      </c>
      <c r="E19" s="77">
        <f t="shared" si="0"/>
        <v>1.8867924528301887</v>
      </c>
      <c r="F19" s="76">
        <f>分析係数表!C22</f>
        <v>5.6016597510373467E-2</v>
      </c>
      <c r="G19" s="77">
        <f t="shared" si="1"/>
        <v>0.105691693415799</v>
      </c>
      <c r="H19" s="77">
        <v>0.10903810802785129</v>
      </c>
      <c r="I19" s="77">
        <f t="shared" si="2"/>
        <v>0.10903810802785129</v>
      </c>
      <c r="J19" s="76">
        <f>分析係数表!G22</f>
        <v>0.19573901464713714</v>
      </c>
      <c r="K19" s="78">
        <f t="shared" si="3"/>
        <v>2.1343011824359704E-2</v>
      </c>
      <c r="L19" s="79"/>
      <c r="M19" s="80"/>
      <c r="N19" s="81">
        <f>分析係数表!H22</f>
        <v>5.6687735608401125E-5</v>
      </c>
      <c r="O19" s="82">
        <f t="shared" si="4"/>
        <v>7.9188979314268016E-4</v>
      </c>
      <c r="P19" s="76">
        <f>分析係数表!C22</f>
        <v>5.6016597510373467E-2</v>
      </c>
      <c r="Q19" s="82">
        <f t="shared" si="5"/>
        <v>4.4358971815046416E-5</v>
      </c>
      <c r="R19" s="83">
        <v>2.386904031284534E-4</v>
      </c>
      <c r="S19" s="84">
        <f t="shared" si="6"/>
        <v>0.10927679843097973</v>
      </c>
      <c r="T19" s="85">
        <f>分析係数表!F22</f>
        <v>0.41411451398135818</v>
      </c>
      <c r="U19" s="86">
        <f t="shared" si="7"/>
        <v>4.5253108271684016E-2</v>
      </c>
      <c r="V19" s="87">
        <f>分析係数表!D22</f>
        <v>3.1957390146471372E-2</v>
      </c>
      <c r="W19" s="88">
        <f t="shared" si="8"/>
        <v>0</v>
      </c>
      <c r="X19" s="76">
        <f>分析係数表!E22</f>
        <v>2.529960053262317E-2</v>
      </c>
      <c r="Y19" s="89">
        <f t="shared" si="9"/>
        <v>0</v>
      </c>
    </row>
    <row r="20" spans="1:25" x14ac:dyDescent="0.2">
      <c r="A20" s="6" t="s">
        <v>8</v>
      </c>
      <c r="B20" s="5" t="s">
        <v>269</v>
      </c>
      <c r="C20" s="90"/>
      <c r="D20" s="76">
        <f>投入係数表!S20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3.9594489657134008E-4</v>
      </c>
      <c r="P20" s="76">
        <f>分析係数表!C23</f>
        <v>0</v>
      </c>
      <c r="Q20" s="82">
        <f t="shared" si="5"/>
        <v>0</v>
      </c>
      <c r="R20" s="83">
        <v>0</v>
      </c>
      <c r="S20" s="84">
        <f t="shared" si="6"/>
        <v>0</v>
      </c>
      <c r="T20" s="85">
        <f>分析係数表!F23</f>
        <v>0.43373493975903615</v>
      </c>
      <c r="U20" s="86">
        <f t="shared" si="7"/>
        <v>0</v>
      </c>
      <c r="V20" s="87">
        <f>分析係数表!D23</f>
        <v>0.26506024096385544</v>
      </c>
      <c r="W20" s="88">
        <f t="shared" si="8"/>
        <v>0</v>
      </c>
      <c r="X20" s="76">
        <f>分析係数表!E23</f>
        <v>0.25301204819277107</v>
      </c>
      <c r="Y20" s="89">
        <f t="shared" si="9"/>
        <v>0</v>
      </c>
    </row>
    <row r="21" spans="1:25" x14ac:dyDescent="0.2">
      <c r="A21" s="6" t="s">
        <v>9</v>
      </c>
      <c r="B21" s="5" t="s">
        <v>270</v>
      </c>
      <c r="C21" s="75">
        <f>最終需要_まとめ!C22</f>
        <v>100</v>
      </c>
      <c r="D21" s="76">
        <f>投入係数表!S21</f>
        <v>8.8050314465408799E-2</v>
      </c>
      <c r="E21" s="77">
        <f t="shared" si="0"/>
        <v>8.8050314465408803</v>
      </c>
      <c r="F21" s="76">
        <f>分析係数表!C24</f>
        <v>0.19917864476386038</v>
      </c>
      <c r="G21" s="77">
        <f t="shared" si="1"/>
        <v>1.7537742306251858</v>
      </c>
      <c r="H21" s="77">
        <v>1.7857455717359649</v>
      </c>
      <c r="I21" s="77">
        <f t="shared" si="2"/>
        <v>101.78574557173596</v>
      </c>
      <c r="J21" s="76">
        <f>分析係数表!G24</f>
        <v>0.20754716981132076</v>
      </c>
      <c r="K21" s="78">
        <f t="shared" si="3"/>
        <v>21.125343420548973</v>
      </c>
      <c r="L21" s="79"/>
      <c r="M21" s="80"/>
      <c r="N21" s="81">
        <f>分析係数表!H24</f>
        <v>3.9681414925880784E-4</v>
      </c>
      <c r="O21" s="82">
        <f t="shared" si="4"/>
        <v>5.5432285519987608E-3</v>
      </c>
      <c r="P21" s="76">
        <f>分析係数表!C24</f>
        <v>0.19917864476386038</v>
      </c>
      <c r="Q21" s="82">
        <f t="shared" si="5"/>
        <v>1.1040927506034493E-3</v>
      </c>
      <c r="R21" s="83">
        <v>2.1219847204124089E-3</v>
      </c>
      <c r="S21" s="84">
        <f t="shared" si="6"/>
        <v>101.78786755645638</v>
      </c>
      <c r="T21" s="85">
        <f>分析係数表!F24</f>
        <v>0.39622641509433965</v>
      </c>
      <c r="U21" s="86">
        <f t="shared" si="7"/>
        <v>40.331041861992155</v>
      </c>
      <c r="V21" s="87">
        <f>分析係数表!D24</f>
        <v>0.16981132075471697</v>
      </c>
      <c r="W21" s="88">
        <f t="shared" si="8"/>
        <v>17</v>
      </c>
      <c r="X21" s="76">
        <f>分析係数表!E24</f>
        <v>0.16981132075471697</v>
      </c>
      <c r="Y21" s="89">
        <f t="shared" si="9"/>
        <v>17</v>
      </c>
    </row>
    <row r="22" spans="1:25" x14ac:dyDescent="0.2">
      <c r="A22" s="6" t="s">
        <v>10</v>
      </c>
      <c r="B22" s="5" t="s">
        <v>271</v>
      </c>
      <c r="C22" s="90"/>
      <c r="D22" s="76">
        <f>投入係数表!S22</f>
        <v>0.13836477987421383</v>
      </c>
      <c r="E22" s="77">
        <f t="shared" si="0"/>
        <v>13.836477987421384</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7.5229530348554612E-3</v>
      </c>
      <c r="P22" s="76">
        <f>分析係数表!C25</f>
        <v>0</v>
      </c>
      <c r="Q22" s="82">
        <f t="shared" si="5"/>
        <v>0</v>
      </c>
      <c r="R22" s="83">
        <v>0</v>
      </c>
      <c r="S22" s="84">
        <f t="shared" si="6"/>
        <v>0</v>
      </c>
      <c r="T22" s="85">
        <f>分析係数表!F25</f>
        <v>0.35897435897435898</v>
      </c>
      <c r="U22" s="86">
        <f t="shared" si="7"/>
        <v>0</v>
      </c>
      <c r="V22" s="87">
        <f>分析係数表!D25</f>
        <v>2.641025641025641</v>
      </c>
      <c r="W22" s="88">
        <f t="shared" si="8"/>
        <v>0</v>
      </c>
      <c r="X22" s="76">
        <f>分析係数表!E25</f>
        <v>2.4615384615384617</v>
      </c>
      <c r="Y22" s="89">
        <f t="shared" si="9"/>
        <v>0</v>
      </c>
    </row>
    <row r="23" spans="1:25" x14ac:dyDescent="0.2">
      <c r="A23" s="6" t="s">
        <v>11</v>
      </c>
      <c r="B23" s="5" t="s">
        <v>35</v>
      </c>
      <c r="C23" s="90"/>
      <c r="D23" s="76">
        <f>投入係数表!S23</f>
        <v>1.8867924528301886E-2</v>
      </c>
      <c r="E23" s="77">
        <f t="shared" si="0"/>
        <v>1.8867924528301887</v>
      </c>
      <c r="F23" s="76">
        <f>分析係数表!C26</f>
        <v>0.11021233569261879</v>
      </c>
      <c r="G23" s="77">
        <f t="shared" si="1"/>
        <v>0.20794780319362036</v>
      </c>
      <c r="H23" s="77">
        <v>0.21521309475352618</v>
      </c>
      <c r="I23" s="77">
        <f t="shared" si="2"/>
        <v>0.21521309475352618</v>
      </c>
      <c r="J23" s="76">
        <f>分析係数表!G26</f>
        <v>0.1984126984126984</v>
      </c>
      <c r="K23" s="78">
        <f t="shared" si="3"/>
        <v>4.2701010863794873E-2</v>
      </c>
      <c r="L23" s="79"/>
      <c r="M23" s="80"/>
      <c r="N23" s="81">
        <f>分析係数表!H26</f>
        <v>1.2046143816785239E-2</v>
      </c>
      <c r="O23" s="82">
        <f t="shared" si="4"/>
        <v>0.16827658104281953</v>
      </c>
      <c r="P23" s="76">
        <f>分析係数表!C26</f>
        <v>0.11021233569261879</v>
      </c>
      <c r="Q23" s="82">
        <f t="shared" si="5"/>
        <v>1.8546155039097397E-2</v>
      </c>
      <c r="R23" s="83">
        <v>1.9073223125498327E-2</v>
      </c>
      <c r="S23" s="84">
        <f t="shared" si="6"/>
        <v>0.23428631787902451</v>
      </c>
      <c r="T23" s="85">
        <f>分析係数表!F26</f>
        <v>0.33809523809523812</v>
      </c>
      <c r="U23" s="86">
        <f t="shared" si="7"/>
        <v>7.9211088425765436E-2</v>
      </c>
      <c r="V23" s="87">
        <f>分析係数表!D26</f>
        <v>0</v>
      </c>
      <c r="W23" s="88">
        <f t="shared" si="8"/>
        <v>0</v>
      </c>
      <c r="X23" s="76">
        <f>分析係数表!E26</f>
        <v>0</v>
      </c>
      <c r="Y23" s="89">
        <f t="shared" si="9"/>
        <v>0</v>
      </c>
    </row>
    <row r="24" spans="1:25" x14ac:dyDescent="0.2">
      <c r="A24" s="6" t="s">
        <v>12</v>
      </c>
      <c r="B24" s="5" t="s">
        <v>365</v>
      </c>
      <c r="C24" s="90"/>
      <c r="D24" s="76">
        <f>投入係数表!S24</f>
        <v>0</v>
      </c>
      <c r="E24" s="77">
        <f t="shared" si="0"/>
        <v>0</v>
      </c>
      <c r="F24" s="76">
        <f>分析係数表!C27</f>
        <v>1.1933174224343368E-3</v>
      </c>
      <c r="G24" s="77">
        <f t="shared" si="1"/>
        <v>0</v>
      </c>
      <c r="H24" s="77">
        <v>1.2685607801206442E-6</v>
      </c>
      <c r="I24" s="77">
        <f t="shared" si="2"/>
        <v>1.2685607801206442E-6</v>
      </c>
      <c r="J24" s="76">
        <f>分析係数表!G27</f>
        <v>0.2857142857142857</v>
      </c>
      <c r="K24" s="78">
        <f t="shared" si="3"/>
        <v>3.6244593717732688E-7</v>
      </c>
      <c r="L24" s="79"/>
      <c r="M24" s="80"/>
      <c r="N24" s="81">
        <f>分析係数表!H27</f>
        <v>1.1365890989484425E-2</v>
      </c>
      <c r="O24" s="82">
        <f t="shared" si="4"/>
        <v>0.15877390352510737</v>
      </c>
      <c r="P24" s="76">
        <f>分析係数表!C27</f>
        <v>1.1933174224343368E-3</v>
      </c>
      <c r="Q24" s="82">
        <f t="shared" si="5"/>
        <v>1.8946766530441919E-4</v>
      </c>
      <c r="R24" s="83">
        <v>1.9023216975037462E-4</v>
      </c>
      <c r="S24" s="84">
        <f t="shared" si="6"/>
        <v>1.9150073053049527E-4</v>
      </c>
      <c r="T24" s="85">
        <f>分析係数表!F27</f>
        <v>0.5714285714285714</v>
      </c>
      <c r="U24" s="86">
        <f t="shared" si="7"/>
        <v>1.0942898887456872E-4</v>
      </c>
      <c r="V24" s="87">
        <f>分析係数表!D27</f>
        <v>1.4285714285714286</v>
      </c>
      <c r="W24" s="88">
        <f t="shared" si="8"/>
        <v>0</v>
      </c>
      <c r="X24" s="76">
        <f>分析係数表!E27</f>
        <v>1.2857142857142858</v>
      </c>
      <c r="Y24" s="89">
        <f t="shared" si="9"/>
        <v>0</v>
      </c>
    </row>
    <row r="25" spans="1:25" x14ac:dyDescent="0.2">
      <c r="A25" s="6" t="s">
        <v>13</v>
      </c>
      <c r="B25" s="5" t="s">
        <v>191</v>
      </c>
      <c r="C25" s="90"/>
      <c r="D25" s="76">
        <f>投入係数表!S25</f>
        <v>0</v>
      </c>
      <c r="E25" s="77">
        <f t="shared" si="0"/>
        <v>0</v>
      </c>
      <c r="F25" s="76">
        <f>分析係数表!C28</f>
        <v>9.1300191204588876E-2</v>
      </c>
      <c r="G25" s="77">
        <f t="shared" si="1"/>
        <v>0</v>
      </c>
      <c r="H25" s="77">
        <v>2.4629945362713065E-3</v>
      </c>
      <c r="I25" s="77">
        <f t="shared" si="2"/>
        <v>2.4629945362713065E-3</v>
      </c>
      <c r="J25" s="76">
        <f>分析係数表!G28</f>
        <v>0.1256583897667419</v>
      </c>
      <c r="K25" s="78">
        <f t="shared" si="3"/>
        <v>3.0949592743213556E-4</v>
      </c>
      <c r="L25" s="79"/>
      <c r="M25" s="80"/>
      <c r="N25" s="81">
        <f>分析係数表!H28</f>
        <v>2.1286244720954622E-2</v>
      </c>
      <c r="O25" s="82">
        <f t="shared" si="4"/>
        <v>0.2973546173250764</v>
      </c>
      <c r="P25" s="76">
        <f>分析係数表!C28</f>
        <v>9.1300191204588876E-2</v>
      </c>
      <c r="Q25" s="82">
        <f t="shared" si="5"/>
        <v>2.714853341734683E-2</v>
      </c>
      <c r="R25" s="83">
        <v>2.9551726597606978E-2</v>
      </c>
      <c r="S25" s="84">
        <f t="shared" si="6"/>
        <v>3.2014721133878286E-2</v>
      </c>
      <c r="T25" s="85">
        <f>分析係数表!F28</f>
        <v>0.21519939804364183</v>
      </c>
      <c r="U25" s="86">
        <f t="shared" si="7"/>
        <v>6.8895487165456654E-3</v>
      </c>
      <c r="V25" s="87">
        <f>分析係数表!D28</f>
        <v>9.9322799097065456E-2</v>
      </c>
      <c r="W25" s="88">
        <f t="shared" si="8"/>
        <v>0</v>
      </c>
      <c r="X25" s="76">
        <f>分析係数表!E28</f>
        <v>9.7817908201655382E-2</v>
      </c>
      <c r="Y25" s="89">
        <f t="shared" si="9"/>
        <v>0</v>
      </c>
    </row>
    <row r="26" spans="1:25" x14ac:dyDescent="0.2">
      <c r="A26" s="6" t="s">
        <v>14</v>
      </c>
      <c r="B26" s="5" t="s">
        <v>50</v>
      </c>
      <c r="C26" s="90"/>
      <c r="D26" s="76">
        <f>投入係数表!S26</f>
        <v>6.2893081761006293E-3</v>
      </c>
      <c r="E26" s="77">
        <f t="shared" si="0"/>
        <v>0.62893081761006298</v>
      </c>
      <c r="F26" s="76">
        <f>分析係数表!C29</f>
        <v>1.8433179723502335E-2</v>
      </c>
      <c r="G26" s="77">
        <f t="shared" si="1"/>
        <v>1.1593194794655558E-2</v>
      </c>
      <c r="H26" s="77">
        <v>1.2325767528363578E-2</v>
      </c>
      <c r="I26" s="77">
        <f t="shared" si="2"/>
        <v>1.2325767528363578E-2</v>
      </c>
      <c r="J26" s="76">
        <f>分析係数表!G29</f>
        <v>0.30107526881720431</v>
      </c>
      <c r="K26" s="78">
        <f t="shared" si="3"/>
        <v>3.7109837719804324E-3</v>
      </c>
      <c r="L26" s="79"/>
      <c r="M26" s="80"/>
      <c r="N26" s="81">
        <f>分析係数表!H29</f>
        <v>1.0062073070491199E-2</v>
      </c>
      <c r="O26" s="82">
        <f t="shared" si="4"/>
        <v>0.14056043828282572</v>
      </c>
      <c r="P26" s="76">
        <f>分析係数表!C29</f>
        <v>1.8433179723502335E-2</v>
      </c>
      <c r="Q26" s="82">
        <f t="shared" si="5"/>
        <v>2.5909758208815846E-3</v>
      </c>
      <c r="R26" s="83">
        <v>3.0856094817809918E-3</v>
      </c>
      <c r="S26" s="84">
        <f t="shared" si="6"/>
        <v>1.541137701014457E-2</v>
      </c>
      <c r="T26" s="85">
        <f>分析係数表!F29</f>
        <v>0.4838709677419355</v>
      </c>
      <c r="U26" s="86">
        <f t="shared" si="7"/>
        <v>7.4571179081344696E-3</v>
      </c>
      <c r="V26" s="87">
        <f>分析係数表!D29</f>
        <v>0.46236559139784944</v>
      </c>
      <c r="W26" s="88">
        <f t="shared" si="8"/>
        <v>0</v>
      </c>
      <c r="X26" s="76">
        <f>分析係数表!E29</f>
        <v>0.18279569892473119</v>
      </c>
      <c r="Y26" s="89">
        <f t="shared" si="9"/>
        <v>0</v>
      </c>
    </row>
    <row r="27" spans="1:25" x14ac:dyDescent="0.2">
      <c r="A27" s="6" t="s">
        <v>15</v>
      </c>
      <c r="B27" s="5" t="s">
        <v>36</v>
      </c>
      <c r="C27" s="90"/>
      <c r="D27" s="76">
        <f>投入係数表!S27</f>
        <v>0</v>
      </c>
      <c r="E27" s="77">
        <f t="shared" si="0"/>
        <v>0</v>
      </c>
      <c r="F27" s="76">
        <f>分析係数表!C30</f>
        <v>1</v>
      </c>
      <c r="G27" s="77">
        <f t="shared" si="1"/>
        <v>0</v>
      </c>
      <c r="H27" s="77">
        <v>1.7445018808120692E-2</v>
      </c>
      <c r="I27" s="77">
        <f t="shared" si="2"/>
        <v>1.7445018808120692E-2</v>
      </c>
      <c r="J27" s="76">
        <f>分析係数表!G30</f>
        <v>0.34457349818908456</v>
      </c>
      <c r="K27" s="78">
        <f t="shared" si="3"/>
        <v>6.0110911566885212E-3</v>
      </c>
      <c r="L27" s="79"/>
      <c r="M27" s="80"/>
      <c r="N27" s="81">
        <f>分析係数表!H30</f>
        <v>0</v>
      </c>
      <c r="O27" s="82">
        <f t="shared" si="4"/>
        <v>0</v>
      </c>
      <c r="P27" s="76">
        <f>分析係数表!C30</f>
        <v>1</v>
      </c>
      <c r="Q27" s="82">
        <f t="shared" si="5"/>
        <v>0</v>
      </c>
      <c r="R27" s="83">
        <v>2.9523958861821444E-2</v>
      </c>
      <c r="S27" s="84">
        <f t="shared" si="6"/>
        <v>4.6968977669942139E-2</v>
      </c>
      <c r="T27" s="85">
        <f>分析係数表!F30</f>
        <v>0.44136380666916447</v>
      </c>
      <c r="U27" s="86">
        <f t="shared" si="7"/>
        <v>2.0730406779764645E-2</v>
      </c>
      <c r="V27" s="87">
        <f>分析係数表!D30</f>
        <v>0.11764705882352941</v>
      </c>
      <c r="W27" s="88">
        <f t="shared" si="8"/>
        <v>0</v>
      </c>
      <c r="X27" s="76">
        <f>分析係数表!E30</f>
        <v>7.730735606344448E-2</v>
      </c>
      <c r="Y27" s="89">
        <f t="shared" si="9"/>
        <v>0</v>
      </c>
    </row>
    <row r="28" spans="1:25" x14ac:dyDescent="0.2">
      <c r="A28" s="6" t="s">
        <v>16</v>
      </c>
      <c r="B28" s="5" t="s">
        <v>192</v>
      </c>
      <c r="C28" s="90"/>
      <c r="D28" s="76">
        <f>投入係数表!S28</f>
        <v>6.2893081761006293E-3</v>
      </c>
      <c r="E28" s="77">
        <f t="shared" si="0"/>
        <v>0.62893081761006298</v>
      </c>
      <c r="F28" s="76">
        <f>分析係数表!C31</f>
        <v>0.63276836158192085</v>
      </c>
      <c r="G28" s="77">
        <f t="shared" si="1"/>
        <v>0.39796752300749744</v>
      </c>
      <c r="H28" s="77">
        <v>0.47927678711883431</v>
      </c>
      <c r="I28" s="77">
        <f t="shared" si="2"/>
        <v>0.47927678711883431</v>
      </c>
      <c r="J28" s="76">
        <f>分析係数表!G31</f>
        <v>7.0953436807095344E-2</v>
      </c>
      <c r="K28" s="78">
        <f t="shared" si="3"/>
        <v>3.4006335227943899E-2</v>
      </c>
      <c r="L28" s="79"/>
      <c r="M28" s="80"/>
      <c r="N28" s="81">
        <f>分析係数表!H31</f>
        <v>2.4772540460871292E-2</v>
      </c>
      <c r="O28" s="82">
        <f t="shared" si="4"/>
        <v>0.34605583960335123</v>
      </c>
      <c r="P28" s="76">
        <f>分析係数表!C31</f>
        <v>0.63276836158192085</v>
      </c>
      <c r="Q28" s="82">
        <f t="shared" si="5"/>
        <v>0.21897318664166857</v>
      </c>
      <c r="R28" s="83">
        <v>0.28431333064957787</v>
      </c>
      <c r="S28" s="84">
        <f t="shared" si="6"/>
        <v>0.76359011776841212</v>
      </c>
      <c r="T28" s="85">
        <f>分析係数表!F31</f>
        <v>0.34515890613451589</v>
      </c>
      <c r="U28" s="86">
        <f t="shared" si="7"/>
        <v>0.26355992978407128</v>
      </c>
      <c r="V28" s="87">
        <f>分析係数表!D31</f>
        <v>8.130081300813009E-3</v>
      </c>
      <c r="W28" s="88">
        <f t="shared" si="8"/>
        <v>0</v>
      </c>
      <c r="X28" s="76">
        <f>分析係数表!E31</f>
        <v>7.3909830007390983E-3</v>
      </c>
      <c r="Y28" s="89">
        <f t="shared" si="9"/>
        <v>0</v>
      </c>
    </row>
    <row r="29" spans="1:25" x14ac:dyDescent="0.2">
      <c r="A29" s="6" t="s">
        <v>17</v>
      </c>
      <c r="B29" s="5" t="s">
        <v>272</v>
      </c>
      <c r="C29" s="90"/>
      <c r="D29" s="76">
        <f>投入係数表!S29</f>
        <v>0</v>
      </c>
      <c r="E29" s="77">
        <f t="shared" si="0"/>
        <v>0</v>
      </c>
      <c r="F29" s="76">
        <f>分析係数表!C32</f>
        <v>0.97868217054263562</v>
      </c>
      <c r="G29" s="77">
        <f t="shared" si="1"/>
        <v>0</v>
      </c>
      <c r="H29" s="77">
        <v>5.7628942149871307E-3</v>
      </c>
      <c r="I29" s="77">
        <f t="shared" si="2"/>
        <v>5.7628942149871307E-3</v>
      </c>
      <c r="J29" s="76">
        <f>分析係数表!G32</f>
        <v>0.14173228346456693</v>
      </c>
      <c r="K29" s="78">
        <f t="shared" si="3"/>
        <v>8.1678815645486896E-4</v>
      </c>
      <c r="L29" s="79"/>
      <c r="M29" s="80"/>
      <c r="N29" s="81">
        <f>分析係数表!H32</f>
        <v>7.0859669510501405E-3</v>
      </c>
      <c r="O29" s="82">
        <f t="shared" si="4"/>
        <v>9.8986224142835019E-2</v>
      </c>
      <c r="P29" s="76">
        <f>分析係数表!C32</f>
        <v>0.97868217054263562</v>
      </c>
      <c r="Q29" s="82">
        <f t="shared" si="5"/>
        <v>9.6876052697929621E-2</v>
      </c>
      <c r="R29" s="83">
        <v>0.12229225472514377</v>
      </c>
      <c r="S29" s="84">
        <f t="shared" si="6"/>
        <v>0.1280551489401309</v>
      </c>
      <c r="T29" s="85">
        <f>分析係数表!F32</f>
        <v>0.48622047244094491</v>
      </c>
      <c r="U29" s="86">
        <f t="shared" si="7"/>
        <v>6.2263035016166007E-2</v>
      </c>
      <c r="V29" s="87">
        <f>分析係数表!D32</f>
        <v>1.3779527559055118E-2</v>
      </c>
      <c r="W29" s="88">
        <f t="shared" si="8"/>
        <v>0</v>
      </c>
      <c r="X29" s="76">
        <f>分析係数表!E32</f>
        <v>2.1653543307086614E-2</v>
      </c>
      <c r="Y29" s="89">
        <f t="shared" si="9"/>
        <v>0</v>
      </c>
    </row>
    <row r="30" spans="1:25" x14ac:dyDescent="0.2">
      <c r="A30" s="6" t="s">
        <v>18</v>
      </c>
      <c r="B30" s="5" t="s">
        <v>273</v>
      </c>
      <c r="C30" s="90"/>
      <c r="D30" s="76">
        <f>投入係数表!S30</f>
        <v>0</v>
      </c>
      <c r="E30" s="77">
        <f t="shared" si="0"/>
        <v>0</v>
      </c>
      <c r="F30" s="76">
        <f>分析係数表!C33</f>
        <v>0.55506607929515417</v>
      </c>
      <c r="G30" s="77">
        <f t="shared" si="1"/>
        <v>0</v>
      </c>
      <c r="H30" s="77">
        <v>8.1216882217169228E-3</v>
      </c>
      <c r="I30" s="77">
        <f t="shared" si="2"/>
        <v>8.1216882217169228E-3</v>
      </c>
      <c r="J30" s="76">
        <f>分析係数表!G33</f>
        <v>0.50923482849604218</v>
      </c>
      <c r="K30" s="78">
        <f t="shared" si="3"/>
        <v>4.1358465086843432E-3</v>
      </c>
      <c r="L30" s="79"/>
      <c r="M30" s="80"/>
      <c r="N30" s="81">
        <f>分析係数表!H33</f>
        <v>1.0203792409512202E-3</v>
      </c>
      <c r="O30" s="82">
        <f t="shared" si="4"/>
        <v>1.4254016276568242E-2</v>
      </c>
      <c r="P30" s="76">
        <f>分析係数表!C33</f>
        <v>0.55506607929515417</v>
      </c>
      <c r="Q30" s="82">
        <f t="shared" si="5"/>
        <v>7.9119209288440462E-3</v>
      </c>
      <c r="R30" s="83">
        <v>2.6584499703971198E-2</v>
      </c>
      <c r="S30" s="84">
        <f t="shared" si="6"/>
        <v>3.4706187925688123E-2</v>
      </c>
      <c r="T30" s="85">
        <f>分析係数表!F33</f>
        <v>0.65171503957783639</v>
      </c>
      <c r="U30" s="86">
        <f t="shared" si="7"/>
        <v>2.2618544637585662E-2</v>
      </c>
      <c r="V30" s="87">
        <f>分析係数表!D33</f>
        <v>0.10817941952506596</v>
      </c>
      <c r="W30" s="88">
        <f t="shared" si="8"/>
        <v>0</v>
      </c>
      <c r="X30" s="76">
        <f>分析係数表!E33</f>
        <v>0.10026385224274406</v>
      </c>
      <c r="Y30" s="89">
        <f t="shared" si="9"/>
        <v>0</v>
      </c>
    </row>
    <row r="31" spans="1:25" x14ac:dyDescent="0.2">
      <c r="A31" s="6" t="s">
        <v>19</v>
      </c>
      <c r="B31" s="5" t="s">
        <v>274</v>
      </c>
      <c r="C31" s="90"/>
      <c r="D31" s="76">
        <f>投入係数表!S31</f>
        <v>5.0314465408805034E-2</v>
      </c>
      <c r="E31" s="77">
        <f t="shared" si="0"/>
        <v>5.0314465408805038</v>
      </c>
      <c r="F31" s="76">
        <f>分析係数表!C34</f>
        <v>0.15400223191640461</v>
      </c>
      <c r="G31" s="77">
        <f t="shared" si="1"/>
        <v>0.77485399706367108</v>
      </c>
      <c r="H31" s="77">
        <v>0.80106296997221982</v>
      </c>
      <c r="I31" s="77">
        <f t="shared" si="2"/>
        <v>0.80106296997221982</v>
      </c>
      <c r="J31" s="76">
        <f>分析係数表!G34</f>
        <v>0.42548076923076922</v>
      </c>
      <c r="K31" s="78">
        <f t="shared" si="3"/>
        <v>0.34083688866606465</v>
      </c>
      <c r="L31" s="79"/>
      <c r="M31" s="80"/>
      <c r="N31" s="81">
        <f>分析係数表!H34</f>
        <v>0.17369122190414105</v>
      </c>
      <c r="O31" s="82">
        <f t="shared" si="4"/>
        <v>2.4263503261891719</v>
      </c>
      <c r="P31" s="76">
        <f>分析係数表!C34</f>
        <v>0.15400223191640461</v>
      </c>
      <c r="Q31" s="82">
        <f t="shared" si="5"/>
        <v>0.37366336564422881</v>
      </c>
      <c r="R31" s="83">
        <v>0.39345232582797118</v>
      </c>
      <c r="S31" s="84">
        <f t="shared" si="6"/>
        <v>1.194515295800191</v>
      </c>
      <c r="T31" s="85">
        <f>分析係数表!F34</f>
        <v>0.70232371794871795</v>
      </c>
      <c r="U31" s="86">
        <f t="shared" si="7"/>
        <v>0.8389364236930027</v>
      </c>
      <c r="V31" s="87">
        <f>分析係数表!D34</f>
        <v>0.47435897435897434</v>
      </c>
      <c r="W31" s="88">
        <f t="shared" si="8"/>
        <v>1</v>
      </c>
      <c r="X31" s="76">
        <f>分析係数表!E34</f>
        <v>0.27003205128205127</v>
      </c>
      <c r="Y31" s="89">
        <f t="shared" si="9"/>
        <v>0</v>
      </c>
    </row>
    <row r="32" spans="1:25" x14ac:dyDescent="0.2">
      <c r="A32" s="6" t="s">
        <v>20</v>
      </c>
      <c r="B32" s="5" t="s">
        <v>37</v>
      </c>
      <c r="C32" s="90"/>
      <c r="D32" s="76">
        <f>投入係数表!S32</f>
        <v>1.2578616352201259E-2</v>
      </c>
      <c r="E32" s="77">
        <f t="shared" si="0"/>
        <v>1.257861635220126</v>
      </c>
      <c r="F32" s="76">
        <f>分析係数表!C35</f>
        <v>0.30568862275449105</v>
      </c>
      <c r="G32" s="77">
        <f t="shared" si="1"/>
        <v>0.38451399088615229</v>
      </c>
      <c r="H32" s="77">
        <v>0.41257908282552469</v>
      </c>
      <c r="I32" s="77">
        <f t="shared" si="2"/>
        <v>0.41257908282552469</v>
      </c>
      <c r="J32" s="76">
        <f>分析係数表!G35</f>
        <v>0.31559633027522938</v>
      </c>
      <c r="K32" s="78">
        <f t="shared" si="3"/>
        <v>0.13020844448805552</v>
      </c>
      <c r="L32" s="79"/>
      <c r="M32" s="80"/>
      <c r="N32" s="81">
        <f>分析係数表!H35</f>
        <v>6.5701085570136902E-2</v>
      </c>
      <c r="O32" s="82">
        <f t="shared" si="4"/>
        <v>0.91780027025236632</v>
      </c>
      <c r="P32" s="76">
        <f>分析係数表!C35</f>
        <v>0.30568862275449105</v>
      </c>
      <c r="Q32" s="82">
        <f t="shared" si="5"/>
        <v>0.28056110057714556</v>
      </c>
      <c r="R32" s="83">
        <v>0.32952163147532709</v>
      </c>
      <c r="S32" s="84">
        <f t="shared" si="6"/>
        <v>0.74210071430085178</v>
      </c>
      <c r="T32" s="85">
        <f>分析係数表!F35</f>
        <v>0.65045871559633028</v>
      </c>
      <c r="U32" s="86">
        <f t="shared" si="7"/>
        <v>0.4827058774672513</v>
      </c>
      <c r="V32" s="87">
        <f>分析係数表!D35</f>
        <v>0.10366972477064221</v>
      </c>
      <c r="W32" s="88">
        <f t="shared" si="8"/>
        <v>0</v>
      </c>
      <c r="X32" s="76">
        <f>分析係数表!E35</f>
        <v>8.990825688073395E-2</v>
      </c>
      <c r="Y32" s="89">
        <f t="shared" si="9"/>
        <v>0</v>
      </c>
    </row>
    <row r="33" spans="1:25" x14ac:dyDescent="0.2">
      <c r="A33" s="6" t="s">
        <v>21</v>
      </c>
      <c r="B33" s="5" t="s">
        <v>38</v>
      </c>
      <c r="C33" s="90"/>
      <c r="D33" s="76">
        <f>投入係数表!S33</f>
        <v>0</v>
      </c>
      <c r="E33" s="77">
        <f t="shared" si="0"/>
        <v>0</v>
      </c>
      <c r="F33" s="76">
        <f>分析係数表!C36</f>
        <v>0.70817344589409048</v>
      </c>
      <c r="G33" s="77">
        <f t="shared" si="1"/>
        <v>0</v>
      </c>
      <c r="H33" s="77">
        <v>2.9513788531523893E-2</v>
      </c>
      <c r="I33" s="77">
        <f t="shared" si="2"/>
        <v>2.9513788531523893E-2</v>
      </c>
      <c r="J33" s="76">
        <f>分析係数表!G36</f>
        <v>9.7428958051420846E-3</v>
      </c>
      <c r="K33" s="78">
        <f t="shared" si="3"/>
        <v>2.8754976647763473E-4</v>
      </c>
      <c r="L33" s="79"/>
      <c r="M33" s="80"/>
      <c r="N33" s="81">
        <f>分析係数表!H36</f>
        <v>0.13287605226609223</v>
      </c>
      <c r="O33" s="82">
        <f t="shared" si="4"/>
        <v>1.8561896751264422</v>
      </c>
      <c r="P33" s="76">
        <f>分析係数表!C36</f>
        <v>0.70817344589409048</v>
      </c>
      <c r="Q33" s="82">
        <f t="shared" si="5"/>
        <v>1.3145042384673249</v>
      </c>
      <c r="R33" s="83">
        <v>1.3499560635625303</v>
      </c>
      <c r="S33" s="84">
        <f t="shared" si="6"/>
        <v>1.3794698520940543</v>
      </c>
      <c r="T33" s="85">
        <f>分析係数表!F36</f>
        <v>0.89418132611637346</v>
      </c>
      <c r="U33" s="86">
        <f t="shared" si="7"/>
        <v>1.233496181683019</v>
      </c>
      <c r="V33" s="87">
        <f>分析係数表!D36</f>
        <v>4.0595399188092015E-3</v>
      </c>
      <c r="W33" s="88">
        <f t="shared" si="8"/>
        <v>0</v>
      </c>
      <c r="X33" s="76">
        <f>分析係数表!E36</f>
        <v>8.1190798376184028E-4</v>
      </c>
      <c r="Y33" s="89">
        <f t="shared" si="9"/>
        <v>0</v>
      </c>
    </row>
    <row r="34" spans="1:25" x14ac:dyDescent="0.2">
      <c r="A34" s="6" t="s">
        <v>22</v>
      </c>
      <c r="B34" s="5" t="s">
        <v>377</v>
      </c>
      <c r="C34" s="90"/>
      <c r="D34" s="76">
        <f>投入係数表!S34</f>
        <v>1.2578616352201259E-2</v>
      </c>
      <c r="E34" s="77">
        <f t="shared" si="0"/>
        <v>1.257861635220126</v>
      </c>
      <c r="F34" s="76">
        <f>分析係数表!C37</f>
        <v>0.27648363838047696</v>
      </c>
      <c r="G34" s="77">
        <f t="shared" si="1"/>
        <v>0.34777816148487672</v>
      </c>
      <c r="H34" s="77">
        <v>0.38334824607980905</v>
      </c>
      <c r="I34" s="77">
        <f t="shared" si="2"/>
        <v>0.38334824607980905</v>
      </c>
      <c r="J34" s="76">
        <f>分析係数表!G37</f>
        <v>0.33205374280230326</v>
      </c>
      <c r="K34" s="78">
        <f t="shared" si="3"/>
        <v>0.12729221990749898</v>
      </c>
      <c r="L34" s="79"/>
      <c r="M34" s="80"/>
      <c r="N34" s="81">
        <f>分析係数表!H37</f>
        <v>5.1330744593407217E-2</v>
      </c>
      <c r="O34" s="82">
        <f t="shared" si="4"/>
        <v>0.71705620769069689</v>
      </c>
      <c r="P34" s="76">
        <f>分析係数表!C37</f>
        <v>0.27648363838047696</v>
      </c>
      <c r="Q34" s="82">
        <f t="shared" si="5"/>
        <v>0.19825430922563081</v>
      </c>
      <c r="R34" s="83">
        <v>0.22760557447887328</v>
      </c>
      <c r="S34" s="84">
        <f t="shared" si="6"/>
        <v>0.6109538205586823</v>
      </c>
      <c r="T34" s="85">
        <f>分析係数表!F37</f>
        <v>0.66922584772872684</v>
      </c>
      <c r="U34" s="86">
        <f t="shared" si="7"/>
        <v>0.40886608848648864</v>
      </c>
      <c r="V34" s="87">
        <f>分析係数表!D37</f>
        <v>9.9168266154830459E-2</v>
      </c>
      <c r="W34" s="88">
        <f t="shared" si="8"/>
        <v>0</v>
      </c>
      <c r="X34" s="76">
        <f>分析係数表!E37</f>
        <v>6.9737683941138842E-2</v>
      </c>
      <c r="Y34" s="89">
        <f t="shared" si="9"/>
        <v>0</v>
      </c>
    </row>
    <row r="35" spans="1:25" x14ac:dyDescent="0.2">
      <c r="A35" s="6" t="s">
        <v>23</v>
      </c>
      <c r="B35" s="5" t="s">
        <v>193</v>
      </c>
      <c r="C35" s="90"/>
      <c r="D35" s="76">
        <f>投入係数表!S35</f>
        <v>6.2893081761006293E-3</v>
      </c>
      <c r="E35" s="77">
        <f t="shared" si="0"/>
        <v>0.62893081761006298</v>
      </c>
      <c r="F35" s="76">
        <f>分析係数表!C38</f>
        <v>2.0725388601036232E-2</v>
      </c>
      <c r="G35" s="77">
        <f t="shared" si="1"/>
        <v>1.3034835598135997E-2</v>
      </c>
      <c r="H35" s="77">
        <v>1.5254472720161239E-2</v>
      </c>
      <c r="I35" s="77">
        <f t="shared" si="2"/>
        <v>1.5254472720161239E-2</v>
      </c>
      <c r="J35" s="76">
        <f>分析係数表!G38</f>
        <v>0.23376623376623376</v>
      </c>
      <c r="K35" s="78">
        <f t="shared" si="3"/>
        <v>3.5659806358818483E-3</v>
      </c>
      <c r="L35" s="79"/>
      <c r="M35" s="80"/>
      <c r="N35" s="81">
        <f>分析係数表!H38</f>
        <v>4.4613247923811682E-2</v>
      </c>
      <c r="O35" s="82">
        <f t="shared" si="4"/>
        <v>0.62321726720328918</v>
      </c>
      <c r="P35" s="76">
        <f>分析係数表!C38</f>
        <v>2.0725388601036232E-2</v>
      </c>
      <c r="Q35" s="82">
        <f t="shared" si="5"/>
        <v>1.2916420045664002E-2</v>
      </c>
      <c r="R35" s="83">
        <v>1.4612569676825723E-2</v>
      </c>
      <c r="S35" s="84">
        <f t="shared" si="6"/>
        <v>2.9867042396986961E-2</v>
      </c>
      <c r="T35" s="85">
        <f>分析係数表!F38</f>
        <v>0.61038961038961037</v>
      </c>
      <c r="U35" s="86">
        <f t="shared" si="7"/>
        <v>1.8230532372186845E-2</v>
      </c>
      <c r="V35" s="87">
        <f>分析係数表!D38</f>
        <v>0.19480519480519481</v>
      </c>
      <c r="W35" s="88">
        <f t="shared" si="8"/>
        <v>0</v>
      </c>
      <c r="X35" s="76">
        <f>分析係数表!E38</f>
        <v>0.15584415584415584</v>
      </c>
      <c r="Y35" s="89">
        <f t="shared" si="9"/>
        <v>0</v>
      </c>
    </row>
    <row r="36" spans="1:25" x14ac:dyDescent="0.2">
      <c r="A36" s="6" t="s">
        <v>24</v>
      </c>
      <c r="B36" s="5" t="s">
        <v>39</v>
      </c>
      <c r="C36" s="90"/>
      <c r="D36" s="76">
        <f>投入係数表!S36</f>
        <v>0</v>
      </c>
      <c r="E36" s="77">
        <f t="shared" si="0"/>
        <v>0</v>
      </c>
      <c r="F36" s="76">
        <f>分析係数表!C39</f>
        <v>1</v>
      </c>
      <c r="G36" s="77">
        <f t="shared" si="1"/>
        <v>0</v>
      </c>
      <c r="H36" s="77">
        <v>3.981756570928828E-3</v>
      </c>
      <c r="I36" s="77">
        <f t="shared" si="2"/>
        <v>3.981756570928828E-3</v>
      </c>
      <c r="J36" s="76">
        <f>分析係数表!G39</f>
        <v>0.35511171293161814</v>
      </c>
      <c r="K36" s="78">
        <f t="shared" si="3"/>
        <v>1.4139683963792621E-3</v>
      </c>
      <c r="L36" s="79"/>
      <c r="M36" s="80"/>
      <c r="N36" s="81">
        <f>分析係数表!H39</f>
        <v>4.0815169638048808E-3</v>
      </c>
      <c r="O36" s="82">
        <f t="shared" si="4"/>
        <v>5.7016065106272967E-2</v>
      </c>
      <c r="P36" s="76">
        <f>分析係数表!C39</f>
        <v>1</v>
      </c>
      <c r="Q36" s="82">
        <f t="shared" si="5"/>
        <v>5.7016065106272967E-2</v>
      </c>
      <c r="R36" s="83">
        <v>5.9157774293200946E-2</v>
      </c>
      <c r="S36" s="84">
        <f t="shared" si="6"/>
        <v>6.3139530864129767E-2</v>
      </c>
      <c r="T36" s="85">
        <f>分析係数表!F39</f>
        <v>0.70565335138794849</v>
      </c>
      <c r="U36" s="86">
        <f t="shared" si="7"/>
        <v>4.4554621559335983E-2</v>
      </c>
      <c r="V36" s="87">
        <f>分析係数表!D39</f>
        <v>5.8226134055517943E-2</v>
      </c>
      <c r="W36" s="88">
        <f t="shared" si="8"/>
        <v>0</v>
      </c>
      <c r="X36" s="76">
        <f>分析係数表!E39</f>
        <v>7.3798239675016933E-2</v>
      </c>
      <c r="Y36" s="89">
        <f t="shared" si="9"/>
        <v>0</v>
      </c>
    </row>
    <row r="37" spans="1:25" x14ac:dyDescent="0.2">
      <c r="A37" s="6" t="s">
        <v>25</v>
      </c>
      <c r="B37" s="5" t="s">
        <v>40</v>
      </c>
      <c r="C37" s="90"/>
      <c r="D37" s="76">
        <f>投入係数表!S37</f>
        <v>0</v>
      </c>
      <c r="E37" s="77">
        <f t="shared" si="0"/>
        <v>0</v>
      </c>
      <c r="F37" s="76">
        <f>分析係数表!C40</f>
        <v>0.8197979041916168</v>
      </c>
      <c r="G37" s="77">
        <f t="shared" si="1"/>
        <v>0</v>
      </c>
      <c r="H37" s="77">
        <v>1.2088150960950692E-3</v>
      </c>
      <c r="I37" s="77">
        <f t="shared" si="2"/>
        <v>1.2088150960950692E-3</v>
      </c>
      <c r="J37" s="76">
        <f>分析係数表!G40</f>
        <v>0.57597173144876324</v>
      </c>
      <c r="K37" s="78">
        <f t="shared" si="3"/>
        <v>6.9624332389928015E-4</v>
      </c>
      <c r="L37" s="79"/>
      <c r="M37" s="80"/>
      <c r="N37" s="81">
        <f>分析係数表!H40</f>
        <v>2.8769025821263571E-2</v>
      </c>
      <c r="O37" s="82">
        <f t="shared" si="4"/>
        <v>0.40188407001991017</v>
      </c>
      <c r="P37" s="76">
        <f>分析係数表!C40</f>
        <v>0.8197979041916168</v>
      </c>
      <c r="Q37" s="82">
        <f t="shared" si="5"/>
        <v>0.32946371833031934</v>
      </c>
      <c r="R37" s="83">
        <v>0.33027936465947422</v>
      </c>
      <c r="S37" s="84">
        <f t="shared" si="6"/>
        <v>0.33148817975556927</v>
      </c>
      <c r="T37" s="85">
        <f>分析係数表!F40</f>
        <v>0.7751534312813837</v>
      </c>
      <c r="U37" s="86">
        <f t="shared" si="7"/>
        <v>0.25695419996674962</v>
      </c>
      <c r="V37" s="87">
        <f>分析係数表!D40</f>
        <v>0.11623581923005394</v>
      </c>
      <c r="W37" s="88">
        <f t="shared" si="8"/>
        <v>0</v>
      </c>
      <c r="X37" s="76">
        <f>分析係数表!E40</f>
        <v>7.1229310024177053E-2</v>
      </c>
      <c r="Y37" s="89">
        <f t="shared" si="9"/>
        <v>0</v>
      </c>
    </row>
    <row r="38" spans="1:25" x14ac:dyDescent="0.2">
      <c r="A38" s="6" t="s">
        <v>26</v>
      </c>
      <c r="B38" s="5" t="s">
        <v>276</v>
      </c>
      <c r="C38" s="90"/>
      <c r="D38" s="76">
        <f>投入係数表!S38</f>
        <v>0</v>
      </c>
      <c r="E38" s="77">
        <f t="shared" si="0"/>
        <v>0</v>
      </c>
      <c r="F38" s="76">
        <f>分析係数表!C41</f>
        <v>0.39171744294123723</v>
      </c>
      <c r="G38" s="77">
        <f t="shared" si="1"/>
        <v>0</v>
      </c>
      <c r="H38" s="77">
        <v>9.6841175275553393E-5</v>
      </c>
      <c r="I38" s="77">
        <f t="shared" si="2"/>
        <v>9.6841175275553393E-5</v>
      </c>
      <c r="J38" s="76">
        <f>分析係数表!G41</f>
        <v>0.45918367346938777</v>
      </c>
      <c r="K38" s="78">
        <f t="shared" si="3"/>
        <v>4.4467886606121459E-5</v>
      </c>
      <c r="L38" s="79"/>
      <c r="M38" s="80"/>
      <c r="N38" s="81">
        <f>分析係数表!H41</f>
        <v>5.0452084691477002E-2</v>
      </c>
      <c r="O38" s="82">
        <f t="shared" si="4"/>
        <v>0.70478191589698536</v>
      </c>
      <c r="P38" s="76">
        <f>分析係数表!C41</f>
        <v>0.39171744294123723</v>
      </c>
      <c r="Q38" s="82">
        <f t="shared" si="5"/>
        <v>0.2760753699263932</v>
      </c>
      <c r="R38" s="83">
        <v>0.278344535704452</v>
      </c>
      <c r="S38" s="84">
        <f t="shared" si="6"/>
        <v>0.27844137687972753</v>
      </c>
      <c r="T38" s="85">
        <f>分析係数表!F41</f>
        <v>0.56279434850863419</v>
      </c>
      <c r="U38" s="86">
        <f t="shared" si="7"/>
        <v>0.15670523329887334</v>
      </c>
      <c r="V38" s="87">
        <f>分析係数表!D41</f>
        <v>0.20068027210884354</v>
      </c>
      <c r="W38" s="88">
        <f t="shared" si="8"/>
        <v>0</v>
      </c>
      <c r="X38" s="76">
        <f>分析係数表!E41</f>
        <v>0.1815803244374673</v>
      </c>
      <c r="Y38" s="89">
        <f t="shared" si="9"/>
        <v>0</v>
      </c>
    </row>
    <row r="39" spans="1:25" x14ac:dyDescent="0.2">
      <c r="A39" s="6" t="s">
        <v>51</v>
      </c>
      <c r="B39" s="5" t="s">
        <v>367</v>
      </c>
      <c r="C39" s="90"/>
      <c r="D39" s="76">
        <f>投入係数表!S39</f>
        <v>0</v>
      </c>
      <c r="E39" s="77">
        <f>$C$21*D39</f>
        <v>0</v>
      </c>
      <c r="F39" s="76">
        <f>分析係数表!C42</f>
        <v>0.20259319286871957</v>
      </c>
      <c r="G39" s="77">
        <f>E39*F39</f>
        <v>0</v>
      </c>
      <c r="H39" s="77">
        <v>7.1454644940288279E-4</v>
      </c>
      <c r="I39" s="77">
        <f>C39+H39</f>
        <v>7.1454644940288279E-4</v>
      </c>
      <c r="J39" s="76">
        <f>分析係数表!G42</f>
        <v>0.5</v>
      </c>
      <c r="K39" s="78">
        <f>I39*J39</f>
        <v>3.5727322470144139E-4</v>
      </c>
      <c r="L39" s="79"/>
      <c r="M39" s="80"/>
      <c r="N39" s="81">
        <f>分析係数表!H42</f>
        <v>1.5560783424506107E-2</v>
      </c>
      <c r="O39" s="82">
        <f t="shared" si="4"/>
        <v>0.21737374821766567</v>
      </c>
      <c r="P39" s="76">
        <f>分析係数表!C42</f>
        <v>0.20259319286871957</v>
      </c>
      <c r="Q39" s="82">
        <f>O39*P39</f>
        <v>4.4038441697258027E-2</v>
      </c>
      <c r="R39" s="83">
        <v>4.4980005683491898E-2</v>
      </c>
      <c r="S39" s="84">
        <f>I39+R39</f>
        <v>4.5694552132894778E-2</v>
      </c>
      <c r="T39" s="85">
        <f>分析係数表!F42</f>
        <v>0.5714285714285714</v>
      </c>
      <c r="U39" s="86">
        <f>S39*T39</f>
        <v>2.6111172647368442E-2</v>
      </c>
      <c r="V39" s="87">
        <f>分析係数表!D42</f>
        <v>1.2619047619047619</v>
      </c>
      <c r="W39" s="88">
        <f>ROUND(S39*V39,0)</f>
        <v>0</v>
      </c>
      <c r="X39" s="76">
        <f>分析係数表!E42</f>
        <v>1.2380952380952381</v>
      </c>
      <c r="Y39" s="89">
        <f>ROUND(S39*X39,0)</f>
        <v>0</v>
      </c>
    </row>
    <row r="40" spans="1:25" x14ac:dyDescent="0.2">
      <c r="A40" s="6" t="s">
        <v>194</v>
      </c>
      <c r="B40" s="5" t="s">
        <v>41</v>
      </c>
      <c r="C40" s="90"/>
      <c r="D40" s="76">
        <f>投入係数表!S40</f>
        <v>2.5157232704402517E-2</v>
      </c>
      <c r="E40" s="77">
        <f>$C$21*D40</f>
        <v>2.5157232704402519</v>
      </c>
      <c r="F40" s="76">
        <f>分析係数表!C43</f>
        <v>0.25330396475770922</v>
      </c>
      <c r="G40" s="77">
        <f>E40*F40</f>
        <v>0.63724267863574657</v>
      </c>
      <c r="H40" s="77">
        <v>0.73065302232932083</v>
      </c>
      <c r="I40" s="77">
        <f>C40+H40</f>
        <v>0.73065302232932083</v>
      </c>
      <c r="J40" s="76">
        <f>分析係数表!G43</f>
        <v>0.41014168530947054</v>
      </c>
      <c r="K40" s="78">
        <f>I40*J40</f>
        <v>0.29967126195460586</v>
      </c>
      <c r="L40" s="79"/>
      <c r="M40" s="80"/>
      <c r="N40" s="81">
        <f>分析係数表!H43</f>
        <v>4.1382046994132816E-2</v>
      </c>
      <c r="O40" s="82">
        <f t="shared" si="4"/>
        <v>0.57807954899415648</v>
      </c>
      <c r="P40" s="76">
        <f>分析係数表!C43</f>
        <v>0.25330396475770922</v>
      </c>
      <c r="Q40" s="82">
        <f>O40*P40</f>
        <v>0.14642984170556825</v>
      </c>
      <c r="R40" s="83">
        <v>0.20525594587113535</v>
      </c>
      <c r="S40" s="84">
        <f>I40+R40</f>
        <v>0.93590896820045621</v>
      </c>
      <c r="T40" s="85">
        <f>分析係数表!F43</f>
        <v>0.66890380313199105</v>
      </c>
      <c r="U40" s="86">
        <f>S40*T40</f>
        <v>0.62603306821462279</v>
      </c>
      <c r="V40" s="87">
        <f>分析係数表!D43</f>
        <v>0.29082774049217003</v>
      </c>
      <c r="W40" s="88">
        <f>ROUND(S40*V40,0)</f>
        <v>0</v>
      </c>
      <c r="X40" s="76">
        <f>分析係数表!E43</f>
        <v>0.17375093214019388</v>
      </c>
      <c r="Y40" s="89">
        <f>ROUND(S40*X40,0)</f>
        <v>0</v>
      </c>
    </row>
    <row r="41" spans="1:25" x14ac:dyDescent="0.2">
      <c r="A41" s="6" t="s">
        <v>340</v>
      </c>
      <c r="B41" s="5" t="s">
        <v>42</v>
      </c>
      <c r="C41" s="90"/>
      <c r="D41" s="76">
        <f>投入係数表!S41</f>
        <v>0</v>
      </c>
      <c r="E41" s="77">
        <f>$C$21*D41</f>
        <v>0</v>
      </c>
      <c r="F41" s="76">
        <f>分析係数表!C44</f>
        <v>0.34899060563661799</v>
      </c>
      <c r="G41" s="77">
        <f>E41*F41</f>
        <v>0</v>
      </c>
      <c r="H41" s="77">
        <v>5.9709039776467091E-4</v>
      </c>
      <c r="I41" s="77">
        <f>C41+H41</f>
        <v>5.9709039776467091E-4</v>
      </c>
      <c r="J41" s="76">
        <f>分析係数表!G44</f>
        <v>0.26066485946640033</v>
      </c>
      <c r="K41" s="78">
        <f>I41*J41</f>
        <v>1.5564048462206502E-4</v>
      </c>
      <c r="L41" s="79"/>
      <c r="M41" s="80"/>
      <c r="N41" s="81">
        <f>分析係数表!H44</f>
        <v>0.11725858110597773</v>
      </c>
      <c r="O41" s="82">
        <f t="shared" si="4"/>
        <v>1.6380240371156338</v>
      </c>
      <c r="P41" s="76">
        <f>分析係数表!C44</f>
        <v>0.34899060563661799</v>
      </c>
      <c r="Q41" s="82">
        <f>O41*P41</f>
        <v>0.57165500076032305</v>
      </c>
      <c r="R41" s="83">
        <v>0.57848417131109653</v>
      </c>
      <c r="S41" s="84">
        <f>I41+R41</f>
        <v>0.57908126170886121</v>
      </c>
      <c r="T41" s="85">
        <f>分析係数表!F44</f>
        <v>0.46411756313311459</v>
      </c>
      <c r="U41" s="86">
        <f>S41*T41</f>
        <v>0.26876178404036605</v>
      </c>
      <c r="V41" s="87">
        <f>分析係数表!D44</f>
        <v>0.17006705664146099</v>
      </c>
      <c r="W41" s="88">
        <f>ROUND(S41*V41,0)</f>
        <v>0</v>
      </c>
      <c r="X41" s="76">
        <f>分析係数表!E44</f>
        <v>7.8327864174632611E-2</v>
      </c>
      <c r="Y41" s="89">
        <f>ROUND(S41*X41,0)</f>
        <v>0</v>
      </c>
    </row>
    <row r="42" spans="1:25" x14ac:dyDescent="0.2">
      <c r="A42" s="6" t="s">
        <v>341</v>
      </c>
      <c r="B42" s="5" t="s">
        <v>278</v>
      </c>
      <c r="C42" s="90"/>
      <c r="D42" s="76">
        <f>投入係数表!S42</f>
        <v>0</v>
      </c>
      <c r="E42" s="77">
        <f>$C$21*D42</f>
        <v>0</v>
      </c>
      <c r="F42" s="76">
        <f>分析係数表!C45</f>
        <v>1</v>
      </c>
      <c r="G42" s="77">
        <f>E42*F42</f>
        <v>0</v>
      </c>
      <c r="H42" s="77">
        <v>7.0803368658206838E-4</v>
      </c>
      <c r="I42" s="77">
        <f>C42+H42</f>
        <v>7.0803368658206838E-4</v>
      </c>
      <c r="J42" s="76">
        <f>分析係数表!G45</f>
        <v>0</v>
      </c>
      <c r="K42" s="78">
        <f>I42*J42</f>
        <v>0</v>
      </c>
      <c r="L42" s="79"/>
      <c r="M42" s="80"/>
      <c r="N42" s="81">
        <f>分析係数表!H45</f>
        <v>0</v>
      </c>
      <c r="O42" s="82">
        <f t="shared" si="4"/>
        <v>0</v>
      </c>
      <c r="P42" s="76">
        <f>分析係数表!C45</f>
        <v>1</v>
      </c>
      <c r="Q42" s="82">
        <f>O42*P42</f>
        <v>0</v>
      </c>
      <c r="R42" s="83">
        <v>1.3761808407550752E-3</v>
      </c>
      <c r="S42" s="84">
        <f>I42+R42</f>
        <v>2.0842145273371436E-3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投入係数表!S43</f>
        <v>6.2893081761006293E-3</v>
      </c>
      <c r="E43" s="77">
        <f>$C$21*D43</f>
        <v>0.62893081761006298</v>
      </c>
      <c r="F43" s="76">
        <f>分析係数表!C46</f>
        <v>3.0665669409124852E-2</v>
      </c>
      <c r="G43" s="77">
        <f>E43*F43</f>
        <v>1.928658453404079E-2</v>
      </c>
      <c r="H43" s="77">
        <v>2.0406502426010241E-2</v>
      </c>
      <c r="I43" s="77">
        <f>C43+H43</f>
        <v>2.0406502426010241E-2</v>
      </c>
      <c r="J43" s="76">
        <f>分析係数表!G46</f>
        <v>2.4390243902439025E-2</v>
      </c>
      <c r="K43" s="78">
        <f>I43*J43</f>
        <v>4.977195713661035E-4</v>
      </c>
      <c r="L43" s="79"/>
      <c r="M43" s="80"/>
      <c r="N43" s="81">
        <f>分析係数表!H46</f>
        <v>2.3808848955528473E-2</v>
      </c>
      <c r="O43" s="82">
        <f t="shared" si="4"/>
        <v>0.33259371311992569</v>
      </c>
      <c r="P43" s="76">
        <f>分析係数表!C46</f>
        <v>3.0665669409124852E-2</v>
      </c>
      <c r="Q43" s="82">
        <f>O43*P43</f>
        <v>1.0199208854088952E-2</v>
      </c>
      <c r="R43" s="83">
        <v>1.0976259583005877E-2</v>
      </c>
      <c r="S43" s="84">
        <f>I43+R43</f>
        <v>3.1382762009016116E-2</v>
      </c>
      <c r="T43" s="85">
        <f>分析係数表!F46</f>
        <v>0.34146341463414637</v>
      </c>
      <c r="U43" s="86">
        <f>S43*T43</f>
        <v>1.0716065076249406E-2</v>
      </c>
      <c r="V43" s="87">
        <f>分析係数表!D46</f>
        <v>4.878048780487805E-2</v>
      </c>
      <c r="W43" s="88">
        <f>ROUND(S43*V43,0)</f>
        <v>0</v>
      </c>
      <c r="X43" s="76">
        <f>分析係数表!E46</f>
        <v>0.17073170731707318</v>
      </c>
      <c r="Y43" s="89">
        <f>ROUND(S43*X43,0)</f>
        <v>0</v>
      </c>
    </row>
    <row r="44" spans="1:25" x14ac:dyDescent="0.2">
      <c r="A44" s="192">
        <v>40</v>
      </c>
      <c r="B44" s="14" t="s">
        <v>150</v>
      </c>
      <c r="C44" s="197">
        <f>SUM(C5:C43)</f>
        <v>100</v>
      </c>
      <c r="D44" s="92">
        <f>投入係数表!S44</f>
        <v>0.58490566037735847</v>
      </c>
      <c r="E44" s="91">
        <f>SUM(E5:E43)</f>
        <v>58.490566037735839</v>
      </c>
      <c r="F44" s="92">
        <f>分析係数表!C47</f>
        <v>0.40646171512083096</v>
      </c>
      <c r="G44" s="91">
        <f>SUM(G5:G43)</f>
        <v>5.1991271382822202</v>
      </c>
      <c r="H44" s="91">
        <f>SUM(H5:H43)</f>
        <v>5.6219864242527162</v>
      </c>
      <c r="I44" s="91">
        <f>SUM(I5:I43)</f>
        <v>105.6219864242527</v>
      </c>
      <c r="J44" s="92">
        <f>分析係数表!G47</f>
        <v>0.2746501442153616</v>
      </c>
      <c r="K44" s="93">
        <f>SUM(K5:K43)</f>
        <v>22.279636197661002</v>
      </c>
      <c r="L44" s="94">
        <f>最終需要_まとめ!$L$33</f>
        <v>0.627</v>
      </c>
      <c r="M44" s="91">
        <f>K44*L44</f>
        <v>13.969331895933449</v>
      </c>
      <c r="N44" s="95">
        <f>分析係数表!H47</f>
        <v>1</v>
      </c>
      <c r="O44" s="96">
        <f>SUM(O5:O43)</f>
        <v>13.969331895933445</v>
      </c>
      <c r="P44" s="92">
        <f>分析係数表!C47</f>
        <v>0.40646171512083096</v>
      </c>
      <c r="Q44" s="96">
        <f>SUM(Q5:Q43)</f>
        <v>4.3602686117187375</v>
      </c>
      <c r="R44" s="91">
        <f>SUM(R5:R43)</f>
        <v>4.8028465332950763</v>
      </c>
      <c r="S44" s="97">
        <f>SUM(S5:S43)</f>
        <v>110.42483295754782</v>
      </c>
      <c r="T44" s="98">
        <f>分析係数表!F47</f>
        <v>0.52975109496848627</v>
      </c>
      <c r="U44" s="99">
        <f>SUM(U5:U43)</f>
        <v>45.646841456315833</v>
      </c>
      <c r="V44" s="100">
        <f>分析係数表!D47</f>
        <v>0.13437209089383004</v>
      </c>
      <c r="W44" s="101">
        <f>SUM(W5:W43)</f>
        <v>18</v>
      </c>
      <c r="X44" s="92">
        <f>分析係数表!E47</f>
        <v>9.7288140766401632E-2</v>
      </c>
      <c r="Y44" s="102">
        <f>SUM(Y5:Y43)</f>
        <v>17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280</v>
      </c>
      <c r="S2" s="3" t="s">
        <v>152</v>
      </c>
      <c r="U2" s="64" t="s">
        <v>209</v>
      </c>
      <c r="W2" s="3" t="s">
        <v>130</v>
      </c>
      <c r="Y2" s="3" t="s">
        <v>153</v>
      </c>
    </row>
    <row r="3" spans="1:25" ht="44" x14ac:dyDescent="0.2">
      <c r="B3" s="65"/>
      <c r="C3" s="66" t="s">
        <v>227</v>
      </c>
      <c r="D3" s="66" t="s">
        <v>237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投入係数表!T5</f>
        <v>0</v>
      </c>
      <c r="E5" s="77">
        <f t="shared" ref="E5:E38" si="0">$C$22*D5</f>
        <v>0</v>
      </c>
      <c r="F5" s="76">
        <f>分析係数表!C8</f>
        <v>0.34359605911330049</v>
      </c>
      <c r="G5" s="77">
        <f t="shared" ref="G5:G38" si="1">E5*F5</f>
        <v>0</v>
      </c>
      <c r="H5" s="77">
        <f t="array" ref="H5:H43">MMULT(逆行列係数!C5:AO43,'18'!G5:G43)</f>
        <v>1.6022303719372819E-5</v>
      </c>
      <c r="I5" s="77">
        <f t="shared" ref="I5:I38" si="2">C5+H5</f>
        <v>1.6022303719372819E-5</v>
      </c>
      <c r="J5" s="76">
        <f>分析係数表!G8</f>
        <v>0.12010331467929401</v>
      </c>
      <c r="K5" s="78">
        <f t="shared" ref="K5:K38" si="3">I5*J5</f>
        <v>1.9243317854950564E-6</v>
      </c>
      <c r="L5" s="79" t="s">
        <v>183</v>
      </c>
      <c r="M5" s="80" t="s">
        <v>183</v>
      </c>
      <c r="N5" s="81">
        <f>分析係数表!H8</f>
        <v>1.3293274000170063E-2</v>
      </c>
      <c r="O5" s="82">
        <f t="shared" ref="O5:O43" si="4">$M$44*N5</f>
        <v>0.18038049639255693</v>
      </c>
      <c r="P5" s="76">
        <f>分析係数表!C8</f>
        <v>0.34359605911330049</v>
      </c>
      <c r="Q5" s="82">
        <f t="shared" ref="Q5:Q38" si="5">O5*P5</f>
        <v>6.1978027701383477E-2</v>
      </c>
      <c r="R5" s="83">
        <f t="array" ref="R5:R43">MMULT(逆行列係数!C5:AO43,'18'!Q5:Q43)</f>
        <v>8.9286577498325567E-2</v>
      </c>
      <c r="S5" s="84">
        <f t="shared" ref="S5:S38" si="6">I5+R5</f>
        <v>8.9302599802044941E-2</v>
      </c>
      <c r="T5" s="85">
        <f>分析係数表!F8</f>
        <v>0.4537236332328885</v>
      </c>
      <c r="U5" s="86">
        <f t="shared" ref="U5:U38" si="7">S5*T5</f>
        <v>4.0518700039326457E-2</v>
      </c>
      <c r="V5" s="87">
        <f>分析係数表!D8</f>
        <v>0.40163581575548857</v>
      </c>
      <c r="W5" s="167">
        <f t="shared" ref="W5:W38" si="8">ROUND(S5*V5,0)</f>
        <v>0</v>
      </c>
      <c r="X5" s="76">
        <f>分析係数表!E8</f>
        <v>0.27335342229875159</v>
      </c>
      <c r="Y5" s="166">
        <f t="shared" ref="Y5:Y38" si="9">ROUND(S5*X5,0)</f>
        <v>0</v>
      </c>
    </row>
    <row r="6" spans="1:25" x14ac:dyDescent="0.2">
      <c r="A6" s="6" t="s">
        <v>219</v>
      </c>
      <c r="B6" s="5" t="s">
        <v>265</v>
      </c>
      <c r="C6" s="90"/>
      <c r="D6" s="76">
        <f>投入係数表!T6</f>
        <v>0</v>
      </c>
      <c r="E6" s="77">
        <f t="shared" si="0"/>
        <v>0</v>
      </c>
      <c r="F6" s="76">
        <f>分析係数表!C9</f>
        <v>1</v>
      </c>
      <c r="G6" s="77">
        <f t="shared" si="1"/>
        <v>0</v>
      </c>
      <c r="H6" s="77">
        <v>2.1701914861372031E-5</v>
      </c>
      <c r="I6" s="77">
        <f t="shared" si="2"/>
        <v>2.1701914861372031E-5</v>
      </c>
      <c r="J6" s="76">
        <f>分析係数表!G9</f>
        <v>0.25</v>
      </c>
      <c r="K6" s="78">
        <f t="shared" si="3"/>
        <v>5.4254787153430076E-6</v>
      </c>
      <c r="L6" s="79"/>
      <c r="M6" s="80"/>
      <c r="N6" s="81">
        <f>分析係数表!H9</f>
        <v>6.8025282730081347E-4</v>
      </c>
      <c r="O6" s="82">
        <f t="shared" si="4"/>
        <v>9.2305584507918273E-3</v>
      </c>
      <c r="P6" s="76">
        <f>分析係数表!C9</f>
        <v>1</v>
      </c>
      <c r="Q6" s="82">
        <f t="shared" si="5"/>
        <v>9.2305584507918273E-3</v>
      </c>
      <c r="R6" s="83">
        <v>1.1687185714734167E-2</v>
      </c>
      <c r="S6" s="84">
        <f t="shared" si="6"/>
        <v>1.1708887629595538E-2</v>
      </c>
      <c r="T6" s="85">
        <f>分析係数表!F9</f>
        <v>0.67771084337349397</v>
      </c>
      <c r="U6" s="86">
        <f t="shared" si="7"/>
        <v>7.9352401104186635E-3</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投入係数表!T7</f>
        <v>0</v>
      </c>
      <c r="E7" s="77">
        <f t="shared" si="0"/>
        <v>0</v>
      </c>
      <c r="F7" s="76">
        <f>分析係数表!C10</f>
        <v>1</v>
      </c>
      <c r="G7" s="77">
        <f t="shared" si="1"/>
        <v>0</v>
      </c>
      <c r="H7" s="77">
        <v>2.6196046053548271E-6</v>
      </c>
      <c r="I7" s="77">
        <f t="shared" si="2"/>
        <v>2.6196046053548271E-6</v>
      </c>
      <c r="J7" s="76">
        <f>分析係数表!G10</f>
        <v>0.17902051621442752</v>
      </c>
      <c r="K7" s="78">
        <f t="shared" si="3"/>
        <v>4.6896296872831287E-7</v>
      </c>
      <c r="L7" s="79"/>
      <c r="M7" s="80"/>
      <c r="N7" s="81">
        <f>分析係数表!H10</f>
        <v>1.3605056546016269E-3</v>
      </c>
      <c r="O7" s="82">
        <f t="shared" si="4"/>
        <v>1.8461116901583655E-2</v>
      </c>
      <c r="P7" s="76">
        <f>分析係数表!C10</f>
        <v>1</v>
      </c>
      <c r="Q7" s="82">
        <f t="shared" si="5"/>
        <v>1.8461116901583655E-2</v>
      </c>
      <c r="R7" s="83">
        <v>3.2194877152442743E-2</v>
      </c>
      <c r="S7" s="84">
        <f t="shared" si="6"/>
        <v>3.2197496757048097E-2</v>
      </c>
      <c r="T7" s="85">
        <f>分析係数表!F10</f>
        <v>0.51919258769027132</v>
      </c>
      <c r="U7" s="86">
        <f t="shared" si="7"/>
        <v>1.671670165844092E-2</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投入係数表!T8</f>
        <v>0</v>
      </c>
      <c r="E8" s="77">
        <f t="shared" si="0"/>
        <v>0</v>
      </c>
      <c r="F8" s="76">
        <f>分析係数表!C11</f>
        <v>0.13492063492063489</v>
      </c>
      <c r="G8" s="77">
        <f t="shared" si="1"/>
        <v>0</v>
      </c>
      <c r="H8" s="77">
        <v>8.1075654810358583E-2</v>
      </c>
      <c r="I8" s="77">
        <f t="shared" si="2"/>
        <v>8.1075654810358583E-2</v>
      </c>
      <c r="J8" s="76">
        <f>分析係数表!G11</f>
        <v>0.36893203883495146</v>
      </c>
      <c r="K8" s="78">
        <f t="shared" si="3"/>
        <v>2.9911406629064333E-2</v>
      </c>
      <c r="L8" s="79"/>
      <c r="M8" s="80"/>
      <c r="N8" s="81">
        <f>分析係数表!H11</f>
        <v>-2.8343867804200562E-5</v>
      </c>
      <c r="O8" s="82">
        <f t="shared" si="4"/>
        <v>-3.846066021163261E-4</v>
      </c>
      <c r="P8" s="76">
        <f>分析係数表!C11</f>
        <v>0.13492063492063489</v>
      </c>
      <c r="Q8" s="82">
        <f t="shared" si="5"/>
        <v>-5.1891366952202716E-5</v>
      </c>
      <c r="R8" s="83">
        <v>1.1244438087438888E-2</v>
      </c>
      <c r="S8" s="84">
        <f t="shared" si="6"/>
        <v>9.2320092897797468E-2</v>
      </c>
      <c r="T8" s="85">
        <f>分析係数表!F11</f>
        <v>0.61165048543689315</v>
      </c>
      <c r="U8" s="86">
        <f t="shared" si="7"/>
        <v>5.6467629636516893E-2</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投入係数表!T9</f>
        <v>0</v>
      </c>
      <c r="E9" s="77">
        <f t="shared" si="0"/>
        <v>0</v>
      </c>
      <c r="F9" s="76">
        <f>分析係数表!C12</f>
        <v>0.20036934441366572</v>
      </c>
      <c r="G9" s="77">
        <f t="shared" si="1"/>
        <v>0</v>
      </c>
      <c r="H9" s="77">
        <v>1.4523985088670591E-5</v>
      </c>
      <c r="I9" s="77">
        <f t="shared" si="2"/>
        <v>1.4523985088670591E-5</v>
      </c>
      <c r="J9" s="76">
        <f>分析係数表!G12</f>
        <v>0.13740087392782002</v>
      </c>
      <c r="K9" s="78">
        <f t="shared" si="3"/>
        <v>1.995608244097966E-6</v>
      </c>
      <c r="L9" s="79"/>
      <c r="M9" s="80"/>
      <c r="N9" s="81">
        <f>分析係数表!H12</f>
        <v>9.9061817975680963E-2</v>
      </c>
      <c r="O9" s="82">
        <f t="shared" si="4"/>
        <v>1.3442000743965596</v>
      </c>
      <c r="P9" s="76">
        <f>分析係数表!C12</f>
        <v>0.20036934441366572</v>
      </c>
      <c r="Q9" s="82">
        <f t="shared" si="5"/>
        <v>0.26933648766763935</v>
      </c>
      <c r="R9" s="83">
        <v>0.29980433946360252</v>
      </c>
      <c r="S9" s="84">
        <f t="shared" si="6"/>
        <v>0.29981886344869119</v>
      </c>
      <c r="T9" s="85">
        <f>分析係数表!F12</f>
        <v>0.33460106813400226</v>
      </c>
      <c r="U9" s="86">
        <f t="shared" si="7"/>
        <v>0.10031971195665464</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投入係数表!T10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0.19922621989625691</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投入係数表!T11</f>
        <v>0</v>
      </c>
      <c r="E11" s="77">
        <f t="shared" si="0"/>
        <v>0</v>
      </c>
      <c r="F11" s="76">
        <f>分析係数表!C14</f>
        <v>6.3559322033898136E-3</v>
      </c>
      <c r="G11" s="77">
        <f t="shared" si="1"/>
        <v>0</v>
      </c>
      <c r="H11" s="77">
        <v>2.5453992017782838E-4</v>
      </c>
      <c r="I11" s="77">
        <f t="shared" si="2"/>
        <v>2.5453992017782838E-4</v>
      </c>
      <c r="J11" s="76">
        <f>分析係数表!G14</f>
        <v>0.23809523809523808</v>
      </c>
      <c r="K11" s="78">
        <f t="shared" si="3"/>
        <v>6.0604742899482943E-5</v>
      </c>
      <c r="L11" s="79"/>
      <c r="M11" s="80"/>
      <c r="N11" s="81">
        <f>分析係数表!H14</f>
        <v>1.218786315580624E-3</v>
      </c>
      <c r="O11" s="82">
        <f t="shared" si="4"/>
        <v>1.6538083891002021E-2</v>
      </c>
      <c r="P11" s="76">
        <f>分析係数表!C14</f>
        <v>6.3559322033898136E-3</v>
      </c>
      <c r="Q11" s="82">
        <f t="shared" si="5"/>
        <v>1.0511493998518205E-4</v>
      </c>
      <c r="R11" s="83">
        <v>2.6639748631358465E-4</v>
      </c>
      <c r="S11" s="84">
        <f t="shared" si="6"/>
        <v>5.2093740649141297E-4</v>
      </c>
      <c r="T11" s="85">
        <f>分析係数表!F14</f>
        <v>0.42857142857142855</v>
      </c>
      <c r="U11" s="86">
        <f t="shared" si="7"/>
        <v>2.2325888849631983E-4</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投入係数表!T12</f>
        <v>2.564102564102564E-2</v>
      </c>
      <c r="E12" s="77">
        <f t="shared" si="0"/>
        <v>2.5641025641025639</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0.12499714568780598</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投入係数表!T13</f>
        <v>0</v>
      </c>
      <c r="E13" s="77">
        <f t="shared" si="0"/>
        <v>0</v>
      </c>
      <c r="F13" s="76">
        <f>分析係数表!C16</f>
        <v>8.0906148867310179E-4</v>
      </c>
      <c r="G13" s="77">
        <f t="shared" si="1"/>
        <v>0</v>
      </c>
      <c r="H13" s="77">
        <v>1.0486805529011762E-4</v>
      </c>
      <c r="I13" s="77">
        <f t="shared" si="2"/>
        <v>1.0486805529011762E-4</v>
      </c>
      <c r="J13" s="76">
        <f>分析係数表!G16</f>
        <v>0</v>
      </c>
      <c r="K13" s="78">
        <f t="shared" si="3"/>
        <v>0</v>
      </c>
      <c r="L13" s="79"/>
      <c r="M13" s="80"/>
      <c r="N13" s="81">
        <f>分析係数表!H16</f>
        <v>1.7573198038604347E-2</v>
      </c>
      <c r="O13" s="82">
        <f t="shared" si="4"/>
        <v>0.23845609331212217</v>
      </c>
      <c r="P13" s="76">
        <f>分析係数表!C16</f>
        <v>8.0906148867310179E-4</v>
      </c>
      <c r="Q13" s="82">
        <f t="shared" si="5"/>
        <v>1.9292564183827764E-4</v>
      </c>
      <c r="R13" s="83">
        <v>2.1943468108103148E-4</v>
      </c>
      <c r="S13" s="84">
        <f t="shared" si="6"/>
        <v>3.2430273637114912E-4</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投入係数表!T14</f>
        <v>2.564102564102564E-2</v>
      </c>
      <c r="E14" s="77">
        <f t="shared" si="0"/>
        <v>2.5641025641025639</v>
      </c>
      <c r="F14" s="76">
        <f>分析係数表!C17</f>
        <v>1.9255455712451908E-2</v>
      </c>
      <c r="G14" s="77">
        <f t="shared" si="1"/>
        <v>4.9372963365261299E-2</v>
      </c>
      <c r="H14" s="77">
        <v>5.0242478962036985E-2</v>
      </c>
      <c r="I14" s="77">
        <f t="shared" si="2"/>
        <v>5.0242478962036985E-2</v>
      </c>
      <c r="J14" s="76">
        <f>分析係数表!G17</f>
        <v>0.22549019607843138</v>
      </c>
      <c r="K14" s="78">
        <f t="shared" si="3"/>
        <v>1.1329186432616182E-2</v>
      </c>
      <c r="L14" s="79"/>
      <c r="M14" s="80"/>
      <c r="N14" s="81">
        <f>分析係数表!H17</f>
        <v>2.8343867804200562E-3</v>
      </c>
      <c r="O14" s="82">
        <f t="shared" si="4"/>
        <v>3.8460660211632608E-2</v>
      </c>
      <c r="P14" s="76">
        <f>分析係数表!C17</f>
        <v>1.9255455712451908E-2</v>
      </c>
      <c r="Q14" s="82">
        <f t="shared" si="5"/>
        <v>7.4057753937675286E-4</v>
      </c>
      <c r="R14" s="83">
        <v>1.2013432641324691E-3</v>
      </c>
      <c r="S14" s="84">
        <f t="shared" si="6"/>
        <v>5.1443822226169451E-2</v>
      </c>
      <c r="T14" s="85">
        <f>分析係数表!F17</f>
        <v>0.34313725490196079</v>
      </c>
      <c r="U14" s="86">
        <f t="shared" si="7"/>
        <v>1.7652291940352262E-2</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投入係数表!T15</f>
        <v>5.128205128205128E-2</v>
      </c>
      <c r="E15" s="77">
        <f t="shared" si="0"/>
        <v>5.1282051282051277</v>
      </c>
      <c r="F15" s="76">
        <f>分析係数表!C18</f>
        <v>0.17326732673267331</v>
      </c>
      <c r="G15" s="77">
        <f t="shared" si="1"/>
        <v>0.88855039350088871</v>
      </c>
      <c r="H15" s="77">
        <v>0.90273070556914403</v>
      </c>
      <c r="I15" s="77">
        <f t="shared" si="2"/>
        <v>0.90273070556914403</v>
      </c>
      <c r="J15" s="76">
        <f>分析係数表!G18</f>
        <v>0.2148626817447496</v>
      </c>
      <c r="K15" s="78">
        <f t="shared" si="3"/>
        <v>0.19396314029191625</v>
      </c>
      <c r="L15" s="79"/>
      <c r="M15" s="80"/>
      <c r="N15" s="81">
        <f>分析係数表!H18</f>
        <v>4.8184575267140952E-4</v>
      </c>
      <c r="O15" s="82">
        <f t="shared" si="4"/>
        <v>6.5383122359775432E-3</v>
      </c>
      <c r="P15" s="76">
        <f>分析係数表!C18</f>
        <v>0.17326732673267331</v>
      </c>
      <c r="Q15" s="82">
        <f t="shared" si="5"/>
        <v>1.1328758824713568E-3</v>
      </c>
      <c r="R15" s="83">
        <v>2.0999502786813993E-3</v>
      </c>
      <c r="S15" s="84">
        <f t="shared" si="6"/>
        <v>0.9048306558478254</v>
      </c>
      <c r="T15" s="85">
        <f>分析係数表!F18</f>
        <v>0.4604200323101777</v>
      </c>
      <c r="U15" s="86">
        <f t="shared" si="7"/>
        <v>0.41660215980069504</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投入係数表!T16</f>
        <v>0</v>
      </c>
      <c r="E16" s="77">
        <f t="shared" si="0"/>
        <v>0</v>
      </c>
      <c r="F16" s="76">
        <f>分析係数表!C19</f>
        <v>6.6666666666667096E-3</v>
      </c>
      <c r="G16" s="77">
        <f t="shared" si="1"/>
        <v>0</v>
      </c>
      <c r="H16" s="77">
        <v>2.4872246414677835E-4</v>
      </c>
      <c r="I16" s="77">
        <f t="shared" si="2"/>
        <v>2.4872246414677835E-4</v>
      </c>
      <c r="J16" s="76">
        <f>分析係数表!G19</f>
        <v>7.1428571428571425E-2</v>
      </c>
      <c r="K16" s="78">
        <f t="shared" si="3"/>
        <v>1.7765890296198451E-5</v>
      </c>
      <c r="L16" s="79"/>
      <c r="M16" s="80"/>
      <c r="N16" s="81">
        <f>分析係数表!H19</f>
        <v>-1.1337547121680225E-4</v>
      </c>
      <c r="O16" s="82">
        <f t="shared" si="4"/>
        <v>-1.5384264084653044E-3</v>
      </c>
      <c r="P16" s="76">
        <f>分析係数表!C19</f>
        <v>6.6666666666667096E-3</v>
      </c>
      <c r="Q16" s="82">
        <f t="shared" si="5"/>
        <v>-1.0256176056435428E-5</v>
      </c>
      <c r="R16" s="83">
        <v>1.2619907472964899E-5</v>
      </c>
      <c r="S16" s="84">
        <f t="shared" si="6"/>
        <v>2.6134237161974324E-4</v>
      </c>
      <c r="T16" s="85">
        <f>分析係数表!F19</f>
        <v>0.2857142857142857</v>
      </c>
      <c r="U16" s="86">
        <f t="shared" si="7"/>
        <v>7.4669249034212346E-5</v>
      </c>
      <c r="V16" s="87">
        <f>分析係数表!D19</f>
        <v>0</v>
      </c>
      <c r="W16" s="167">
        <f t="shared" si="8"/>
        <v>0</v>
      </c>
      <c r="X16" s="76">
        <f>分析係数表!E19</f>
        <v>0</v>
      </c>
      <c r="Y16" s="166">
        <f t="shared" si="9"/>
        <v>0</v>
      </c>
    </row>
    <row r="17" spans="1:25" x14ac:dyDescent="0.2">
      <c r="A17" s="6" t="s">
        <v>5</v>
      </c>
      <c r="B17" s="5" t="s">
        <v>33</v>
      </c>
      <c r="C17" s="90"/>
      <c r="D17" s="76">
        <f>投入係数表!T17</f>
        <v>5.128205128205128E-2</v>
      </c>
      <c r="E17" s="77">
        <f t="shared" si="0"/>
        <v>5.1282051282051277</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8.076738644442848E-3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投入係数表!T18</f>
        <v>2.564102564102564E-2</v>
      </c>
      <c r="E18" s="77">
        <f t="shared" si="0"/>
        <v>2.5641025641025639</v>
      </c>
      <c r="F18" s="76">
        <f>分析係数表!C21</f>
        <v>2.5662959794696349E-2</v>
      </c>
      <c r="G18" s="77">
        <f t="shared" si="1"/>
        <v>6.5802461012041916E-2</v>
      </c>
      <c r="H18" s="77">
        <v>6.6668322545761258E-2</v>
      </c>
      <c r="I18" s="77">
        <f t="shared" si="2"/>
        <v>6.6668322545761258E-2</v>
      </c>
      <c r="J18" s="76">
        <f>分析係数表!G21</f>
        <v>0.2857142857142857</v>
      </c>
      <c r="K18" s="78">
        <f t="shared" si="3"/>
        <v>1.9048092155931787E-2</v>
      </c>
      <c r="L18" s="79"/>
      <c r="M18" s="80"/>
      <c r="N18" s="81">
        <f>分析係数表!H21</f>
        <v>9.6369150534281905E-4</v>
      </c>
      <c r="O18" s="82">
        <f t="shared" si="4"/>
        <v>1.3076624471955086E-2</v>
      </c>
      <c r="P18" s="76">
        <f>分析係数表!C21</f>
        <v>2.5662959794696349E-2</v>
      </c>
      <c r="Q18" s="82">
        <f t="shared" si="5"/>
        <v>3.3558488807412578E-4</v>
      </c>
      <c r="R18" s="83">
        <v>6.2536742808163182E-4</v>
      </c>
      <c r="S18" s="84">
        <f t="shared" si="6"/>
        <v>6.7293689973842885E-2</v>
      </c>
      <c r="T18" s="85">
        <f>分析係数表!F21</f>
        <v>0.42857142857142855</v>
      </c>
      <c r="U18" s="86">
        <f t="shared" si="7"/>
        <v>2.8840152845932665E-2</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投入係数表!T19</f>
        <v>0</v>
      </c>
      <c r="E19" s="77">
        <f t="shared" si="0"/>
        <v>0</v>
      </c>
      <c r="F19" s="76">
        <f>分析係数表!C22</f>
        <v>5.6016597510373467E-2</v>
      </c>
      <c r="G19" s="77">
        <f t="shared" si="1"/>
        <v>0</v>
      </c>
      <c r="H19" s="77">
        <v>5.8401869476350189E-4</v>
      </c>
      <c r="I19" s="77">
        <f t="shared" si="2"/>
        <v>5.8401869476350189E-4</v>
      </c>
      <c r="J19" s="76">
        <f>分析係数表!G22</f>
        <v>0.19573901464713714</v>
      </c>
      <c r="K19" s="78">
        <f t="shared" si="3"/>
        <v>1.1431524384851501E-4</v>
      </c>
      <c r="L19" s="79"/>
      <c r="M19" s="80"/>
      <c r="N19" s="81">
        <f>分析係数表!H22</f>
        <v>5.6687735608401125E-5</v>
      </c>
      <c r="O19" s="82">
        <f t="shared" si="4"/>
        <v>7.692132042326522E-4</v>
      </c>
      <c r="P19" s="76">
        <f>分析係数表!C22</f>
        <v>5.6016597510373467E-2</v>
      </c>
      <c r="Q19" s="82">
        <f t="shared" si="5"/>
        <v>4.308870646116518E-5</v>
      </c>
      <c r="R19" s="83">
        <v>2.3185525485986403E-4</v>
      </c>
      <c r="S19" s="84">
        <f t="shared" si="6"/>
        <v>8.1587394962336589E-4</v>
      </c>
      <c r="T19" s="85">
        <f>分析係数表!F22</f>
        <v>0.41411451398135818</v>
      </c>
      <c r="U19" s="86">
        <f t="shared" si="7"/>
        <v>3.3786524411833125E-4</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投入係数表!T20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3.846066021163261E-4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投入係数表!T21</f>
        <v>0</v>
      </c>
      <c r="E21" s="77">
        <f t="shared" si="0"/>
        <v>0</v>
      </c>
      <c r="F21" s="76">
        <f>分析係数表!C24</f>
        <v>0.19917864476386038</v>
      </c>
      <c r="G21" s="77">
        <f t="shared" si="1"/>
        <v>0</v>
      </c>
      <c r="H21" s="77">
        <v>6.3292782062301933E-4</v>
      </c>
      <c r="I21" s="77">
        <f t="shared" si="2"/>
        <v>6.3292782062301933E-4</v>
      </c>
      <c r="J21" s="76">
        <f>分析係数表!G24</f>
        <v>0.20754716981132076</v>
      </c>
      <c r="K21" s="78">
        <f t="shared" si="3"/>
        <v>1.3136237786515496E-4</v>
      </c>
      <c r="L21" s="79"/>
      <c r="M21" s="80"/>
      <c r="N21" s="81">
        <f>分析係数表!H24</f>
        <v>3.9681414925880784E-4</v>
      </c>
      <c r="O21" s="82">
        <f t="shared" si="4"/>
        <v>5.3844924296285648E-3</v>
      </c>
      <c r="P21" s="76">
        <f>分析係数表!C24</f>
        <v>0.19917864476386038</v>
      </c>
      <c r="Q21" s="82">
        <f t="shared" si="5"/>
        <v>1.0724759048746835E-3</v>
      </c>
      <c r="R21" s="83">
        <v>2.0612194780834383E-3</v>
      </c>
      <c r="S21" s="84">
        <f t="shared" si="6"/>
        <v>2.6941472987064576E-3</v>
      </c>
      <c r="T21" s="85">
        <f>分析係数表!F24</f>
        <v>0.39622641509433965</v>
      </c>
      <c r="U21" s="86">
        <f t="shared" si="7"/>
        <v>1.0674923259025588E-3</v>
      </c>
      <c r="V21" s="87">
        <f>分析係数表!D24</f>
        <v>0.16981132075471697</v>
      </c>
      <c r="W21" s="167">
        <f t="shared" si="8"/>
        <v>0</v>
      </c>
      <c r="X21" s="76">
        <f>分析係数表!E24</f>
        <v>0.16981132075471697</v>
      </c>
      <c r="Y21" s="166">
        <f t="shared" si="9"/>
        <v>0</v>
      </c>
    </row>
    <row r="22" spans="1:25" x14ac:dyDescent="0.2">
      <c r="A22" s="6" t="s">
        <v>10</v>
      </c>
      <c r="B22" s="5" t="s">
        <v>271</v>
      </c>
      <c r="C22" s="75">
        <f>最終需要_まとめ!C23</f>
        <v>100</v>
      </c>
      <c r="D22" s="76">
        <f>投入係数表!T22</f>
        <v>0.30769230769230771</v>
      </c>
      <c r="E22" s="77">
        <f t="shared" si="0"/>
        <v>30.76923076923077</v>
      </c>
      <c r="F22" s="76">
        <f>分析係数表!C25</f>
        <v>0</v>
      </c>
      <c r="G22" s="77">
        <f t="shared" si="1"/>
        <v>0</v>
      </c>
      <c r="H22" s="77">
        <v>0</v>
      </c>
      <c r="I22" s="77">
        <f t="shared" si="2"/>
        <v>100</v>
      </c>
      <c r="J22" s="76">
        <f>分析係数表!G25</f>
        <v>0.20512820512820512</v>
      </c>
      <c r="K22" s="78">
        <f t="shared" si="3"/>
        <v>20.512820512820511</v>
      </c>
      <c r="L22" s="79"/>
      <c r="M22" s="80"/>
      <c r="N22" s="81">
        <f>分析係数表!H25</f>
        <v>5.3853348827981068E-4</v>
      </c>
      <c r="O22" s="82">
        <f t="shared" si="4"/>
        <v>7.307525440210196E-3</v>
      </c>
      <c r="P22" s="76">
        <f>分析係数表!C25</f>
        <v>0</v>
      </c>
      <c r="Q22" s="82">
        <f t="shared" si="5"/>
        <v>0</v>
      </c>
      <c r="R22" s="83">
        <v>0</v>
      </c>
      <c r="S22" s="84">
        <f t="shared" si="6"/>
        <v>100</v>
      </c>
      <c r="T22" s="85">
        <f>分析係数表!F25</f>
        <v>0.35897435897435898</v>
      </c>
      <c r="U22" s="86">
        <f t="shared" si="7"/>
        <v>35.897435897435898</v>
      </c>
      <c r="V22" s="87">
        <f>分析係数表!D25</f>
        <v>2.641025641025641</v>
      </c>
      <c r="W22" s="167">
        <f t="shared" si="8"/>
        <v>264</v>
      </c>
      <c r="X22" s="76">
        <f>分析係数表!E25</f>
        <v>2.4615384615384617</v>
      </c>
      <c r="Y22" s="166">
        <f t="shared" si="9"/>
        <v>246</v>
      </c>
    </row>
    <row r="23" spans="1:25" x14ac:dyDescent="0.2">
      <c r="A23" s="6" t="s">
        <v>11</v>
      </c>
      <c r="B23" s="5" t="s">
        <v>35</v>
      </c>
      <c r="C23" s="90"/>
      <c r="D23" s="76">
        <f>投入係数表!T23</f>
        <v>2.564102564102564E-2</v>
      </c>
      <c r="E23" s="77">
        <f t="shared" si="0"/>
        <v>2.5641025641025639</v>
      </c>
      <c r="F23" s="76">
        <f>分析係数表!C26</f>
        <v>0.11021233569261879</v>
      </c>
      <c r="G23" s="77">
        <f t="shared" si="1"/>
        <v>0.28259573254517634</v>
      </c>
      <c r="H23" s="77">
        <v>0.2868168207077138</v>
      </c>
      <c r="I23" s="77">
        <f t="shared" si="2"/>
        <v>0.2868168207077138</v>
      </c>
      <c r="J23" s="76">
        <f>分析係数表!G26</f>
        <v>0.1984126984126984</v>
      </c>
      <c r="K23" s="78">
        <f t="shared" si="3"/>
        <v>5.6908099346768611E-2</v>
      </c>
      <c r="L23" s="79"/>
      <c r="M23" s="80"/>
      <c r="N23" s="81">
        <f>分析係数表!H26</f>
        <v>1.2046143816785239E-2</v>
      </c>
      <c r="O23" s="82">
        <f t="shared" si="4"/>
        <v>0.16345780589943859</v>
      </c>
      <c r="P23" s="76">
        <f>分析係数表!C26</f>
        <v>0.11021233569261879</v>
      </c>
      <c r="Q23" s="82">
        <f t="shared" si="5"/>
        <v>1.801506657536785E-2</v>
      </c>
      <c r="R23" s="83">
        <v>1.8527041518219753E-2</v>
      </c>
      <c r="S23" s="84">
        <f t="shared" si="6"/>
        <v>0.30534386222593357</v>
      </c>
      <c r="T23" s="85">
        <f>分析係数表!F26</f>
        <v>0.33809523809523812</v>
      </c>
      <c r="U23" s="86">
        <f t="shared" si="7"/>
        <v>0.10323530580019659</v>
      </c>
      <c r="V23" s="87">
        <f>分析係数表!D26</f>
        <v>0</v>
      </c>
      <c r="W23" s="167">
        <f t="shared" si="8"/>
        <v>0</v>
      </c>
      <c r="X23" s="76">
        <f>分析係数表!E26</f>
        <v>0</v>
      </c>
      <c r="Y23" s="166">
        <f t="shared" si="9"/>
        <v>0</v>
      </c>
    </row>
    <row r="24" spans="1:25" x14ac:dyDescent="0.2">
      <c r="A24" s="6" t="s">
        <v>12</v>
      </c>
      <c r="B24" s="5" t="s">
        <v>365</v>
      </c>
      <c r="C24" s="90"/>
      <c r="D24" s="76">
        <f>投入係数表!T24</f>
        <v>0</v>
      </c>
      <c r="E24" s="77">
        <f t="shared" si="0"/>
        <v>0</v>
      </c>
      <c r="F24" s="76">
        <f>分析係数表!C27</f>
        <v>1.1933174224343368E-3</v>
      </c>
      <c r="G24" s="77">
        <f t="shared" si="1"/>
        <v>0</v>
      </c>
      <c r="H24" s="77">
        <v>1.1317769191277206E-6</v>
      </c>
      <c r="I24" s="77">
        <f t="shared" si="2"/>
        <v>1.1317769191277206E-6</v>
      </c>
      <c r="J24" s="76">
        <f>分析係数表!G27</f>
        <v>0.2857142857142857</v>
      </c>
      <c r="K24" s="78">
        <f t="shared" si="3"/>
        <v>3.2336483403649157E-7</v>
      </c>
      <c r="L24" s="79"/>
      <c r="M24" s="80"/>
      <c r="N24" s="81">
        <f>分析係数表!H27</f>
        <v>1.1365890989484425E-2</v>
      </c>
      <c r="O24" s="82">
        <f t="shared" si="4"/>
        <v>0.15422724744864677</v>
      </c>
      <c r="P24" s="76">
        <f>分析係数表!C27</f>
        <v>1.1933174224343368E-3</v>
      </c>
      <c r="Q24" s="82">
        <f t="shared" si="5"/>
        <v>1.8404206139456181E-4</v>
      </c>
      <c r="R24" s="83">
        <v>1.8478467345954346E-4</v>
      </c>
      <c r="S24" s="84">
        <f t="shared" si="6"/>
        <v>1.8591645037867118E-4</v>
      </c>
      <c r="T24" s="85">
        <f>分析係数表!F27</f>
        <v>0.5714285714285714</v>
      </c>
      <c r="U24" s="86">
        <f t="shared" si="7"/>
        <v>1.0623797164495496E-4</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投入係数表!T25</f>
        <v>0</v>
      </c>
      <c r="E25" s="77">
        <f t="shared" si="0"/>
        <v>0</v>
      </c>
      <c r="F25" s="76">
        <f>分析係数表!C28</f>
        <v>9.1300191204588876E-2</v>
      </c>
      <c r="G25" s="77">
        <f t="shared" si="1"/>
        <v>0</v>
      </c>
      <c r="H25" s="77">
        <v>1.5830697888579979E-3</v>
      </c>
      <c r="I25" s="77">
        <f t="shared" si="2"/>
        <v>1.5830697888579979E-3</v>
      </c>
      <c r="J25" s="76">
        <f>分析係数表!G28</f>
        <v>0.1256583897667419</v>
      </c>
      <c r="K25" s="78">
        <f t="shared" si="3"/>
        <v>1.9892600055627211E-4</v>
      </c>
      <c r="L25" s="79"/>
      <c r="M25" s="80"/>
      <c r="N25" s="81">
        <f>分析係数表!H28</f>
        <v>2.1286244720954622E-2</v>
      </c>
      <c r="O25" s="82">
        <f t="shared" si="4"/>
        <v>0.28883955818936091</v>
      </c>
      <c r="P25" s="76">
        <f>分析係数表!C28</f>
        <v>9.1300191204588876E-2</v>
      </c>
      <c r="Q25" s="82">
        <f t="shared" si="5"/>
        <v>2.6371106890137625E-2</v>
      </c>
      <c r="R25" s="83">
        <v>2.8705482130967234E-2</v>
      </c>
      <c r="S25" s="84">
        <f t="shared" si="6"/>
        <v>3.0288551919825234E-2</v>
      </c>
      <c r="T25" s="85">
        <f>分析係数表!F28</f>
        <v>0.21519939804364183</v>
      </c>
      <c r="U25" s="86">
        <f t="shared" si="7"/>
        <v>6.5180781407599819E-3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投入係数表!T26</f>
        <v>0</v>
      </c>
      <c r="E26" s="77">
        <f t="shared" si="0"/>
        <v>0</v>
      </c>
      <c r="F26" s="76">
        <f>分析係数表!C29</f>
        <v>1.8433179723502335E-2</v>
      </c>
      <c r="G26" s="77">
        <f t="shared" si="1"/>
        <v>0</v>
      </c>
      <c r="H26" s="77">
        <v>7.0325637540673801E-4</v>
      </c>
      <c r="I26" s="77">
        <f t="shared" si="2"/>
        <v>7.0325637540673801E-4</v>
      </c>
      <c r="J26" s="76">
        <f>分析係数表!G29</f>
        <v>0.30107526881720431</v>
      </c>
      <c r="K26" s="78">
        <f t="shared" si="3"/>
        <v>2.1173310227299639E-4</v>
      </c>
      <c r="L26" s="79"/>
      <c r="M26" s="80"/>
      <c r="N26" s="81">
        <f>分析係数表!H29</f>
        <v>1.0062073070491199E-2</v>
      </c>
      <c r="O26" s="82">
        <f t="shared" si="4"/>
        <v>0.13653534375129575</v>
      </c>
      <c r="P26" s="76">
        <f>分析係数表!C29</f>
        <v>1.8433179723502335E-2</v>
      </c>
      <c r="Q26" s="82">
        <f t="shared" si="5"/>
        <v>2.5167805299778061E-3</v>
      </c>
      <c r="R26" s="83">
        <v>2.9972498408800201E-3</v>
      </c>
      <c r="S26" s="84">
        <f t="shared" si="6"/>
        <v>3.7005062162867581E-3</v>
      </c>
      <c r="T26" s="85">
        <f>分析係数表!F29</f>
        <v>0.4838709677419355</v>
      </c>
      <c r="U26" s="86">
        <f t="shared" si="7"/>
        <v>1.7905675240097218E-3</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投入係数表!T27</f>
        <v>0</v>
      </c>
      <c r="E27" s="77">
        <f t="shared" si="0"/>
        <v>0</v>
      </c>
      <c r="F27" s="76">
        <f>分析係数表!C30</f>
        <v>1</v>
      </c>
      <c r="G27" s="77">
        <f t="shared" si="1"/>
        <v>0</v>
      </c>
      <c r="H27" s="77">
        <v>3.3145840083075105E-2</v>
      </c>
      <c r="I27" s="77">
        <f t="shared" si="2"/>
        <v>3.3145840083075105E-2</v>
      </c>
      <c r="J27" s="76">
        <f>分析係数表!G30</f>
        <v>0.34457349818908456</v>
      </c>
      <c r="K27" s="78">
        <f t="shared" si="3"/>
        <v>1.1421178067841166E-2</v>
      </c>
      <c r="L27" s="79"/>
      <c r="M27" s="80"/>
      <c r="N27" s="81">
        <f>分析係数表!H30</f>
        <v>0</v>
      </c>
      <c r="O27" s="82">
        <f t="shared" si="4"/>
        <v>0</v>
      </c>
      <c r="P27" s="76">
        <f>分析係数表!C30</f>
        <v>1</v>
      </c>
      <c r="Q27" s="82">
        <f t="shared" si="5"/>
        <v>0</v>
      </c>
      <c r="R27" s="83">
        <v>2.8678509553213584E-2</v>
      </c>
      <c r="S27" s="84">
        <f t="shared" si="6"/>
        <v>6.1824349636288689E-2</v>
      </c>
      <c r="T27" s="85">
        <f>分析係数表!F30</f>
        <v>0.44136380666916447</v>
      </c>
      <c r="U27" s="86">
        <f t="shared" si="7"/>
        <v>2.728703030031775E-2</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投入係数表!T28</f>
        <v>2.564102564102564E-2</v>
      </c>
      <c r="E28" s="77">
        <f t="shared" si="0"/>
        <v>2.5641025641025639</v>
      </c>
      <c r="F28" s="76">
        <f>分析係数表!C31</f>
        <v>0.63276836158192085</v>
      </c>
      <c r="G28" s="77">
        <f t="shared" si="1"/>
        <v>1.6224829784151815</v>
      </c>
      <c r="H28" s="77">
        <v>1.792874996770998</v>
      </c>
      <c r="I28" s="77">
        <f t="shared" si="2"/>
        <v>1.792874996770998</v>
      </c>
      <c r="J28" s="76">
        <f>分析係数表!G31</f>
        <v>7.0953436807095344E-2</v>
      </c>
      <c r="K28" s="78">
        <f t="shared" si="3"/>
        <v>0.12721064278641228</v>
      </c>
      <c r="L28" s="79"/>
      <c r="M28" s="80"/>
      <c r="N28" s="81">
        <f>分析係数表!H31</f>
        <v>2.4772540460871292E-2</v>
      </c>
      <c r="O28" s="82">
        <f t="shared" si="4"/>
        <v>0.33614617024966903</v>
      </c>
      <c r="P28" s="76">
        <f>分析係数表!C31</f>
        <v>0.63276836158192085</v>
      </c>
      <c r="Q28" s="82">
        <f t="shared" si="5"/>
        <v>0.21270266140092051</v>
      </c>
      <c r="R28" s="83">
        <v>0.27617172233916532</v>
      </c>
      <c r="S28" s="84">
        <f t="shared" si="6"/>
        <v>2.0690467191101636</v>
      </c>
      <c r="T28" s="85">
        <f>分析係数表!F31</f>
        <v>0.34515890613451589</v>
      </c>
      <c r="U28" s="86">
        <f t="shared" si="7"/>
        <v>0.714149902309273</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投入係数表!T29</f>
        <v>0</v>
      </c>
      <c r="E29" s="77">
        <f t="shared" si="0"/>
        <v>0</v>
      </c>
      <c r="F29" s="76">
        <f>分析係数表!C32</f>
        <v>0.97868217054263562</v>
      </c>
      <c r="G29" s="77">
        <f t="shared" si="1"/>
        <v>0</v>
      </c>
      <c r="H29" s="77">
        <v>6.0536382518596018E-3</v>
      </c>
      <c r="I29" s="77">
        <f t="shared" si="2"/>
        <v>6.0536382518596018E-3</v>
      </c>
      <c r="J29" s="76">
        <f>分析係数表!G32</f>
        <v>0.14173228346456693</v>
      </c>
      <c r="K29" s="78">
        <f t="shared" si="3"/>
        <v>8.5799597270451043E-4</v>
      </c>
      <c r="L29" s="79"/>
      <c r="M29" s="80"/>
      <c r="N29" s="81">
        <f>分析係数表!H32</f>
        <v>7.0859669510501405E-3</v>
      </c>
      <c r="O29" s="82">
        <f t="shared" si="4"/>
        <v>9.6151650529081534E-2</v>
      </c>
      <c r="P29" s="76">
        <f>分析係数表!C32</f>
        <v>0.97868217054263562</v>
      </c>
      <c r="Q29" s="82">
        <f t="shared" si="5"/>
        <v>9.4101906041058475E-2</v>
      </c>
      <c r="R29" s="83">
        <v>0.11879028865449026</v>
      </c>
      <c r="S29" s="84">
        <f t="shared" si="6"/>
        <v>0.12484392690634986</v>
      </c>
      <c r="T29" s="85">
        <f>分析係数表!F32</f>
        <v>0.48622047244094491</v>
      </c>
      <c r="U29" s="86">
        <f t="shared" si="7"/>
        <v>6.0701673121788223E-2</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投入係数表!T30</f>
        <v>0</v>
      </c>
      <c r="E30" s="77">
        <f t="shared" si="0"/>
        <v>0</v>
      </c>
      <c r="F30" s="76">
        <f>分析係数表!C33</f>
        <v>0.55506607929515417</v>
      </c>
      <c r="G30" s="77">
        <f t="shared" si="1"/>
        <v>0</v>
      </c>
      <c r="H30" s="77">
        <v>1.4227304753400208E-2</v>
      </c>
      <c r="I30" s="77">
        <f t="shared" si="2"/>
        <v>1.4227304753400208E-2</v>
      </c>
      <c r="J30" s="76">
        <f>分析係数表!G33</f>
        <v>0.50923482849604218</v>
      </c>
      <c r="K30" s="78">
        <f t="shared" si="3"/>
        <v>7.245039096058681E-3</v>
      </c>
      <c r="L30" s="79"/>
      <c r="M30" s="80"/>
      <c r="N30" s="81">
        <f>分析係数表!H33</f>
        <v>1.0203792409512202E-3</v>
      </c>
      <c r="O30" s="82">
        <f t="shared" si="4"/>
        <v>1.3845837676187739E-2</v>
      </c>
      <c r="P30" s="76">
        <f>分析係数表!C33</f>
        <v>0.55506607929515417</v>
      </c>
      <c r="Q30" s="82">
        <f t="shared" si="5"/>
        <v>7.6853548334786569E-3</v>
      </c>
      <c r="R30" s="83">
        <v>2.5823224869535873E-2</v>
      </c>
      <c r="S30" s="84">
        <f t="shared" si="6"/>
        <v>4.0050529622936079E-2</v>
      </c>
      <c r="T30" s="85">
        <f>分析係数表!F33</f>
        <v>0.65171503957783639</v>
      </c>
      <c r="U30" s="86">
        <f t="shared" si="7"/>
        <v>2.6101532498325097E-2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投入係数表!T31</f>
        <v>5.128205128205128E-2</v>
      </c>
      <c r="E31" s="77">
        <f t="shared" si="0"/>
        <v>5.1282051282051277</v>
      </c>
      <c r="F31" s="76">
        <f>分析係数表!C34</f>
        <v>0.15400223191640461</v>
      </c>
      <c r="G31" s="77">
        <f t="shared" si="1"/>
        <v>0.78975503546874148</v>
      </c>
      <c r="H31" s="77">
        <v>0.80738142653970268</v>
      </c>
      <c r="I31" s="77">
        <f t="shared" si="2"/>
        <v>0.80738142653970268</v>
      </c>
      <c r="J31" s="76">
        <f>分析係数表!G34</f>
        <v>0.42548076923076922</v>
      </c>
      <c r="K31" s="78">
        <f t="shared" si="3"/>
        <v>0.34352527042674846</v>
      </c>
      <c r="L31" s="79"/>
      <c r="M31" s="80"/>
      <c r="N31" s="81">
        <f>分析係数表!H34</f>
        <v>0.17369122190414105</v>
      </c>
      <c r="O31" s="82">
        <f t="shared" si="4"/>
        <v>2.3568692577688464</v>
      </c>
      <c r="P31" s="76">
        <f>分析係数表!C34</f>
        <v>0.15400223191640461</v>
      </c>
      <c r="Q31" s="82">
        <f t="shared" si="5"/>
        <v>0.36296312603156228</v>
      </c>
      <c r="R31" s="83">
        <v>0.38218540873198614</v>
      </c>
      <c r="S31" s="84">
        <f t="shared" si="6"/>
        <v>1.1895668352716888</v>
      </c>
      <c r="T31" s="85">
        <f>分析係数表!F34</f>
        <v>0.70232371794871795</v>
      </c>
      <c r="U31" s="86">
        <f t="shared" si="7"/>
        <v>0.83546100249650257</v>
      </c>
      <c r="V31" s="87">
        <f>分析係数表!D34</f>
        <v>0.47435897435897434</v>
      </c>
      <c r="W31" s="167">
        <f t="shared" si="8"/>
        <v>1</v>
      </c>
      <c r="X31" s="76">
        <f>分析係数表!E34</f>
        <v>0.27003205128205127</v>
      </c>
      <c r="Y31" s="166">
        <f t="shared" si="9"/>
        <v>0</v>
      </c>
    </row>
    <row r="32" spans="1:25" x14ac:dyDescent="0.2">
      <c r="A32" s="6" t="s">
        <v>20</v>
      </c>
      <c r="B32" s="5" t="s">
        <v>37</v>
      </c>
      <c r="C32" s="90"/>
      <c r="D32" s="76">
        <f>投入係数表!T32</f>
        <v>0</v>
      </c>
      <c r="E32" s="77">
        <f t="shared" si="0"/>
        <v>0</v>
      </c>
      <c r="F32" s="76">
        <f>分析係数表!C35</f>
        <v>0.30568862275449105</v>
      </c>
      <c r="G32" s="77">
        <f t="shared" si="1"/>
        <v>0</v>
      </c>
      <c r="H32" s="77">
        <v>2.2628965222898981E-2</v>
      </c>
      <c r="I32" s="77">
        <f t="shared" si="2"/>
        <v>2.2628965222898981E-2</v>
      </c>
      <c r="J32" s="76">
        <f>分析係数表!G35</f>
        <v>0.31559633027522938</v>
      </c>
      <c r="K32" s="78">
        <f t="shared" si="3"/>
        <v>7.1416183822727063E-3</v>
      </c>
      <c r="L32" s="79"/>
      <c r="M32" s="80"/>
      <c r="N32" s="81">
        <f>分析係数表!H35</f>
        <v>6.5701085570136902E-2</v>
      </c>
      <c r="O32" s="82">
        <f t="shared" si="4"/>
        <v>0.89151810370564388</v>
      </c>
      <c r="P32" s="76">
        <f>分析係数表!C35</f>
        <v>0.30568862275449105</v>
      </c>
      <c r="Q32" s="82">
        <f t="shared" si="5"/>
        <v>0.27252694128247379</v>
      </c>
      <c r="R32" s="83">
        <v>0.32008543639031034</v>
      </c>
      <c r="S32" s="84">
        <f t="shared" si="6"/>
        <v>0.34271440161320932</v>
      </c>
      <c r="T32" s="85">
        <f>分析係数表!F35</f>
        <v>0.65045871559633028</v>
      </c>
      <c r="U32" s="86">
        <f t="shared" si="7"/>
        <v>0.22292156948969305</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投入係数表!T33</f>
        <v>0</v>
      </c>
      <c r="E33" s="77">
        <f t="shared" si="0"/>
        <v>0</v>
      </c>
      <c r="F33" s="76">
        <f>分析係数表!C36</f>
        <v>0.70817344589409048</v>
      </c>
      <c r="G33" s="77">
        <f t="shared" si="1"/>
        <v>0</v>
      </c>
      <c r="H33" s="77">
        <v>2.4970293635583285E-2</v>
      </c>
      <c r="I33" s="77">
        <f t="shared" si="2"/>
        <v>2.4970293635583285E-2</v>
      </c>
      <c r="J33" s="76">
        <f>分析係数表!G36</f>
        <v>9.7428958051420846E-3</v>
      </c>
      <c r="K33" s="78">
        <f t="shared" si="3"/>
        <v>2.4328296911529048E-4</v>
      </c>
      <c r="L33" s="79"/>
      <c r="M33" s="80"/>
      <c r="N33" s="81">
        <f>分析係数表!H36</f>
        <v>0.13287605226609223</v>
      </c>
      <c r="O33" s="82">
        <f t="shared" si="4"/>
        <v>1.8030357507213366</v>
      </c>
      <c r="P33" s="76">
        <f>分析係数表!C36</f>
        <v>0.70817344589409048</v>
      </c>
      <c r="Q33" s="82">
        <f t="shared" si="5"/>
        <v>1.2768620406585673</v>
      </c>
      <c r="R33" s="83">
        <v>1.3112986658222221</v>
      </c>
      <c r="S33" s="84">
        <f t="shared" si="6"/>
        <v>1.3362689594578054</v>
      </c>
      <c r="T33" s="85">
        <f>分析係数表!F36</f>
        <v>0.89418132611637346</v>
      </c>
      <c r="U33" s="86">
        <f t="shared" si="7"/>
        <v>1.194866750216127</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投入係数表!T34</f>
        <v>0</v>
      </c>
      <c r="E34" s="77">
        <f t="shared" si="0"/>
        <v>0</v>
      </c>
      <c r="F34" s="76">
        <f>分析係数表!C37</f>
        <v>0.27648363838047696</v>
      </c>
      <c r="G34" s="77">
        <f t="shared" si="1"/>
        <v>0</v>
      </c>
      <c r="H34" s="77">
        <v>3.6988656959035256E-2</v>
      </c>
      <c r="I34" s="77">
        <f t="shared" si="2"/>
        <v>3.6988656959035256E-2</v>
      </c>
      <c r="J34" s="76">
        <f>分析係数表!G37</f>
        <v>0.33205374280230326</v>
      </c>
      <c r="K34" s="78">
        <f t="shared" si="3"/>
        <v>1.2282221984478118E-2</v>
      </c>
      <c r="L34" s="79"/>
      <c r="M34" s="80"/>
      <c r="N34" s="81">
        <f>分析係数表!H37</f>
        <v>5.1330744593407217E-2</v>
      </c>
      <c r="O34" s="82">
        <f t="shared" si="4"/>
        <v>0.69652255643266658</v>
      </c>
      <c r="P34" s="76">
        <f>分析係数表!C37</f>
        <v>0.27648363838047696</v>
      </c>
      <c r="Q34" s="82">
        <f t="shared" si="5"/>
        <v>0.19257709061657474</v>
      </c>
      <c r="R34" s="83">
        <v>0.22108785182253618</v>
      </c>
      <c r="S34" s="84">
        <f t="shared" si="6"/>
        <v>0.25807650878157146</v>
      </c>
      <c r="T34" s="85">
        <f>分析係数表!F37</f>
        <v>0.66922584772872684</v>
      </c>
      <c r="U34" s="86">
        <f t="shared" si="7"/>
        <v>0.17271147036821738</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投入係数表!T35</f>
        <v>0</v>
      </c>
      <c r="E35" s="77">
        <f t="shared" si="0"/>
        <v>0</v>
      </c>
      <c r="F35" s="76">
        <f>分析係数表!C38</f>
        <v>2.0725388601036232E-2</v>
      </c>
      <c r="G35" s="77">
        <f t="shared" si="1"/>
        <v>0</v>
      </c>
      <c r="H35" s="77">
        <v>1.6450734160762853E-3</v>
      </c>
      <c r="I35" s="77">
        <f t="shared" si="2"/>
        <v>1.6450734160762853E-3</v>
      </c>
      <c r="J35" s="76">
        <f>分析係数表!G38</f>
        <v>0.23376623376623376</v>
      </c>
      <c r="K35" s="78">
        <f t="shared" si="3"/>
        <v>3.8456261674510564E-4</v>
      </c>
      <c r="L35" s="79"/>
      <c r="M35" s="80"/>
      <c r="N35" s="81">
        <f>分析係数表!H38</f>
        <v>4.4613247923811682E-2</v>
      </c>
      <c r="O35" s="82">
        <f t="shared" si="4"/>
        <v>0.60537079173109731</v>
      </c>
      <c r="P35" s="76">
        <f>分析係数表!C38</f>
        <v>2.0725388601036232E-2</v>
      </c>
      <c r="Q35" s="82">
        <f t="shared" si="5"/>
        <v>1.2546544906343963E-2</v>
      </c>
      <c r="R35" s="83">
        <v>1.4194123526427101E-2</v>
      </c>
      <c r="S35" s="84">
        <f t="shared" si="6"/>
        <v>1.5839196942503388E-2</v>
      </c>
      <c r="T35" s="85">
        <f>分析係数表!F38</f>
        <v>0.61038961038961037</v>
      </c>
      <c r="U35" s="86">
        <f t="shared" si="7"/>
        <v>9.6680812506189512E-3</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投入係数表!T36</f>
        <v>0</v>
      </c>
      <c r="E36" s="77">
        <f t="shared" si="0"/>
        <v>0</v>
      </c>
      <c r="F36" s="76">
        <f>分析係数表!C39</f>
        <v>1</v>
      </c>
      <c r="G36" s="77">
        <f t="shared" si="1"/>
        <v>0</v>
      </c>
      <c r="H36" s="77">
        <v>1.666253709224532E-4</v>
      </c>
      <c r="I36" s="77">
        <f t="shared" si="2"/>
        <v>1.666253709224532E-4</v>
      </c>
      <c r="J36" s="76">
        <f>分析係数表!G39</f>
        <v>0.35511171293161814</v>
      </c>
      <c r="K36" s="78">
        <f t="shared" si="3"/>
        <v>5.9170620886138595E-5</v>
      </c>
      <c r="L36" s="79"/>
      <c r="M36" s="80"/>
      <c r="N36" s="81">
        <f>分析係数表!H39</f>
        <v>4.0815169638048808E-3</v>
      </c>
      <c r="O36" s="82">
        <f t="shared" si="4"/>
        <v>5.5383350704750957E-2</v>
      </c>
      <c r="P36" s="76">
        <f>分析係数表!C39</f>
        <v>1</v>
      </c>
      <c r="Q36" s="82">
        <f t="shared" si="5"/>
        <v>5.5383350704750957E-2</v>
      </c>
      <c r="R36" s="83">
        <v>5.7463729818710001E-2</v>
      </c>
      <c r="S36" s="84">
        <f t="shared" si="6"/>
        <v>5.7630355189632457E-2</v>
      </c>
      <c r="T36" s="85">
        <f>分析係数表!F39</f>
        <v>0.70565335138794849</v>
      </c>
      <c r="U36" s="86">
        <f t="shared" si="7"/>
        <v>4.066705328124199E-2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投入係数表!T37</f>
        <v>0</v>
      </c>
      <c r="E37" s="77">
        <f t="shared" si="0"/>
        <v>0</v>
      </c>
      <c r="F37" s="76">
        <f>分析係数表!C40</f>
        <v>0.8197979041916168</v>
      </c>
      <c r="G37" s="77">
        <f t="shared" si="1"/>
        <v>0</v>
      </c>
      <c r="H37" s="77">
        <v>1.1987377830893169E-4</v>
      </c>
      <c r="I37" s="77">
        <f t="shared" si="2"/>
        <v>1.1987377830893169E-4</v>
      </c>
      <c r="J37" s="76">
        <f>分析係数表!G40</f>
        <v>0.57597173144876324</v>
      </c>
      <c r="K37" s="78">
        <f t="shared" si="3"/>
        <v>6.9043907647900588E-5</v>
      </c>
      <c r="L37" s="79"/>
      <c r="M37" s="80"/>
      <c r="N37" s="81">
        <f>分析係数表!H40</f>
        <v>2.8769025821263571E-2</v>
      </c>
      <c r="O37" s="82">
        <f t="shared" si="4"/>
        <v>0.39037570114807102</v>
      </c>
      <c r="P37" s="76">
        <f>分析係数表!C40</f>
        <v>0.8197979041916168</v>
      </c>
      <c r="Q37" s="82">
        <f t="shared" si="5"/>
        <v>0.32002918164852157</v>
      </c>
      <c r="R37" s="83">
        <v>0.32082147109561743</v>
      </c>
      <c r="S37" s="84">
        <f t="shared" si="6"/>
        <v>0.32094134487392634</v>
      </c>
      <c r="T37" s="85">
        <f>分析係数表!F40</f>
        <v>0.7751534312813837</v>
      </c>
      <c r="U37" s="86">
        <f t="shared" si="7"/>
        <v>0.24877878471908593</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投入係数表!T38</f>
        <v>0</v>
      </c>
      <c r="E38" s="77">
        <f t="shared" si="0"/>
        <v>0</v>
      </c>
      <c r="F38" s="76">
        <f>分析係数表!C41</f>
        <v>0.39171744294123723</v>
      </c>
      <c r="G38" s="77">
        <f t="shared" si="1"/>
        <v>0</v>
      </c>
      <c r="H38" s="77">
        <v>9.3465210563335831E-6</v>
      </c>
      <c r="I38" s="77">
        <f t="shared" si="2"/>
        <v>9.3465210563335831E-6</v>
      </c>
      <c r="J38" s="76">
        <f>分析係数表!G41</f>
        <v>0.45918367346938777</v>
      </c>
      <c r="K38" s="78">
        <f t="shared" si="3"/>
        <v>4.2917698728062374E-6</v>
      </c>
      <c r="L38" s="79"/>
      <c r="M38" s="80"/>
      <c r="N38" s="81">
        <f>分析係数表!H41</f>
        <v>5.0452084691477002E-2</v>
      </c>
      <c r="O38" s="82">
        <f t="shared" si="4"/>
        <v>0.68459975176706045</v>
      </c>
      <c r="P38" s="76">
        <f>分析係数表!C41</f>
        <v>0.39171744294123723</v>
      </c>
      <c r="Q38" s="82">
        <f t="shared" si="5"/>
        <v>0.26816966420039867</v>
      </c>
      <c r="R38" s="83">
        <v>0.27037385005326675</v>
      </c>
      <c r="S38" s="84">
        <f t="shared" si="6"/>
        <v>0.27038319657432308</v>
      </c>
      <c r="T38" s="85">
        <f>分析係数表!F41</f>
        <v>0.56279434850863419</v>
      </c>
      <c r="U38" s="86">
        <f t="shared" si="7"/>
        <v>0.15217013496372814</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投入係数表!T39</f>
        <v>0</v>
      </c>
      <c r="E39" s="77">
        <f>$C$22*D39</f>
        <v>0</v>
      </c>
      <c r="F39" s="76">
        <f>分析係数表!C42</f>
        <v>0.20259319286871957</v>
      </c>
      <c r="G39" s="77">
        <f>E39*F39</f>
        <v>0</v>
      </c>
      <c r="H39" s="77">
        <v>6.0116076240172465E-4</v>
      </c>
      <c r="I39" s="77">
        <f>C39+H39</f>
        <v>6.0116076240172465E-4</v>
      </c>
      <c r="J39" s="76">
        <f>分析係数表!G42</f>
        <v>0.5</v>
      </c>
      <c r="K39" s="78">
        <f>I39*J39</f>
        <v>3.0058038120086232E-4</v>
      </c>
      <c r="L39" s="79"/>
      <c r="M39" s="80"/>
      <c r="N39" s="81">
        <f>分析係数表!H42</f>
        <v>1.5560783424506107E-2</v>
      </c>
      <c r="O39" s="82">
        <f t="shared" si="4"/>
        <v>0.21114902456186302</v>
      </c>
      <c r="P39" s="76">
        <f>分析係数表!C42</f>
        <v>0.20259319286871957</v>
      </c>
      <c r="Q39" s="82">
        <f>O39*P39</f>
        <v>4.2777355057103519E-2</v>
      </c>
      <c r="R39" s="83">
        <v>4.3691956378035732E-2</v>
      </c>
      <c r="S39" s="84">
        <f>I39+R39</f>
        <v>4.4293117140437453E-2</v>
      </c>
      <c r="T39" s="85">
        <f>分析係数表!F42</f>
        <v>0.5714285714285714</v>
      </c>
      <c r="U39" s="86">
        <f>S39*T39</f>
        <v>2.5310352651678542E-2</v>
      </c>
      <c r="V39" s="87">
        <f>分析係数表!D42</f>
        <v>1.2619047619047619</v>
      </c>
      <c r="W39" s="167">
        <f>ROUND(S39*V39,0)</f>
        <v>0</v>
      </c>
      <c r="X39" s="76">
        <f>分析係数表!E42</f>
        <v>1.2380952380952381</v>
      </c>
      <c r="Y39" s="166">
        <f>ROUND(S39*X39,0)</f>
        <v>0</v>
      </c>
    </row>
    <row r="40" spans="1:25" x14ac:dyDescent="0.2">
      <c r="A40" s="6" t="s">
        <v>194</v>
      </c>
      <c r="B40" s="5" t="s">
        <v>41</v>
      </c>
      <c r="C40" s="90"/>
      <c r="D40" s="76">
        <f>投入係数表!T40</f>
        <v>2.564102564102564E-2</v>
      </c>
      <c r="E40" s="77">
        <f>$C$22*D40</f>
        <v>2.5641025641025639</v>
      </c>
      <c r="F40" s="76">
        <f>分析係数表!C43</f>
        <v>0.25330396475770922</v>
      </c>
      <c r="G40" s="77">
        <f>E40*F40</f>
        <v>0.64949734553258764</v>
      </c>
      <c r="H40" s="77">
        <v>0.74615298171436206</v>
      </c>
      <c r="I40" s="77">
        <f>C40+H40</f>
        <v>0.74615298171436206</v>
      </c>
      <c r="J40" s="76">
        <f>分析係数表!G43</f>
        <v>0.41014168530947054</v>
      </c>
      <c r="K40" s="78">
        <f>I40*J40</f>
        <v>0.30602844141901503</v>
      </c>
      <c r="L40" s="79"/>
      <c r="M40" s="80"/>
      <c r="N40" s="81">
        <f>分析係数表!H43</f>
        <v>4.1382046994132816E-2</v>
      </c>
      <c r="O40" s="82">
        <f t="shared" si="4"/>
        <v>0.5615256390898361</v>
      </c>
      <c r="P40" s="76">
        <f>分析係数表!C43</f>
        <v>0.25330396475770922</v>
      </c>
      <c r="Q40" s="82">
        <f>O40*P40</f>
        <v>0.142236670694562</v>
      </c>
      <c r="R40" s="83">
        <v>0.19937822810514813</v>
      </c>
      <c r="S40" s="84">
        <f>I40+R40</f>
        <v>0.94553120981951022</v>
      </c>
      <c r="T40" s="85">
        <f>分析係数表!F43</f>
        <v>0.66890380313199105</v>
      </c>
      <c r="U40" s="86">
        <f>S40*T40</f>
        <v>0.63246942222826297</v>
      </c>
      <c r="V40" s="87">
        <f>分析係数表!D43</f>
        <v>0.29082774049217003</v>
      </c>
      <c r="W40" s="167">
        <f>ROUND(S40*V40,0)</f>
        <v>0</v>
      </c>
      <c r="X40" s="76">
        <f>分析係数表!E43</f>
        <v>0.17375093214019388</v>
      </c>
      <c r="Y40" s="166">
        <f>ROUND(S40*X40,0)</f>
        <v>0</v>
      </c>
    </row>
    <row r="41" spans="1:25" x14ac:dyDescent="0.2">
      <c r="A41" s="6" t="s">
        <v>340</v>
      </c>
      <c r="B41" s="5" t="s">
        <v>42</v>
      </c>
      <c r="C41" s="90"/>
      <c r="D41" s="76">
        <f>投入係数表!T41</f>
        <v>0</v>
      </c>
      <c r="E41" s="77">
        <f>$C$22*D41</f>
        <v>0</v>
      </c>
      <c r="F41" s="76">
        <f>分析係数表!C44</f>
        <v>0.34899060563661799</v>
      </c>
      <c r="G41" s="77">
        <f>E41*F41</f>
        <v>0</v>
      </c>
      <c r="H41" s="77">
        <v>4.456354852475431E-4</v>
      </c>
      <c r="I41" s="77">
        <f>C41+H41</f>
        <v>4.456354852475431E-4</v>
      </c>
      <c r="J41" s="76">
        <f>分析係数表!G44</f>
        <v>0.26066485946640033</v>
      </c>
      <c r="K41" s="78">
        <f>I41*J41</f>
        <v>1.1616151113529194E-4</v>
      </c>
      <c r="L41" s="79"/>
      <c r="M41" s="80"/>
      <c r="N41" s="81">
        <f>分析係数表!H44</f>
        <v>0.11725858110597773</v>
      </c>
      <c r="O41" s="82">
        <f t="shared" si="4"/>
        <v>1.5911175129552411</v>
      </c>
      <c r="P41" s="76">
        <f>分析係数表!C44</f>
        <v>0.34899060563661799</v>
      </c>
      <c r="Q41" s="82">
        <f>O41*P41</f>
        <v>0.55528506448527892</v>
      </c>
      <c r="R41" s="83">
        <v>0.56191867462535205</v>
      </c>
      <c r="S41" s="84">
        <f>I41+R41</f>
        <v>0.56236431011059962</v>
      </c>
      <c r="T41" s="85">
        <f>分析係数表!F44</f>
        <v>0.46411756313311459</v>
      </c>
      <c r="U41" s="86">
        <f>S41*T41</f>
        <v>0.26100315320156664</v>
      </c>
      <c r="V41" s="87">
        <f>分析係数表!D44</f>
        <v>0.17006705664146099</v>
      </c>
      <c r="W41" s="167">
        <f>ROUND(S41*V41,0)</f>
        <v>0</v>
      </c>
      <c r="X41" s="76">
        <f>分析係数表!E44</f>
        <v>7.8327864174632611E-2</v>
      </c>
      <c r="Y41" s="166">
        <f>ROUND(S41*X41,0)</f>
        <v>0</v>
      </c>
    </row>
    <row r="42" spans="1:25" x14ac:dyDescent="0.2">
      <c r="A42" s="6" t="s">
        <v>341</v>
      </c>
      <c r="B42" s="5" t="s">
        <v>278</v>
      </c>
      <c r="C42" s="90"/>
      <c r="D42" s="76">
        <f>投入係数表!T42</f>
        <v>0</v>
      </c>
      <c r="E42" s="77">
        <f>$C$22*D42</f>
        <v>0</v>
      </c>
      <c r="F42" s="76">
        <f>分析係数表!C45</f>
        <v>1</v>
      </c>
      <c r="G42" s="77">
        <f>E42*F42</f>
        <v>0</v>
      </c>
      <c r="H42" s="77">
        <v>3.5299774489658736E-4</v>
      </c>
      <c r="I42" s="77">
        <f>C42+H42</f>
        <v>3.5299774489658736E-4</v>
      </c>
      <c r="J42" s="76">
        <f>分析係数表!G45</f>
        <v>0</v>
      </c>
      <c r="K42" s="78">
        <f>I42*J42</f>
        <v>0</v>
      </c>
      <c r="L42" s="79"/>
      <c r="M42" s="80"/>
      <c r="N42" s="81">
        <f>分析係数表!H45</f>
        <v>0</v>
      </c>
      <c r="O42" s="82">
        <f t="shared" si="4"/>
        <v>0</v>
      </c>
      <c r="P42" s="76">
        <f>分析係数表!C45</f>
        <v>1</v>
      </c>
      <c r="Q42" s="82">
        <f>O42*P42</f>
        <v>0</v>
      </c>
      <c r="R42" s="83">
        <v>1.3367724692090652E-3</v>
      </c>
      <c r="S42" s="84">
        <f>I42+R42</f>
        <v>1.6897702141056526E-3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投入係数表!T43</f>
        <v>0</v>
      </c>
      <c r="E43" s="77">
        <f>$C$22*D43</f>
        <v>0</v>
      </c>
      <c r="F43" s="76">
        <f>分析係数表!C46</f>
        <v>3.0665669409124852E-2</v>
      </c>
      <c r="G43" s="77">
        <f>E43*F43</f>
        <v>0</v>
      </c>
      <c r="H43" s="77">
        <v>8.5395502597757262E-4</v>
      </c>
      <c r="I43" s="77">
        <f>C43+H43</f>
        <v>8.5395502597757262E-4</v>
      </c>
      <c r="J43" s="76">
        <f>分析係数表!G46</f>
        <v>2.4390243902439025E-2</v>
      </c>
      <c r="K43" s="78">
        <f>I43*J43</f>
        <v>2.0828171365306651E-5</v>
      </c>
      <c r="L43" s="79"/>
      <c r="M43" s="80"/>
      <c r="N43" s="81">
        <f>分析係数表!H46</f>
        <v>2.3808848955528473E-2</v>
      </c>
      <c r="O43" s="82">
        <f t="shared" si="4"/>
        <v>0.32306954577771396</v>
      </c>
      <c r="P43" s="76">
        <f>分析係数表!C46</f>
        <v>3.0665669409124852E-2</v>
      </c>
      <c r="Q43" s="82">
        <f>O43*P43</f>
        <v>9.9071438869755037E-3</v>
      </c>
      <c r="R43" s="83">
        <v>1.0661942959040082E-2</v>
      </c>
      <c r="S43" s="84">
        <f>I43+R43</f>
        <v>1.1515897985017655E-2</v>
      </c>
      <c r="T43" s="85">
        <f>分析係数表!F46</f>
        <v>0.34146341463414637</v>
      </c>
      <c r="U43" s="86">
        <f>S43*T43</f>
        <v>3.9322578485426144E-3</v>
      </c>
      <c r="V43" s="87">
        <f>分析係数表!D46</f>
        <v>4.878048780487805E-2</v>
      </c>
      <c r="W43" s="167">
        <f>ROUND(S43*V43,0)</f>
        <v>0</v>
      </c>
      <c r="X43" s="76">
        <f>分析係数表!E46</f>
        <v>0.17073170731707318</v>
      </c>
      <c r="Y43" s="166">
        <f>ROUND(S43*X43,0)</f>
        <v>0</v>
      </c>
    </row>
    <row r="44" spans="1:25" x14ac:dyDescent="0.2">
      <c r="A44" s="192">
        <v>40</v>
      </c>
      <c r="B44" s="14" t="s">
        <v>150</v>
      </c>
      <c r="C44" s="197">
        <f>SUM(C5:C43)</f>
        <v>100</v>
      </c>
      <c r="D44" s="92">
        <f>投入係数表!T44</f>
        <v>0.61538461538461542</v>
      </c>
      <c r="E44" s="91">
        <f>SUM(E5:E43)</f>
        <v>61.538461538461526</v>
      </c>
      <c r="F44" s="92">
        <f>分析係数表!C47</f>
        <v>0.40646171512083096</v>
      </c>
      <c r="G44" s="91">
        <f>SUM(G5:G43)</f>
        <v>4.3480569098398787</v>
      </c>
      <c r="H44" s="91">
        <f>SUM(H5:H43)</f>
        <v>4.8803201573352784</v>
      </c>
      <c r="I44" s="91">
        <f>SUM(I5:I43)</f>
        <v>104.88032015733528</v>
      </c>
      <c r="J44" s="92">
        <f>分析係数表!G47</f>
        <v>0.2746501442153616</v>
      </c>
      <c r="K44" s="93">
        <f>SUM(K5:K43)</f>
        <v>21.641635612864594</v>
      </c>
      <c r="L44" s="94">
        <f>最終需要_まとめ!$L$33</f>
        <v>0.627</v>
      </c>
      <c r="M44" s="91">
        <f>K44*L44</f>
        <v>13.569305529266101</v>
      </c>
      <c r="N44" s="95">
        <f>分析係数表!H47</f>
        <v>1</v>
      </c>
      <c r="O44" s="96">
        <f>SUM(O5:O43)</f>
        <v>13.569305529266103</v>
      </c>
      <c r="P44" s="92">
        <f>分析係数表!C47</f>
        <v>0.40646171512083096</v>
      </c>
      <c r="Q44" s="96">
        <f>SUM(Q5:Q43)</f>
        <v>4.2354077791869198</v>
      </c>
      <c r="R44" s="91">
        <f>SUM(R5:R43)</f>
        <v>4.6653120210730439</v>
      </c>
      <c r="S44" s="97">
        <f>SUM(S5:S43)</f>
        <v>109.54563217840833</v>
      </c>
      <c r="T44" s="98">
        <f>分析係数表!F47</f>
        <v>0.52975109496848627</v>
      </c>
      <c r="U44" s="99">
        <f>SUM(U5:U43)</f>
        <v>41.324042131513352</v>
      </c>
      <c r="V44" s="100">
        <f>分析係数表!D47</f>
        <v>0.13437209089383004</v>
      </c>
      <c r="W44" s="164">
        <f>SUM(W5:W43)</f>
        <v>265</v>
      </c>
      <c r="X44" s="92">
        <f>分析係数表!E47</f>
        <v>9.7288140766401632E-2</v>
      </c>
      <c r="Y44" s="165">
        <f>SUM(Y5:Y43)</f>
        <v>246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295</v>
      </c>
      <c r="S2" s="3" t="s">
        <v>152</v>
      </c>
      <c r="U2" s="64" t="s">
        <v>209</v>
      </c>
      <c r="W2" s="3" t="s">
        <v>130</v>
      </c>
      <c r="Y2" s="3" t="s">
        <v>153</v>
      </c>
    </row>
    <row r="3" spans="1:25" ht="44" x14ac:dyDescent="0.2">
      <c r="B3" s="65"/>
      <c r="C3" s="66" t="s">
        <v>227</v>
      </c>
      <c r="D3" s="66" t="s">
        <v>313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投入係数表!U5</f>
        <v>0</v>
      </c>
      <c r="E5" s="77">
        <f t="shared" ref="E5:E38" si="0">$C$23*D5</f>
        <v>0</v>
      </c>
      <c r="F5" s="76">
        <f>分析係数表!C8</f>
        <v>0.34359605911330049</v>
      </c>
      <c r="G5" s="77">
        <f t="shared" ref="G5:G38" si="1">E5*F5</f>
        <v>0</v>
      </c>
      <c r="H5" s="77">
        <f t="array" ref="H5:H43">MMULT(逆行列係数!C5:AO43,'19'!G5:G43)</f>
        <v>7.6423645348752163E-5</v>
      </c>
      <c r="I5" s="77">
        <f t="shared" ref="I5:I38" si="2">C5+H5</f>
        <v>7.6423645348752163E-5</v>
      </c>
      <c r="J5" s="76">
        <f>分析係数表!G8</f>
        <v>0.12010331467929401</v>
      </c>
      <c r="K5" s="78">
        <f t="shared" ref="K5:K38" si="3">I5*J5</f>
        <v>9.1787331262599451E-6</v>
      </c>
      <c r="L5" s="79" t="s">
        <v>183</v>
      </c>
      <c r="M5" s="80" t="s">
        <v>183</v>
      </c>
      <c r="N5" s="81">
        <f>分析係数表!H8</f>
        <v>1.3293274000170063E-2</v>
      </c>
      <c r="O5" s="82">
        <f t="shared" ref="O5:O43" si="4">$M$44*N5</f>
        <v>0.1779282155592915</v>
      </c>
      <c r="P5" s="76">
        <f>分析係数表!C8</f>
        <v>0.34359605911330049</v>
      </c>
      <c r="Q5" s="82">
        <f t="shared" ref="Q5:Q38" si="5">O5*P5</f>
        <v>6.1135433671234397E-2</v>
      </c>
      <c r="R5" s="83">
        <f t="array" ref="R5:R43">MMULT(逆行列係数!C5:AO43,'19'!Q5:Q43)</f>
        <v>8.8072722524833807E-2</v>
      </c>
      <c r="S5" s="84">
        <f t="shared" ref="S5:S38" si="6">I5+R5</f>
        <v>8.814914617018256E-2</v>
      </c>
      <c r="T5" s="85">
        <f>分析係数表!F8</f>
        <v>0.4537236332328885</v>
      </c>
      <c r="U5" s="86">
        <f t="shared" ref="U5:U38" si="7">S5*T5</f>
        <v>3.9995350866712187E-2</v>
      </c>
      <c r="V5" s="87">
        <f>分析係数表!D8</f>
        <v>0.40163581575548857</v>
      </c>
      <c r="W5" s="167">
        <f t="shared" ref="W5:W38" si="8">ROUND(S5*V5,0)</f>
        <v>0</v>
      </c>
      <c r="X5" s="76">
        <f>分析係数表!E8</f>
        <v>0.27335342229875159</v>
      </c>
      <c r="Y5" s="166">
        <f t="shared" ref="Y5:Y38" si="9">ROUND(S5*X5,0)</f>
        <v>0</v>
      </c>
    </row>
    <row r="6" spans="1:25" x14ac:dyDescent="0.2">
      <c r="A6" s="6" t="s">
        <v>219</v>
      </c>
      <c r="B6" s="5" t="s">
        <v>265</v>
      </c>
      <c r="C6" s="90"/>
      <c r="D6" s="76">
        <f>投入係数表!U6</f>
        <v>0</v>
      </c>
      <c r="E6" s="77">
        <f t="shared" si="0"/>
        <v>0</v>
      </c>
      <c r="F6" s="76">
        <f>分析係数表!C9</f>
        <v>1</v>
      </c>
      <c r="G6" s="77">
        <f t="shared" si="1"/>
        <v>0</v>
      </c>
      <c r="H6" s="77">
        <v>3.5571841706294298E-4</v>
      </c>
      <c r="I6" s="77">
        <f t="shared" si="2"/>
        <v>3.5571841706294298E-4</v>
      </c>
      <c r="J6" s="76">
        <f>分析係数表!G9</f>
        <v>0.25</v>
      </c>
      <c r="K6" s="78">
        <f t="shared" si="3"/>
        <v>8.8929604265735744E-5</v>
      </c>
      <c r="L6" s="79"/>
      <c r="M6" s="80"/>
      <c r="N6" s="81">
        <f>分析係数表!H9</f>
        <v>6.8025282730081347E-4</v>
      </c>
      <c r="O6" s="82">
        <f t="shared" si="4"/>
        <v>9.1050686000490322E-3</v>
      </c>
      <c r="P6" s="76">
        <f>分析係数表!C9</f>
        <v>1</v>
      </c>
      <c r="Q6" s="82">
        <f t="shared" si="5"/>
        <v>9.1050686000490322E-3</v>
      </c>
      <c r="R6" s="83">
        <v>1.1528297907591849E-2</v>
      </c>
      <c r="S6" s="84">
        <f t="shared" si="6"/>
        <v>1.1884016324654792E-2</v>
      </c>
      <c r="T6" s="85">
        <f>分析係数表!F9</f>
        <v>0.67771084337349397</v>
      </c>
      <c r="U6" s="86">
        <f t="shared" si="7"/>
        <v>8.0539267260461688E-3</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投入係数表!U7</f>
        <v>0</v>
      </c>
      <c r="E7" s="77">
        <f t="shared" si="0"/>
        <v>0</v>
      </c>
      <c r="F7" s="76">
        <f>分析係数表!C10</f>
        <v>1</v>
      </c>
      <c r="G7" s="77">
        <f t="shared" si="1"/>
        <v>0</v>
      </c>
      <c r="H7" s="77">
        <v>5.4635554659829464E-6</v>
      </c>
      <c r="I7" s="77">
        <f t="shared" si="2"/>
        <v>5.4635554659829464E-6</v>
      </c>
      <c r="J7" s="76">
        <f>分析係数表!G10</f>
        <v>0.17902051621442752</v>
      </c>
      <c r="K7" s="78">
        <f t="shared" si="3"/>
        <v>9.7808851988642418E-7</v>
      </c>
      <c r="L7" s="79"/>
      <c r="M7" s="80"/>
      <c r="N7" s="81">
        <f>分析係数表!H10</f>
        <v>1.3605056546016269E-3</v>
      </c>
      <c r="O7" s="82">
        <f t="shared" si="4"/>
        <v>1.8210137200098064E-2</v>
      </c>
      <c r="P7" s="76">
        <f>分析係数表!C10</f>
        <v>1</v>
      </c>
      <c r="Q7" s="82">
        <f t="shared" si="5"/>
        <v>1.8210137200098064E-2</v>
      </c>
      <c r="R7" s="83">
        <v>3.1757186372401575E-2</v>
      </c>
      <c r="S7" s="84">
        <f t="shared" si="6"/>
        <v>3.1762649927867558E-2</v>
      </c>
      <c r="T7" s="85">
        <f>分析係数表!F10</f>
        <v>0.51919258769027132</v>
      </c>
      <c r="U7" s="86">
        <f t="shared" si="7"/>
        <v>1.6490932407949768E-2</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投入係数表!U8</f>
        <v>0</v>
      </c>
      <c r="E8" s="77">
        <f t="shared" si="0"/>
        <v>0</v>
      </c>
      <c r="F8" s="76">
        <f>分析係数表!C11</f>
        <v>0.13492063492063489</v>
      </c>
      <c r="G8" s="77">
        <f t="shared" si="1"/>
        <v>0</v>
      </c>
      <c r="H8" s="77">
        <v>3.0007160476073842E-2</v>
      </c>
      <c r="I8" s="77">
        <f t="shared" si="2"/>
        <v>3.0007160476073842E-2</v>
      </c>
      <c r="J8" s="76">
        <f>分析係数表!G11</f>
        <v>0.36893203883495146</v>
      </c>
      <c r="K8" s="78">
        <f t="shared" si="3"/>
        <v>1.1070602894085495E-2</v>
      </c>
      <c r="L8" s="79"/>
      <c r="M8" s="80"/>
      <c r="N8" s="81">
        <f>分析係数表!H11</f>
        <v>-2.8343867804200562E-5</v>
      </c>
      <c r="O8" s="82">
        <f t="shared" si="4"/>
        <v>-3.7937785833537638E-4</v>
      </c>
      <c r="P8" s="76">
        <f>分析係数表!C11</f>
        <v>0.13492063492063489</v>
      </c>
      <c r="Q8" s="82">
        <f t="shared" si="5"/>
        <v>-5.1185901521439659E-5</v>
      </c>
      <c r="R8" s="83">
        <v>1.1091569453888526E-2</v>
      </c>
      <c r="S8" s="84">
        <f t="shared" si="6"/>
        <v>4.1098729929962372E-2</v>
      </c>
      <c r="T8" s="85">
        <f>分析係数表!F11</f>
        <v>0.61165048543689315</v>
      </c>
      <c r="U8" s="86">
        <f t="shared" si="7"/>
        <v>2.5138058112501253E-2</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投入係数表!U9</f>
        <v>0</v>
      </c>
      <c r="E9" s="77">
        <f t="shared" si="0"/>
        <v>0</v>
      </c>
      <c r="F9" s="76">
        <f>分析係数表!C12</f>
        <v>0.20036934441366572</v>
      </c>
      <c r="G9" s="77">
        <f t="shared" si="1"/>
        <v>0</v>
      </c>
      <c r="H9" s="77">
        <v>4.9479977197686754E-5</v>
      </c>
      <c r="I9" s="77">
        <f t="shared" si="2"/>
        <v>4.9479977197686754E-5</v>
      </c>
      <c r="J9" s="76">
        <f>分析係数表!G12</f>
        <v>0.13740087392782002</v>
      </c>
      <c r="K9" s="78">
        <f t="shared" si="3"/>
        <v>6.7985921088907671E-6</v>
      </c>
      <c r="L9" s="79"/>
      <c r="M9" s="80"/>
      <c r="N9" s="81">
        <f>分析係数表!H12</f>
        <v>9.9061817975680963E-2</v>
      </c>
      <c r="O9" s="82">
        <f t="shared" si="4"/>
        <v>1.3259256148821403</v>
      </c>
      <c r="P9" s="76">
        <f>分析係数表!C12</f>
        <v>0.20036934441366572</v>
      </c>
      <c r="Q9" s="82">
        <f t="shared" si="5"/>
        <v>0.26567484619522108</v>
      </c>
      <c r="R9" s="83">
        <v>0.29572848619731368</v>
      </c>
      <c r="S9" s="84">
        <f t="shared" si="6"/>
        <v>0.29577796617451135</v>
      </c>
      <c r="T9" s="85">
        <f>分析係数表!F12</f>
        <v>0.33460106813400226</v>
      </c>
      <c r="U9" s="86">
        <f t="shared" si="7"/>
        <v>9.8967623412494293E-2</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投入係数表!U10</f>
        <v>1.5873015873015873E-3</v>
      </c>
      <c r="E10" s="77">
        <f t="shared" si="0"/>
        <v>0.15873015873015872</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0.19651773061772493</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投入係数表!U11</f>
        <v>6.3492063492063492E-3</v>
      </c>
      <c r="E11" s="77">
        <f t="shared" si="0"/>
        <v>0.63492063492063489</v>
      </c>
      <c r="F11" s="76">
        <f>分析係数表!C14</f>
        <v>6.3559322033898136E-3</v>
      </c>
      <c r="G11" s="77">
        <f t="shared" si="1"/>
        <v>4.0355125100887705E-3</v>
      </c>
      <c r="H11" s="77">
        <v>4.2907170967902792E-3</v>
      </c>
      <c r="I11" s="77">
        <f t="shared" si="2"/>
        <v>4.2907170967902792E-3</v>
      </c>
      <c r="J11" s="76">
        <f>分析係数表!G14</f>
        <v>0.23809523809523808</v>
      </c>
      <c r="K11" s="78">
        <f t="shared" si="3"/>
        <v>1.0215993087595901E-3</v>
      </c>
      <c r="L11" s="79"/>
      <c r="M11" s="80"/>
      <c r="N11" s="81">
        <f>分析係数表!H14</f>
        <v>1.218786315580624E-3</v>
      </c>
      <c r="O11" s="82">
        <f t="shared" si="4"/>
        <v>1.6313247908421181E-2</v>
      </c>
      <c r="P11" s="76">
        <f>分析係数表!C14</f>
        <v>6.3559322033898136E-3</v>
      </c>
      <c r="Q11" s="82">
        <f t="shared" si="5"/>
        <v>1.0368589772301571E-4</v>
      </c>
      <c r="R11" s="83">
        <v>2.6277580069467384E-4</v>
      </c>
      <c r="S11" s="84">
        <f t="shared" si="6"/>
        <v>4.5534928974849528E-3</v>
      </c>
      <c r="T11" s="85">
        <f>分析係数表!F14</f>
        <v>0.42857142857142855</v>
      </c>
      <c r="U11" s="86">
        <f t="shared" si="7"/>
        <v>1.9514969560649796E-3</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投入係数表!U12</f>
        <v>1.4285714285714285E-2</v>
      </c>
      <c r="E12" s="77">
        <f t="shared" si="0"/>
        <v>1.4285714285714286</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0.12329780395899731</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投入係数表!U13</f>
        <v>1.5873015873015873E-3</v>
      </c>
      <c r="E13" s="77">
        <f t="shared" si="0"/>
        <v>0.15873015873015872</v>
      </c>
      <c r="F13" s="76">
        <f>分析係数表!C16</f>
        <v>8.0906148867310179E-4</v>
      </c>
      <c r="G13" s="77">
        <f t="shared" si="1"/>
        <v>1.2842245851953996E-4</v>
      </c>
      <c r="H13" s="77">
        <v>1.8140623770632333E-4</v>
      </c>
      <c r="I13" s="77">
        <f t="shared" si="2"/>
        <v>1.8140623770632333E-4</v>
      </c>
      <c r="J13" s="76">
        <f>分析係数表!G16</f>
        <v>0</v>
      </c>
      <c r="K13" s="78">
        <f t="shared" si="3"/>
        <v>0</v>
      </c>
      <c r="L13" s="79"/>
      <c r="M13" s="80"/>
      <c r="N13" s="81">
        <f>分析係数表!H16</f>
        <v>1.7573198038604347E-2</v>
      </c>
      <c r="O13" s="82">
        <f t="shared" si="4"/>
        <v>0.23521427216793331</v>
      </c>
      <c r="P13" s="76">
        <f>分析係数表!C16</f>
        <v>8.0906148867310179E-4</v>
      </c>
      <c r="Q13" s="82">
        <f t="shared" si="5"/>
        <v>1.9030280919734826E-4</v>
      </c>
      <c r="R13" s="83">
        <v>2.1645145687813517E-4</v>
      </c>
      <c r="S13" s="84">
        <f t="shared" si="6"/>
        <v>3.9785769458445847E-4</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投入係数表!U14</f>
        <v>4.1269841269841269E-2</v>
      </c>
      <c r="E14" s="77">
        <f t="shared" si="0"/>
        <v>4.1269841269841265</v>
      </c>
      <c r="F14" s="76">
        <f>分析係数表!C17</f>
        <v>1.9255455712451908E-2</v>
      </c>
      <c r="G14" s="77">
        <f t="shared" si="1"/>
        <v>7.9466960083134849E-2</v>
      </c>
      <c r="H14" s="77">
        <v>8.1389810915726751E-2</v>
      </c>
      <c r="I14" s="77">
        <f t="shared" si="2"/>
        <v>8.1389810915726751E-2</v>
      </c>
      <c r="J14" s="76">
        <f>分析係数表!G17</f>
        <v>0.22549019607843138</v>
      </c>
      <c r="K14" s="78">
        <f t="shared" si="3"/>
        <v>1.8352604422173679E-2</v>
      </c>
      <c r="L14" s="79"/>
      <c r="M14" s="80"/>
      <c r="N14" s="81">
        <f>分析係数表!H17</f>
        <v>2.8343867804200562E-3</v>
      </c>
      <c r="O14" s="82">
        <f t="shared" si="4"/>
        <v>3.7937785833537636E-2</v>
      </c>
      <c r="P14" s="76">
        <f>分析係数表!C17</f>
        <v>1.9255455712451908E-2</v>
      </c>
      <c r="Q14" s="82">
        <f t="shared" si="5"/>
        <v>7.3050935494616931E-4</v>
      </c>
      <c r="R14" s="83">
        <v>1.1850109492773575E-3</v>
      </c>
      <c r="S14" s="84">
        <f t="shared" si="6"/>
        <v>8.2574821865004103E-2</v>
      </c>
      <c r="T14" s="85">
        <f>分析係数表!F17</f>
        <v>0.34313725490196079</v>
      </c>
      <c r="U14" s="86">
        <f t="shared" si="7"/>
        <v>2.8334497698775919E-2</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投入係数表!U15</f>
        <v>7.9365079365079361E-3</v>
      </c>
      <c r="E15" s="77">
        <f t="shared" si="0"/>
        <v>0.79365079365079361</v>
      </c>
      <c r="F15" s="76">
        <f>分析係数表!C18</f>
        <v>0.17326732673267331</v>
      </c>
      <c r="G15" s="77">
        <f t="shared" si="1"/>
        <v>0.13751375137513755</v>
      </c>
      <c r="H15" s="77">
        <v>0.14358635977770026</v>
      </c>
      <c r="I15" s="77">
        <f t="shared" si="2"/>
        <v>0.14358635977770026</v>
      </c>
      <c r="J15" s="76">
        <f>分析係数表!G18</f>
        <v>0.2148626817447496</v>
      </c>
      <c r="K15" s="78">
        <f t="shared" si="3"/>
        <v>3.0851350323803126E-2</v>
      </c>
      <c r="L15" s="79"/>
      <c r="M15" s="80"/>
      <c r="N15" s="81">
        <f>分析係数表!H18</f>
        <v>4.8184575267140952E-4</v>
      </c>
      <c r="O15" s="82">
        <f t="shared" si="4"/>
        <v>6.4494235917013972E-3</v>
      </c>
      <c r="P15" s="76">
        <f>分析係数表!C18</f>
        <v>0.17326732673267331</v>
      </c>
      <c r="Q15" s="82">
        <f t="shared" si="5"/>
        <v>1.1174743847007374E-3</v>
      </c>
      <c r="R15" s="83">
        <v>2.0714013616853306E-3</v>
      </c>
      <c r="S15" s="84">
        <f t="shared" si="6"/>
        <v>0.14565776113938558</v>
      </c>
      <c r="T15" s="85">
        <f>分析係数表!F18</f>
        <v>0.4604200323101777</v>
      </c>
      <c r="U15" s="86">
        <f t="shared" si="7"/>
        <v>6.7063751090024049E-2</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投入係数表!U16</f>
        <v>4.6031746031746035E-2</v>
      </c>
      <c r="E16" s="77">
        <f t="shared" si="0"/>
        <v>4.6031746031746037</v>
      </c>
      <c r="F16" s="76">
        <f>分析係数表!C19</f>
        <v>6.6666666666667096E-3</v>
      </c>
      <c r="G16" s="77">
        <f t="shared" si="1"/>
        <v>3.0687830687830889E-2</v>
      </c>
      <c r="H16" s="77">
        <v>3.1443253384451496E-2</v>
      </c>
      <c r="I16" s="77">
        <f t="shared" si="2"/>
        <v>3.1443253384451496E-2</v>
      </c>
      <c r="J16" s="76">
        <f>分析係数表!G19</f>
        <v>7.1428571428571425E-2</v>
      </c>
      <c r="K16" s="78">
        <f t="shared" si="3"/>
        <v>2.2459466703179639E-3</v>
      </c>
      <c r="L16" s="79"/>
      <c r="M16" s="80"/>
      <c r="N16" s="81">
        <f>分析係数表!H19</f>
        <v>-1.1337547121680225E-4</v>
      </c>
      <c r="O16" s="82">
        <f t="shared" si="4"/>
        <v>-1.5175114333415055E-3</v>
      </c>
      <c r="P16" s="76">
        <f>分析係数表!C19</f>
        <v>6.6666666666667096E-3</v>
      </c>
      <c r="Q16" s="82">
        <f t="shared" si="5"/>
        <v>-1.0116742888943435E-5</v>
      </c>
      <c r="R16" s="83">
        <v>1.2448339272231127E-5</v>
      </c>
      <c r="S16" s="84">
        <f t="shared" si="6"/>
        <v>3.1455701723723729E-2</v>
      </c>
      <c r="T16" s="85">
        <f>分析係数表!F19</f>
        <v>0.2857142857142857</v>
      </c>
      <c r="U16" s="86">
        <f t="shared" si="7"/>
        <v>8.9873433496353503E-3</v>
      </c>
      <c r="V16" s="87">
        <f>分析係数表!D19</f>
        <v>0</v>
      </c>
      <c r="W16" s="167">
        <f t="shared" si="8"/>
        <v>0</v>
      </c>
      <c r="X16" s="76">
        <f>分析係数表!E19</f>
        <v>0</v>
      </c>
      <c r="Y16" s="166">
        <f t="shared" si="9"/>
        <v>0</v>
      </c>
    </row>
    <row r="17" spans="1:25" x14ac:dyDescent="0.2">
      <c r="A17" s="6" t="s">
        <v>5</v>
      </c>
      <c r="B17" s="5" t="s">
        <v>33</v>
      </c>
      <c r="C17" s="90"/>
      <c r="D17" s="76">
        <f>投入係数表!U17</f>
        <v>6.6666666666666666E-2</v>
      </c>
      <c r="E17" s="77">
        <f t="shared" si="0"/>
        <v>6.666666666666667</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7.9669350250429032E-3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投入係数表!U18</f>
        <v>2.6984126984126985E-2</v>
      </c>
      <c r="E18" s="77">
        <f t="shared" si="0"/>
        <v>2.6984126984126986</v>
      </c>
      <c r="F18" s="76">
        <f>分析係数表!C21</f>
        <v>2.5662959794696349E-2</v>
      </c>
      <c r="G18" s="77">
        <f t="shared" si="1"/>
        <v>6.9249256588863176E-2</v>
      </c>
      <c r="H18" s="77">
        <v>7.110911876526943E-2</v>
      </c>
      <c r="I18" s="77">
        <f t="shared" si="2"/>
        <v>7.110911876526943E-2</v>
      </c>
      <c r="J18" s="76">
        <f>分析係数表!G21</f>
        <v>0.2857142857142857</v>
      </c>
      <c r="K18" s="78">
        <f t="shared" si="3"/>
        <v>2.0316891075791266E-2</v>
      </c>
      <c r="L18" s="79"/>
      <c r="M18" s="80"/>
      <c r="N18" s="81">
        <f>分析係数表!H21</f>
        <v>9.6369150534281905E-4</v>
      </c>
      <c r="O18" s="82">
        <f t="shared" si="4"/>
        <v>1.2898847183402794E-2</v>
      </c>
      <c r="P18" s="76">
        <f>分析係数表!C21</f>
        <v>2.5662959794696349E-2</v>
      </c>
      <c r="Q18" s="82">
        <f t="shared" si="5"/>
        <v>3.3102259666559816E-4</v>
      </c>
      <c r="R18" s="83">
        <v>6.1686553021405048E-4</v>
      </c>
      <c r="S18" s="84">
        <f t="shared" si="6"/>
        <v>7.1725984295483478E-2</v>
      </c>
      <c r="T18" s="85">
        <f>分析係数表!F21</f>
        <v>0.42857142857142855</v>
      </c>
      <c r="U18" s="86">
        <f t="shared" si="7"/>
        <v>3.0739707555207205E-2</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投入係数表!U19</f>
        <v>1.4285714285714285E-2</v>
      </c>
      <c r="E19" s="77">
        <f t="shared" si="0"/>
        <v>1.4285714285714286</v>
      </c>
      <c r="F19" s="76">
        <f>分析係数表!C22</f>
        <v>5.6016597510373467E-2</v>
      </c>
      <c r="G19" s="77">
        <f t="shared" si="1"/>
        <v>8.0023710729104955E-2</v>
      </c>
      <c r="H19" s="77">
        <v>8.2311958911557639E-2</v>
      </c>
      <c r="I19" s="77">
        <f t="shared" si="2"/>
        <v>8.2311958911557639E-2</v>
      </c>
      <c r="J19" s="76">
        <f>分析係数表!G22</f>
        <v>0.19573901464713714</v>
      </c>
      <c r="K19" s="78">
        <f t="shared" si="3"/>
        <v>1.6111661731023932E-2</v>
      </c>
      <c r="L19" s="79"/>
      <c r="M19" s="80"/>
      <c r="N19" s="81">
        <f>分析係数表!H22</f>
        <v>5.6687735608401125E-5</v>
      </c>
      <c r="O19" s="82">
        <f t="shared" si="4"/>
        <v>7.5875571667075275E-4</v>
      </c>
      <c r="P19" s="76">
        <f>分析係数表!C22</f>
        <v>5.6016597510373467E-2</v>
      </c>
      <c r="Q19" s="82">
        <f t="shared" si="5"/>
        <v>4.2502913589440523E-5</v>
      </c>
      <c r="R19" s="83">
        <v>2.2870317240662941E-4</v>
      </c>
      <c r="S19" s="84">
        <f t="shared" si="6"/>
        <v>8.2540662083964267E-2</v>
      </c>
      <c r="T19" s="85">
        <f>分析係数表!F22</f>
        <v>0.41411451398135818</v>
      </c>
      <c r="U19" s="86">
        <f t="shared" si="7"/>
        <v>3.4181286162600383E-2</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投入係数表!U20</f>
        <v>1.5873015873015873E-3</v>
      </c>
      <c r="E20" s="77">
        <f t="shared" si="0"/>
        <v>0.15873015873015872</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3.7937785833537638E-4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投入係数表!U21</f>
        <v>1.5873015873015873E-3</v>
      </c>
      <c r="E21" s="77">
        <f t="shared" si="0"/>
        <v>0.15873015873015872</v>
      </c>
      <c r="F21" s="76">
        <f>分析係数表!C24</f>
        <v>0.19917864476386038</v>
      </c>
      <c r="G21" s="77">
        <f t="shared" si="1"/>
        <v>3.1615657899025457E-2</v>
      </c>
      <c r="H21" s="77">
        <v>3.332467366413009E-2</v>
      </c>
      <c r="I21" s="77">
        <f t="shared" si="2"/>
        <v>3.332467366413009E-2</v>
      </c>
      <c r="J21" s="76">
        <f>分析係数表!G24</f>
        <v>0.20754716981132076</v>
      </c>
      <c r="K21" s="78">
        <f t="shared" si="3"/>
        <v>6.916441703876057E-3</v>
      </c>
      <c r="L21" s="79"/>
      <c r="M21" s="80"/>
      <c r="N21" s="81">
        <f>分析係数表!H24</f>
        <v>3.9681414925880784E-4</v>
      </c>
      <c r="O21" s="82">
        <f t="shared" si="4"/>
        <v>5.3112900166952682E-3</v>
      </c>
      <c r="P21" s="76">
        <f>分析係数表!C24</f>
        <v>0.19917864476386038</v>
      </c>
      <c r="Q21" s="82">
        <f t="shared" si="5"/>
        <v>1.0578955474731849E-3</v>
      </c>
      <c r="R21" s="83">
        <v>2.0331971080359752E-3</v>
      </c>
      <c r="S21" s="84">
        <f t="shared" si="6"/>
        <v>3.5357870772166067E-2</v>
      </c>
      <c r="T21" s="85">
        <f>分析係数表!F24</f>
        <v>0.39622641509433965</v>
      </c>
      <c r="U21" s="86">
        <f t="shared" si="7"/>
        <v>1.4009722381424292E-2</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投入係数表!U22</f>
        <v>0.15079365079365079</v>
      </c>
      <c r="E22" s="77">
        <f t="shared" si="0"/>
        <v>15.079365079365079</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7.2081793083721511E-3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75">
        <f>最終需要_まとめ!C24</f>
        <v>100</v>
      </c>
      <c r="D23" s="76">
        <f>投入係数表!U23</f>
        <v>0.12063492063492064</v>
      </c>
      <c r="E23" s="77">
        <f t="shared" si="0"/>
        <v>12.063492063492063</v>
      </c>
      <c r="F23" s="76">
        <f>分析係数表!C26</f>
        <v>0.11021233569261879</v>
      </c>
      <c r="G23" s="77">
        <f t="shared" si="1"/>
        <v>1.3295456369268299</v>
      </c>
      <c r="H23" s="77">
        <v>1.348442792795373</v>
      </c>
      <c r="I23" s="77">
        <f t="shared" si="2"/>
        <v>101.34844279279537</v>
      </c>
      <c r="J23" s="76">
        <f>分析係数表!G26</f>
        <v>0.1984126984126984</v>
      </c>
      <c r="K23" s="78">
        <f t="shared" si="3"/>
        <v>20.108818014443525</v>
      </c>
      <c r="L23" s="79"/>
      <c r="M23" s="80"/>
      <c r="N23" s="81">
        <f>分析係数表!H26</f>
        <v>1.2046143816785239E-2</v>
      </c>
      <c r="O23" s="82">
        <f t="shared" si="4"/>
        <v>0.16123558979253494</v>
      </c>
      <c r="P23" s="76">
        <f>分析係数表!C26</f>
        <v>0.11021233569261879</v>
      </c>
      <c r="Q23" s="82">
        <f t="shared" si="5"/>
        <v>1.777015094781224E-2</v>
      </c>
      <c r="R23" s="83">
        <v>1.8275165568652746E-2</v>
      </c>
      <c r="S23" s="84">
        <f t="shared" si="6"/>
        <v>101.36671795836402</v>
      </c>
      <c r="T23" s="85">
        <f>分析係数表!F26</f>
        <v>0.33809523809523812</v>
      </c>
      <c r="U23" s="86">
        <f t="shared" si="7"/>
        <v>34.271604643065935</v>
      </c>
      <c r="V23" s="87">
        <f>分析係数表!D26</f>
        <v>0</v>
      </c>
      <c r="W23" s="167">
        <f t="shared" si="8"/>
        <v>0</v>
      </c>
      <c r="X23" s="76">
        <f>分析係数表!E26</f>
        <v>0</v>
      </c>
      <c r="Y23" s="166">
        <f t="shared" si="9"/>
        <v>0</v>
      </c>
    </row>
    <row r="24" spans="1:25" x14ac:dyDescent="0.2">
      <c r="A24" s="6" t="s">
        <v>12</v>
      </c>
      <c r="B24" s="5" t="s">
        <v>365</v>
      </c>
      <c r="C24" s="90"/>
      <c r="D24" s="76">
        <f>投入係数表!U24</f>
        <v>0</v>
      </c>
      <c r="E24" s="77">
        <f t="shared" si="0"/>
        <v>0</v>
      </c>
      <c r="F24" s="76">
        <f>分析係数表!C27</f>
        <v>1.1933174224343368E-3</v>
      </c>
      <c r="G24" s="77">
        <f t="shared" si="1"/>
        <v>0</v>
      </c>
      <c r="H24" s="77">
        <v>1.8143100090073157E-6</v>
      </c>
      <c r="I24" s="77">
        <f t="shared" si="2"/>
        <v>1.8143100090073157E-6</v>
      </c>
      <c r="J24" s="76">
        <f>分析係数表!G27</f>
        <v>0.2857142857142857</v>
      </c>
      <c r="K24" s="78">
        <f t="shared" si="3"/>
        <v>5.1837428828780442E-7</v>
      </c>
      <c r="L24" s="79"/>
      <c r="M24" s="80"/>
      <c r="N24" s="81">
        <f>分析係数表!H27</f>
        <v>1.1365890989484425E-2</v>
      </c>
      <c r="O24" s="82">
        <f t="shared" si="4"/>
        <v>0.15213052119248591</v>
      </c>
      <c r="P24" s="76">
        <f>分析係数表!C27</f>
        <v>1.1933174224343368E-3</v>
      </c>
      <c r="Q24" s="82">
        <f t="shared" si="5"/>
        <v>1.8154000142300952E-4</v>
      </c>
      <c r="R24" s="83">
        <v>1.8227251764409488E-4</v>
      </c>
      <c r="S24" s="84">
        <f t="shared" si="6"/>
        <v>1.8408682765310219E-4</v>
      </c>
      <c r="T24" s="85">
        <f>分析係数表!F27</f>
        <v>0.5714285714285714</v>
      </c>
      <c r="U24" s="86">
        <f t="shared" si="7"/>
        <v>1.0519247294462982E-4</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投入係数表!U25</f>
        <v>0</v>
      </c>
      <c r="E25" s="77">
        <f t="shared" si="0"/>
        <v>0</v>
      </c>
      <c r="F25" s="76">
        <f>分析係数表!C28</f>
        <v>9.1300191204588876E-2</v>
      </c>
      <c r="G25" s="77">
        <f t="shared" si="1"/>
        <v>0</v>
      </c>
      <c r="H25" s="77">
        <v>3.4502779781625742E-3</v>
      </c>
      <c r="I25" s="77">
        <f t="shared" si="2"/>
        <v>3.4502779781625742E-3</v>
      </c>
      <c r="J25" s="76">
        <f>分析係数表!G28</f>
        <v>0.1256583897667419</v>
      </c>
      <c r="K25" s="78">
        <f t="shared" si="3"/>
        <v>4.3355637498355894E-4</v>
      </c>
      <c r="L25" s="79"/>
      <c r="M25" s="80"/>
      <c r="N25" s="81">
        <f>分析係数表!H28</f>
        <v>2.1286244720954622E-2</v>
      </c>
      <c r="O25" s="82">
        <f t="shared" si="4"/>
        <v>0.28491277160986761</v>
      </c>
      <c r="P25" s="76">
        <f>分析係数表!C28</f>
        <v>9.1300191204588876E-2</v>
      </c>
      <c r="Q25" s="82">
        <f t="shared" si="5"/>
        <v>2.6012590524610274E-2</v>
      </c>
      <c r="R25" s="83">
        <v>2.8315229830706251E-2</v>
      </c>
      <c r="S25" s="84">
        <f t="shared" si="6"/>
        <v>3.1765507808868824E-2</v>
      </c>
      <c r="T25" s="85">
        <f>分析係数表!F28</f>
        <v>0.21519939804364183</v>
      </c>
      <c r="U25" s="86">
        <f t="shared" si="7"/>
        <v>6.8359181590191753E-3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投入係数表!U26</f>
        <v>4.7619047619047623E-3</v>
      </c>
      <c r="E26" s="77">
        <f t="shared" si="0"/>
        <v>0.47619047619047622</v>
      </c>
      <c r="F26" s="76">
        <f>分析係数表!C29</f>
        <v>1.8433179723502335E-2</v>
      </c>
      <c r="G26" s="77">
        <f t="shared" si="1"/>
        <v>8.7777046302392071E-3</v>
      </c>
      <c r="H26" s="77">
        <v>9.3664074994019731E-3</v>
      </c>
      <c r="I26" s="77">
        <f t="shared" si="2"/>
        <v>9.3664074994019731E-3</v>
      </c>
      <c r="J26" s="76">
        <f>分析係数表!G29</f>
        <v>0.30107526881720431</v>
      </c>
      <c r="K26" s="78">
        <f t="shared" si="3"/>
        <v>2.8199936557339275E-3</v>
      </c>
      <c r="L26" s="79"/>
      <c r="M26" s="80"/>
      <c r="N26" s="81">
        <f>分析係数表!H29</f>
        <v>1.0062073070491199E-2</v>
      </c>
      <c r="O26" s="82">
        <f t="shared" si="4"/>
        <v>0.13467913970905859</v>
      </c>
      <c r="P26" s="76">
        <f>分析係数表!C29</f>
        <v>1.8433179723502335E-2</v>
      </c>
      <c r="Q26" s="82">
        <f t="shared" si="5"/>
        <v>2.4825647872637573E-3</v>
      </c>
      <c r="R26" s="83">
        <v>2.9565020966155734E-3</v>
      </c>
      <c r="S26" s="84">
        <f t="shared" si="6"/>
        <v>1.2322909596017546E-2</v>
      </c>
      <c r="T26" s="85">
        <f>分析係数表!F29</f>
        <v>0.4838709677419355</v>
      </c>
      <c r="U26" s="86">
        <f t="shared" si="7"/>
        <v>5.962698191621393E-3</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投入係数表!U27</f>
        <v>1.5873015873015873E-3</v>
      </c>
      <c r="E27" s="77">
        <f t="shared" si="0"/>
        <v>0.15873015873015872</v>
      </c>
      <c r="F27" s="76">
        <f>分析係数表!C30</f>
        <v>1</v>
      </c>
      <c r="G27" s="77">
        <f t="shared" si="1"/>
        <v>0.15873015873015872</v>
      </c>
      <c r="H27" s="77">
        <v>0.18167584141809431</v>
      </c>
      <c r="I27" s="77">
        <f t="shared" si="2"/>
        <v>0.18167584141809431</v>
      </c>
      <c r="J27" s="76">
        <f>分析係数表!G30</f>
        <v>0.34457349818908456</v>
      </c>
      <c r="K27" s="78">
        <f t="shared" si="3"/>
        <v>6.2600680213878129E-2</v>
      </c>
      <c r="L27" s="79"/>
      <c r="M27" s="80"/>
      <c r="N27" s="81">
        <f>分析係数表!H30</f>
        <v>0</v>
      </c>
      <c r="O27" s="82">
        <f t="shared" si="4"/>
        <v>0</v>
      </c>
      <c r="P27" s="76">
        <f>分析係数表!C30</f>
        <v>1</v>
      </c>
      <c r="Q27" s="82">
        <f t="shared" si="5"/>
        <v>0</v>
      </c>
      <c r="R27" s="83">
        <v>2.828862394634114E-2</v>
      </c>
      <c r="S27" s="84">
        <f t="shared" si="6"/>
        <v>0.20996446536443544</v>
      </c>
      <c r="T27" s="85">
        <f>分析係数表!F30</f>
        <v>0.44136380666916447</v>
      </c>
      <c r="U27" s="86">
        <f t="shared" si="7"/>
        <v>9.2670715698503159E-2</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投入係数表!U28</f>
        <v>9.5238095238095247E-3</v>
      </c>
      <c r="E28" s="77">
        <f t="shared" si="0"/>
        <v>0.95238095238095244</v>
      </c>
      <c r="F28" s="76">
        <f>分析係数表!C31</f>
        <v>0.63276836158192085</v>
      </c>
      <c r="G28" s="77">
        <f t="shared" si="1"/>
        <v>0.60263653483992463</v>
      </c>
      <c r="H28" s="77">
        <v>0.69489535514770862</v>
      </c>
      <c r="I28" s="77">
        <f t="shared" si="2"/>
        <v>0.69489535514770862</v>
      </c>
      <c r="J28" s="76">
        <f>分析係数表!G31</f>
        <v>7.0953436807095344E-2</v>
      </c>
      <c r="K28" s="78">
        <f t="shared" si="3"/>
        <v>4.9305213669017016E-2</v>
      </c>
      <c r="L28" s="79"/>
      <c r="M28" s="80"/>
      <c r="N28" s="81">
        <f>分析係数表!H31</f>
        <v>2.4772540460871292E-2</v>
      </c>
      <c r="O28" s="82">
        <f t="shared" si="4"/>
        <v>0.33157624818511894</v>
      </c>
      <c r="P28" s="76">
        <f>分析係数表!C31</f>
        <v>0.63276836158192085</v>
      </c>
      <c r="Q28" s="82">
        <f t="shared" si="5"/>
        <v>0.20981095930357807</v>
      </c>
      <c r="R28" s="83">
        <v>0.27241715554881585</v>
      </c>
      <c r="S28" s="84">
        <f t="shared" si="6"/>
        <v>0.96731251069652446</v>
      </c>
      <c r="T28" s="85">
        <f>分析係数表!F31</f>
        <v>0.34515890613451589</v>
      </c>
      <c r="U28" s="86">
        <f t="shared" si="7"/>
        <v>0.33387652808224461</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投入係数表!U29</f>
        <v>0</v>
      </c>
      <c r="E29" s="77">
        <f t="shared" si="0"/>
        <v>0</v>
      </c>
      <c r="F29" s="76">
        <f>分析係数表!C32</f>
        <v>0.97868217054263562</v>
      </c>
      <c r="G29" s="77">
        <f t="shared" si="1"/>
        <v>0</v>
      </c>
      <c r="H29" s="77">
        <v>6.5438215873982741E-3</v>
      </c>
      <c r="I29" s="77">
        <f t="shared" si="2"/>
        <v>6.5438215873982741E-3</v>
      </c>
      <c r="J29" s="76">
        <f>分析係数表!G32</f>
        <v>0.14173228346456693</v>
      </c>
      <c r="K29" s="78">
        <f t="shared" si="3"/>
        <v>9.2747077616668454E-4</v>
      </c>
      <c r="L29" s="79"/>
      <c r="M29" s="80"/>
      <c r="N29" s="81">
        <f>分析係数表!H32</f>
        <v>7.0859669510501405E-3</v>
      </c>
      <c r="O29" s="82">
        <f t="shared" si="4"/>
        <v>9.4844464583844088E-2</v>
      </c>
      <c r="P29" s="76">
        <f>分析係数表!C32</f>
        <v>0.97868217054263562</v>
      </c>
      <c r="Q29" s="82">
        <f t="shared" si="5"/>
        <v>9.2822586462870657E-2</v>
      </c>
      <c r="R29" s="83">
        <v>0.11717532942180515</v>
      </c>
      <c r="S29" s="84">
        <f t="shared" si="6"/>
        <v>0.12371915100920343</v>
      </c>
      <c r="T29" s="85">
        <f>分析係数表!F32</f>
        <v>0.48622047244094491</v>
      </c>
      <c r="U29" s="86">
        <f t="shared" si="7"/>
        <v>6.0154784053687495E-2</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投入係数表!U30</f>
        <v>0</v>
      </c>
      <c r="E30" s="77">
        <f t="shared" si="0"/>
        <v>0</v>
      </c>
      <c r="F30" s="76">
        <f>分析係数表!C33</f>
        <v>0.55506607929515417</v>
      </c>
      <c r="G30" s="77">
        <f t="shared" si="1"/>
        <v>0</v>
      </c>
      <c r="H30" s="77">
        <v>1.0294978449411881E-2</v>
      </c>
      <c r="I30" s="77">
        <f t="shared" si="2"/>
        <v>1.0294978449411881E-2</v>
      </c>
      <c r="J30" s="76">
        <f>分析係数表!G33</f>
        <v>0.50923482849604218</v>
      </c>
      <c r="K30" s="78">
        <f t="shared" si="3"/>
        <v>5.2425615850567094E-3</v>
      </c>
      <c r="L30" s="79"/>
      <c r="M30" s="80"/>
      <c r="N30" s="81">
        <f>分析係数表!H33</f>
        <v>1.0203792409512202E-3</v>
      </c>
      <c r="O30" s="82">
        <f t="shared" si="4"/>
        <v>1.3657602900073548E-2</v>
      </c>
      <c r="P30" s="76">
        <f>分析係数表!C33</f>
        <v>0.55506607929515417</v>
      </c>
      <c r="Q30" s="82">
        <f t="shared" si="5"/>
        <v>7.5808720943139514E-3</v>
      </c>
      <c r="R30" s="83">
        <v>2.5472156984331418E-2</v>
      </c>
      <c r="S30" s="84">
        <f t="shared" si="6"/>
        <v>3.5767135433743297E-2</v>
      </c>
      <c r="T30" s="85">
        <f>分析係数表!F33</f>
        <v>0.65171503957783639</v>
      </c>
      <c r="U30" s="86">
        <f t="shared" si="7"/>
        <v>2.3309980084787848E-2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投入係数表!U31</f>
        <v>5.2380952380952382E-2</v>
      </c>
      <c r="E31" s="77">
        <f t="shared" si="0"/>
        <v>5.2380952380952381</v>
      </c>
      <c r="F31" s="76">
        <f>分析係数表!C34</f>
        <v>0.15400223191640461</v>
      </c>
      <c r="G31" s="77">
        <f t="shared" si="1"/>
        <v>0.80667835765735751</v>
      </c>
      <c r="H31" s="77">
        <v>0.82944004957366613</v>
      </c>
      <c r="I31" s="77">
        <f t="shared" si="2"/>
        <v>0.82944004957366613</v>
      </c>
      <c r="J31" s="76">
        <f>分析係数表!G34</f>
        <v>0.42548076923076922</v>
      </c>
      <c r="K31" s="78">
        <f t="shared" si="3"/>
        <v>0.35291079032341083</v>
      </c>
      <c r="L31" s="79"/>
      <c r="M31" s="80"/>
      <c r="N31" s="81">
        <f>分析係数表!H34</f>
        <v>0.17369122190414105</v>
      </c>
      <c r="O31" s="82">
        <f t="shared" si="4"/>
        <v>2.3248275158791865</v>
      </c>
      <c r="P31" s="76">
        <f>分析係数表!C34</f>
        <v>0.15400223191640461</v>
      </c>
      <c r="Q31" s="82">
        <f t="shared" si="5"/>
        <v>0.3580286262660653</v>
      </c>
      <c r="R31" s="83">
        <v>0.37698958118227427</v>
      </c>
      <c r="S31" s="84">
        <f t="shared" si="6"/>
        <v>1.2064296307559403</v>
      </c>
      <c r="T31" s="85">
        <f>分析係数表!F34</f>
        <v>0.70232371794871795</v>
      </c>
      <c r="U31" s="86">
        <f t="shared" si="7"/>
        <v>0.84730414371601104</v>
      </c>
      <c r="V31" s="87">
        <f>分析係数表!D34</f>
        <v>0.47435897435897434</v>
      </c>
      <c r="W31" s="167">
        <f t="shared" si="8"/>
        <v>1</v>
      </c>
      <c r="X31" s="76">
        <f>分析係数表!E34</f>
        <v>0.27003205128205127</v>
      </c>
      <c r="Y31" s="166">
        <f t="shared" si="9"/>
        <v>0</v>
      </c>
    </row>
    <row r="32" spans="1:25" x14ac:dyDescent="0.2">
      <c r="A32" s="6" t="s">
        <v>20</v>
      </c>
      <c r="B32" s="5" t="s">
        <v>37</v>
      </c>
      <c r="C32" s="90"/>
      <c r="D32" s="76">
        <f>投入係数表!U32</f>
        <v>4.7619047619047623E-3</v>
      </c>
      <c r="E32" s="77">
        <f t="shared" si="0"/>
        <v>0.47619047619047622</v>
      </c>
      <c r="F32" s="76">
        <f>分析係数表!C35</f>
        <v>0.30568862275449105</v>
      </c>
      <c r="G32" s="77">
        <f t="shared" si="1"/>
        <v>0.14556601083547194</v>
      </c>
      <c r="H32" s="77">
        <v>0.170845953614958</v>
      </c>
      <c r="I32" s="77">
        <f t="shared" si="2"/>
        <v>0.170845953614958</v>
      </c>
      <c r="J32" s="76">
        <f>分析係数表!G35</f>
        <v>0.31559633027522938</v>
      </c>
      <c r="K32" s="78">
        <f t="shared" si="3"/>
        <v>5.3918356003252801E-2</v>
      </c>
      <c r="L32" s="79"/>
      <c r="M32" s="80"/>
      <c r="N32" s="81">
        <f>分析係数表!H35</f>
        <v>6.5701085570136902E-2</v>
      </c>
      <c r="O32" s="82">
        <f t="shared" si="4"/>
        <v>0.87939787562140237</v>
      </c>
      <c r="P32" s="76">
        <f>分析係数表!C35</f>
        <v>0.30568862275449105</v>
      </c>
      <c r="Q32" s="82">
        <f t="shared" si="5"/>
        <v>0.26882192545193173</v>
      </c>
      <c r="R32" s="83">
        <v>0.31573386071353038</v>
      </c>
      <c r="S32" s="84">
        <f t="shared" si="6"/>
        <v>0.4865798143284884</v>
      </c>
      <c r="T32" s="85">
        <f>分析係数表!F35</f>
        <v>0.65045871559633028</v>
      </c>
      <c r="U32" s="86">
        <f t="shared" si="7"/>
        <v>0.31650008106320943</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投入係数表!U33</f>
        <v>1.5873015873015873E-3</v>
      </c>
      <c r="E33" s="77">
        <f t="shared" si="0"/>
        <v>0.15873015873015872</v>
      </c>
      <c r="F33" s="76">
        <f>分析係数表!C36</f>
        <v>0.70817344589409048</v>
      </c>
      <c r="G33" s="77">
        <f t="shared" si="1"/>
        <v>0.11240848347525245</v>
      </c>
      <c r="H33" s="77">
        <v>0.14541891349192845</v>
      </c>
      <c r="I33" s="77">
        <f t="shared" si="2"/>
        <v>0.14541891349192845</v>
      </c>
      <c r="J33" s="76">
        <f>分析係数表!G36</f>
        <v>9.7428958051420846E-3</v>
      </c>
      <c r="K33" s="78">
        <f t="shared" si="3"/>
        <v>1.4168013222488295E-3</v>
      </c>
      <c r="L33" s="79"/>
      <c r="M33" s="80"/>
      <c r="N33" s="81">
        <f>分析係数表!H36</f>
        <v>0.13287605226609223</v>
      </c>
      <c r="O33" s="82">
        <f t="shared" si="4"/>
        <v>1.7785233998762442</v>
      </c>
      <c r="P33" s="76">
        <f>分析係数表!C36</f>
        <v>0.70817344589409048</v>
      </c>
      <c r="Q33" s="82">
        <f t="shared" si="5"/>
        <v>1.2595030446936333</v>
      </c>
      <c r="R33" s="83">
        <v>1.2934715024137999</v>
      </c>
      <c r="S33" s="84">
        <f t="shared" si="6"/>
        <v>1.4388904159057283</v>
      </c>
      <c r="T33" s="85">
        <f>分析係数表!F36</f>
        <v>0.89418132611637346</v>
      </c>
      <c r="U33" s="86">
        <f t="shared" si="7"/>
        <v>1.2866289402307243</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投入係数表!U34</f>
        <v>1.9047619047619049E-2</v>
      </c>
      <c r="E34" s="77">
        <f t="shared" si="0"/>
        <v>1.9047619047619049</v>
      </c>
      <c r="F34" s="76">
        <f>分析係数表!C37</f>
        <v>0.27648363838047696</v>
      </c>
      <c r="G34" s="77">
        <f t="shared" si="1"/>
        <v>0.52663550167709905</v>
      </c>
      <c r="H34" s="77">
        <v>0.56491278116410082</v>
      </c>
      <c r="I34" s="77">
        <f t="shared" si="2"/>
        <v>0.56491278116410082</v>
      </c>
      <c r="J34" s="76">
        <f>分析係数表!G37</f>
        <v>0.33205374280230326</v>
      </c>
      <c r="K34" s="78">
        <f t="shared" si="3"/>
        <v>0.18758140334239817</v>
      </c>
      <c r="L34" s="79"/>
      <c r="M34" s="80"/>
      <c r="N34" s="81">
        <f>分析係数表!H37</f>
        <v>5.1330744593407217E-2</v>
      </c>
      <c r="O34" s="82">
        <f t="shared" si="4"/>
        <v>0.68705330144536658</v>
      </c>
      <c r="P34" s="76">
        <f>分析係数表!C37</f>
        <v>0.27648363838047696</v>
      </c>
      <c r="Q34" s="82">
        <f t="shared" si="5"/>
        <v>0.18995899654493356</v>
      </c>
      <c r="R34" s="83">
        <v>0.21808215269022907</v>
      </c>
      <c r="S34" s="84">
        <f t="shared" si="6"/>
        <v>0.78299493385432983</v>
      </c>
      <c r="T34" s="85">
        <f>分析係数表!F37</f>
        <v>0.66922584772872684</v>
      </c>
      <c r="U34" s="86">
        <f t="shared" si="7"/>
        <v>0.52400044837596227</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投入係数表!U35</f>
        <v>1.2698412698412698E-2</v>
      </c>
      <c r="E35" s="77">
        <f t="shared" si="0"/>
        <v>1.2698412698412698</v>
      </c>
      <c r="F35" s="76">
        <f>分析係数表!C38</f>
        <v>2.0725388601036232E-2</v>
      </c>
      <c r="G35" s="77">
        <f t="shared" si="1"/>
        <v>2.6317953779093628E-2</v>
      </c>
      <c r="H35" s="77">
        <v>2.8625525176001223E-2</v>
      </c>
      <c r="I35" s="77">
        <f t="shared" si="2"/>
        <v>2.8625525176001223E-2</v>
      </c>
      <c r="J35" s="76">
        <f>分析係数表!G38</f>
        <v>0.23376623376623376</v>
      </c>
      <c r="K35" s="78">
        <f t="shared" si="3"/>
        <v>6.6916812099743119E-3</v>
      </c>
      <c r="L35" s="79"/>
      <c r="M35" s="80"/>
      <c r="N35" s="81">
        <f>分析係数表!H38</f>
        <v>4.4613247923811682E-2</v>
      </c>
      <c r="O35" s="82">
        <f t="shared" si="4"/>
        <v>0.59714074901988234</v>
      </c>
      <c r="P35" s="76">
        <f>分析係数表!C38</f>
        <v>2.0725388601036232E-2</v>
      </c>
      <c r="Q35" s="82">
        <f t="shared" si="5"/>
        <v>1.2375974072950907E-2</v>
      </c>
      <c r="R35" s="83">
        <v>1.4001153788761518E-2</v>
      </c>
      <c r="S35" s="84">
        <f t="shared" si="6"/>
        <v>4.2626678964762743E-2</v>
      </c>
      <c r="T35" s="85">
        <f>分析係数表!F38</f>
        <v>0.61038961038961037</v>
      </c>
      <c r="U35" s="86">
        <f t="shared" si="7"/>
        <v>2.6018881965504531E-2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投入係数表!U36</f>
        <v>0</v>
      </c>
      <c r="E36" s="77">
        <f t="shared" si="0"/>
        <v>0</v>
      </c>
      <c r="F36" s="76">
        <f>分析係数表!C39</f>
        <v>1</v>
      </c>
      <c r="G36" s="77">
        <f t="shared" si="1"/>
        <v>0</v>
      </c>
      <c r="H36" s="77">
        <v>2.0871773744566267E-3</v>
      </c>
      <c r="I36" s="77">
        <f t="shared" si="2"/>
        <v>2.0871773744566267E-3</v>
      </c>
      <c r="J36" s="76">
        <f>分析係数表!G39</f>
        <v>0.35511171293161814</v>
      </c>
      <c r="K36" s="78">
        <f t="shared" si="3"/>
        <v>7.4118113263541008E-4</v>
      </c>
      <c r="L36" s="79"/>
      <c r="M36" s="80"/>
      <c r="N36" s="81">
        <f>分析係数表!H39</f>
        <v>4.0815169638048808E-3</v>
      </c>
      <c r="O36" s="82">
        <f t="shared" si="4"/>
        <v>5.4630411600294193E-2</v>
      </c>
      <c r="P36" s="76">
        <f>分析係数表!C39</f>
        <v>1</v>
      </c>
      <c r="Q36" s="82">
        <f t="shared" si="5"/>
        <v>5.4630411600294193E-2</v>
      </c>
      <c r="R36" s="83">
        <v>5.6682507868107919E-2</v>
      </c>
      <c r="S36" s="84">
        <f t="shared" si="6"/>
        <v>5.8769685242564547E-2</v>
      </c>
      <c r="T36" s="85">
        <f>分析係数表!F39</f>
        <v>0.70565335138794849</v>
      </c>
      <c r="U36" s="86">
        <f t="shared" si="7"/>
        <v>4.1471025351430532E-2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投入係数表!U37</f>
        <v>0</v>
      </c>
      <c r="E37" s="77">
        <f t="shared" si="0"/>
        <v>0</v>
      </c>
      <c r="F37" s="76">
        <f>分析係数表!C40</f>
        <v>0.8197979041916168</v>
      </c>
      <c r="G37" s="77">
        <f t="shared" si="1"/>
        <v>0</v>
      </c>
      <c r="H37" s="77">
        <v>1.7967751484511073E-3</v>
      </c>
      <c r="I37" s="77">
        <f t="shared" si="2"/>
        <v>1.7967751484511073E-3</v>
      </c>
      <c r="J37" s="76">
        <f>分析係数表!G40</f>
        <v>0.57597173144876324</v>
      </c>
      <c r="K37" s="78">
        <f t="shared" si="3"/>
        <v>1.0348916932774929E-3</v>
      </c>
      <c r="L37" s="79"/>
      <c r="M37" s="80"/>
      <c r="N37" s="81">
        <f>分析係数表!H40</f>
        <v>2.8769025821263571E-2</v>
      </c>
      <c r="O37" s="82">
        <f t="shared" si="4"/>
        <v>0.38506852621040699</v>
      </c>
      <c r="P37" s="76">
        <f>分析係数表!C40</f>
        <v>0.8197979041916168</v>
      </c>
      <c r="Q37" s="82">
        <f t="shared" si="5"/>
        <v>0.31567837075744631</v>
      </c>
      <c r="R37" s="83">
        <v>0.31645988899443706</v>
      </c>
      <c r="S37" s="84">
        <f t="shared" si="6"/>
        <v>0.31825666414288817</v>
      </c>
      <c r="T37" s="85">
        <f>分析係数表!F40</f>
        <v>0.7751534312813837</v>
      </c>
      <c r="U37" s="86">
        <f t="shared" si="7"/>
        <v>0.24669774523852667</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投入係数表!U38</f>
        <v>0</v>
      </c>
      <c r="E38" s="77">
        <f t="shared" si="0"/>
        <v>0</v>
      </c>
      <c r="F38" s="76">
        <f>分析係数表!C41</f>
        <v>0.39171744294123723</v>
      </c>
      <c r="G38" s="77">
        <f t="shared" si="1"/>
        <v>0</v>
      </c>
      <c r="H38" s="77">
        <v>1.4271702992566521E-4</v>
      </c>
      <c r="I38" s="77">
        <f t="shared" si="2"/>
        <v>1.4271702992566521E-4</v>
      </c>
      <c r="J38" s="76">
        <f>分析係数表!G41</f>
        <v>0.45918367346938777</v>
      </c>
      <c r="K38" s="78">
        <f t="shared" si="3"/>
        <v>6.5533330067907492E-5</v>
      </c>
      <c r="L38" s="79"/>
      <c r="M38" s="80"/>
      <c r="N38" s="81">
        <f>分析係数表!H41</f>
        <v>5.0452084691477002E-2</v>
      </c>
      <c r="O38" s="82">
        <f t="shared" si="4"/>
        <v>0.67529258783696988</v>
      </c>
      <c r="P38" s="76">
        <f>分析係数表!C41</f>
        <v>0.39171744294123723</v>
      </c>
      <c r="Q38" s="82">
        <f t="shared" si="5"/>
        <v>0.26452388574466867</v>
      </c>
      <c r="R38" s="83">
        <v>0.26669810559329549</v>
      </c>
      <c r="S38" s="84">
        <f t="shared" si="6"/>
        <v>0.26684082262322117</v>
      </c>
      <c r="T38" s="85">
        <f>分析係数表!F41</f>
        <v>0.56279434850863419</v>
      </c>
      <c r="U38" s="86">
        <f t="shared" si="7"/>
        <v>0.15017650692374376</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投入係数表!U39</f>
        <v>0</v>
      </c>
      <c r="E39" s="77">
        <f>$C$23*D39</f>
        <v>0</v>
      </c>
      <c r="F39" s="76">
        <f>分析係数表!C42</f>
        <v>0.20259319286871957</v>
      </c>
      <c r="G39" s="77">
        <f>E39*F39</f>
        <v>0</v>
      </c>
      <c r="H39" s="77">
        <v>7.2477664681762171E-4</v>
      </c>
      <c r="I39" s="77">
        <f>C39+H39</f>
        <v>7.2477664681762171E-4</v>
      </c>
      <c r="J39" s="76">
        <f>分析係数表!G42</f>
        <v>0.5</v>
      </c>
      <c r="K39" s="78">
        <f>I39*J39</f>
        <v>3.6238832340881085E-4</v>
      </c>
      <c r="L39" s="79"/>
      <c r="M39" s="80"/>
      <c r="N39" s="81">
        <f>分析係数表!H42</f>
        <v>1.5560783424506107E-2</v>
      </c>
      <c r="O39" s="82">
        <f t="shared" si="4"/>
        <v>0.2082784442261216</v>
      </c>
      <c r="P39" s="76">
        <f>分析係数表!C42</f>
        <v>0.20259319286871957</v>
      </c>
      <c r="Q39" s="82">
        <f>O39*P39</f>
        <v>4.2195795021499505E-2</v>
      </c>
      <c r="R39" s="83">
        <v>4.3097962296987466E-2</v>
      </c>
      <c r="S39" s="84">
        <f>I39+R39</f>
        <v>4.382273894380509E-2</v>
      </c>
      <c r="T39" s="85">
        <f>分析係数表!F42</f>
        <v>0.5714285714285714</v>
      </c>
      <c r="U39" s="86">
        <f>S39*T39</f>
        <v>2.5041565110745765E-2</v>
      </c>
      <c r="V39" s="87">
        <f>分析係数表!D42</f>
        <v>1.2619047619047619</v>
      </c>
      <c r="W39" s="167">
        <f>ROUND(S39*V39,0)</f>
        <v>0</v>
      </c>
      <c r="X39" s="76">
        <f>分析係数表!E42</f>
        <v>1.2380952380952381</v>
      </c>
      <c r="Y39" s="166">
        <f>ROUND(S39*X39,0)</f>
        <v>0</v>
      </c>
    </row>
    <row r="40" spans="1:25" x14ac:dyDescent="0.2">
      <c r="A40" s="6" t="s">
        <v>194</v>
      </c>
      <c r="B40" s="5" t="s">
        <v>41</v>
      </c>
      <c r="C40" s="90"/>
      <c r="D40" s="76">
        <f>投入係数表!U40</f>
        <v>3.4920634920634921E-2</v>
      </c>
      <c r="E40" s="77">
        <f>$C$23*D40</f>
        <v>3.4920634920634921</v>
      </c>
      <c r="F40" s="76">
        <f>分析係数表!C43</f>
        <v>0.25330396475770922</v>
      </c>
      <c r="G40" s="77">
        <f>E40*F40</f>
        <v>0.8845535277253338</v>
      </c>
      <c r="H40" s="77">
        <v>0.98767894361636943</v>
      </c>
      <c r="I40" s="77">
        <f>C40+H40</f>
        <v>0.98767894361636943</v>
      </c>
      <c r="J40" s="76">
        <f>分析係数表!G43</f>
        <v>0.41014168530947054</v>
      </c>
      <c r="K40" s="78">
        <f>I40*J40</f>
        <v>0.40508830647949529</v>
      </c>
      <c r="L40" s="79"/>
      <c r="M40" s="80"/>
      <c r="N40" s="81">
        <f>分析係数表!H43</f>
        <v>4.1382046994132816E-2</v>
      </c>
      <c r="O40" s="82">
        <f t="shared" si="4"/>
        <v>0.55389167316964938</v>
      </c>
      <c r="P40" s="76">
        <f>分析係数表!C43</f>
        <v>0.25330396475770922</v>
      </c>
      <c r="Q40" s="82">
        <f>O40*P40</f>
        <v>0.14030295686015345</v>
      </c>
      <c r="R40" s="83">
        <v>0.19666767226828738</v>
      </c>
      <c r="S40" s="84">
        <f>I40+R40</f>
        <v>1.1843466158846567</v>
      </c>
      <c r="T40" s="85">
        <f>分析係数表!F43</f>
        <v>0.66890380313199105</v>
      </c>
      <c r="U40" s="86">
        <f>S40*T40</f>
        <v>0.79221395559175023</v>
      </c>
      <c r="V40" s="87">
        <f>分析係数表!D43</f>
        <v>0.29082774049217003</v>
      </c>
      <c r="W40" s="167">
        <f>ROUND(S40*V40,0)</f>
        <v>0</v>
      </c>
      <c r="X40" s="76">
        <f>分析係数表!E43</f>
        <v>0.17375093214019388</v>
      </c>
      <c r="Y40" s="166">
        <f>ROUND(S40*X40,0)</f>
        <v>0</v>
      </c>
    </row>
    <row r="41" spans="1:25" x14ac:dyDescent="0.2">
      <c r="A41" s="6" t="s">
        <v>340</v>
      </c>
      <c r="B41" s="5" t="s">
        <v>42</v>
      </c>
      <c r="C41" s="90"/>
      <c r="D41" s="76">
        <f>投入係数表!U41</f>
        <v>0</v>
      </c>
      <c r="E41" s="77">
        <f>$C$23*D41</f>
        <v>0</v>
      </c>
      <c r="F41" s="76">
        <f>分析係数表!C44</f>
        <v>0.34899060563661799</v>
      </c>
      <c r="G41" s="77">
        <f>E41*F41</f>
        <v>0</v>
      </c>
      <c r="H41" s="77">
        <v>7.8029749283851544E-4</v>
      </c>
      <c r="I41" s="77">
        <f>C41+H41</f>
        <v>7.8029749283851544E-4</v>
      </c>
      <c r="J41" s="76">
        <f>分析係数表!G44</f>
        <v>0.26066485946640033</v>
      </c>
      <c r="K41" s="78">
        <f>I41*J41</f>
        <v>2.0339613631273614E-4</v>
      </c>
      <c r="L41" s="79"/>
      <c r="M41" s="80"/>
      <c r="N41" s="81">
        <f>分析係数表!H44</f>
        <v>0.11725858110597773</v>
      </c>
      <c r="O41" s="82">
        <f t="shared" si="4"/>
        <v>1.569486199933452</v>
      </c>
      <c r="P41" s="76">
        <f>分析係数表!C44</f>
        <v>0.34899060563661799</v>
      </c>
      <c r="Q41" s="82">
        <f>O41*P41</f>
        <v>0.54773593945308952</v>
      </c>
      <c r="R41" s="83">
        <v>0.55427936536966194</v>
      </c>
      <c r="S41" s="84">
        <f>I41+R41</f>
        <v>0.55505966286250041</v>
      </c>
      <c r="T41" s="85">
        <f>分析係数表!F44</f>
        <v>0.46411756313311459</v>
      </c>
      <c r="U41" s="86">
        <f>S41*T41</f>
        <v>0.25761293812123182</v>
      </c>
      <c r="V41" s="87">
        <f>分析係数表!D44</f>
        <v>0.17006705664146099</v>
      </c>
      <c r="W41" s="167">
        <f>ROUND(S41*V41,0)</f>
        <v>0</v>
      </c>
      <c r="X41" s="76">
        <f>分析係数表!E44</f>
        <v>7.8327864174632611E-2</v>
      </c>
      <c r="Y41" s="166">
        <f>ROUND(S41*X41,0)</f>
        <v>0</v>
      </c>
    </row>
    <row r="42" spans="1:25" x14ac:dyDescent="0.2">
      <c r="A42" s="6" t="s">
        <v>341</v>
      </c>
      <c r="B42" s="5" t="s">
        <v>278</v>
      </c>
      <c r="C42" s="90"/>
      <c r="D42" s="76">
        <f>投入係数表!U42</f>
        <v>0</v>
      </c>
      <c r="E42" s="77">
        <f>$C$23*D42</f>
        <v>0</v>
      </c>
      <c r="F42" s="76">
        <f>分析係数表!C45</f>
        <v>1</v>
      </c>
      <c r="G42" s="77">
        <f>E42*F42</f>
        <v>0</v>
      </c>
      <c r="H42" s="77">
        <v>5.3804410229709137E-4</v>
      </c>
      <c r="I42" s="77">
        <f>C42+H42</f>
        <v>5.3804410229709137E-4</v>
      </c>
      <c r="J42" s="76">
        <f>分析係数表!G45</f>
        <v>0</v>
      </c>
      <c r="K42" s="78">
        <f>I42*J42</f>
        <v>0</v>
      </c>
      <c r="L42" s="79"/>
      <c r="M42" s="80"/>
      <c r="N42" s="81">
        <f>分析係数表!H45</f>
        <v>0</v>
      </c>
      <c r="O42" s="82">
        <f t="shared" si="4"/>
        <v>0</v>
      </c>
      <c r="P42" s="76">
        <f>分析係数表!C45</f>
        <v>1</v>
      </c>
      <c r="Q42" s="82">
        <f>O42*P42</f>
        <v>0</v>
      </c>
      <c r="R42" s="83">
        <v>1.3185989883159636E-3</v>
      </c>
      <c r="S42" s="84">
        <f>I42+R42</f>
        <v>1.8566430906130551E-3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投入係数表!U43</f>
        <v>3.1746031746031746E-3</v>
      </c>
      <c r="E43" s="77">
        <f>$C$23*D43</f>
        <v>0.31746031746031744</v>
      </c>
      <c r="F43" s="76">
        <f>分析係数表!C46</f>
        <v>3.0665669409124852E-2</v>
      </c>
      <c r="G43" s="77">
        <f>E43*F43</f>
        <v>9.7351331457539211E-3</v>
      </c>
      <c r="H43" s="77">
        <v>1.069678404409021E-2</v>
      </c>
      <c r="I43" s="77">
        <f>C43+H43</f>
        <v>1.069678404409021E-2</v>
      </c>
      <c r="J43" s="76">
        <f>分析係数表!G46</f>
        <v>2.4390243902439025E-2</v>
      </c>
      <c r="K43" s="78">
        <f>I43*J43</f>
        <v>2.6089717180707828E-4</v>
      </c>
      <c r="L43" s="79"/>
      <c r="M43" s="80"/>
      <c r="N43" s="81">
        <f>分析係数表!H46</f>
        <v>2.3808848955528473E-2</v>
      </c>
      <c r="O43" s="82">
        <f t="shared" si="4"/>
        <v>0.31867740100171615</v>
      </c>
      <c r="P43" s="76">
        <f>分析係数表!C46</f>
        <v>3.0665669409124852E-2</v>
      </c>
      <c r="Q43" s="82">
        <f>O43*P43</f>
        <v>9.7724558272777404E-3</v>
      </c>
      <c r="R43" s="83">
        <v>1.0516993372545306E-2</v>
      </c>
      <c r="S43" s="84">
        <f>I43+R43</f>
        <v>2.1213777416635514E-2</v>
      </c>
      <c r="T43" s="85">
        <f>分析係数表!F46</f>
        <v>0.34146341463414637</v>
      </c>
      <c r="U43" s="86">
        <f>S43*T43</f>
        <v>7.2437288739731027E-3</v>
      </c>
      <c r="V43" s="87">
        <f>分析係数表!D46</f>
        <v>4.878048780487805E-2</v>
      </c>
      <c r="W43" s="167">
        <f>ROUND(S43*V43,0)</f>
        <v>0</v>
      </c>
      <c r="X43" s="76">
        <f>分析係数表!E46</f>
        <v>0.17073170731707318</v>
      </c>
      <c r="Y43" s="166">
        <f>ROUND(S43*X43,0)</f>
        <v>0</v>
      </c>
    </row>
    <row r="44" spans="1:25" x14ac:dyDescent="0.2">
      <c r="A44" s="192">
        <v>40</v>
      </c>
      <c r="B44" s="14" t="s">
        <v>150</v>
      </c>
      <c r="C44" s="197">
        <f>SUM(C5:C43)</f>
        <v>100</v>
      </c>
      <c r="D44" s="92">
        <f>投入係数表!U44</f>
        <v>0.64603174603174607</v>
      </c>
      <c r="E44" s="91">
        <f>SUM(E5:E43)</f>
        <v>64.603174603174594</v>
      </c>
      <c r="F44" s="92">
        <f>分析係数表!C47</f>
        <v>0.40646171512083096</v>
      </c>
      <c r="G44" s="91">
        <f>SUM(G5:G43)</f>
        <v>5.0443061057542202</v>
      </c>
      <c r="H44" s="91">
        <f>SUM(H5:H43)</f>
        <v>5.4764915724859424</v>
      </c>
      <c r="I44" s="91">
        <f>SUM(I5:I43)</f>
        <v>105.47649157248593</v>
      </c>
      <c r="J44" s="92">
        <f>分析係数表!G47</f>
        <v>0.2746501442153616</v>
      </c>
      <c r="K44" s="93">
        <f>SUM(K5:K43)</f>
        <v>21.347416618708792</v>
      </c>
      <c r="L44" s="94">
        <f>最終需要_まとめ!$L$33</f>
        <v>0.627</v>
      </c>
      <c r="M44" s="91">
        <f>K44*L44</f>
        <v>13.384830219930413</v>
      </c>
      <c r="N44" s="95">
        <f>分析係数表!H47</f>
        <v>1</v>
      </c>
      <c r="O44" s="96">
        <f>SUM(O5:O43)</f>
        <v>13.384830219930413</v>
      </c>
      <c r="P44" s="92">
        <f>分析係数表!C47</f>
        <v>0.40646171512083096</v>
      </c>
      <c r="Q44" s="96">
        <f>SUM(Q5:Q43)</f>
        <v>4.1778272229423044</v>
      </c>
      <c r="R44" s="91">
        <f>SUM(R5:R43)</f>
        <v>4.6018868976296403</v>
      </c>
      <c r="S44" s="97">
        <f>SUM(S5:S43)</f>
        <v>110.07837847011561</v>
      </c>
      <c r="T44" s="98">
        <f>分析係数表!F47</f>
        <v>0.52975109496848627</v>
      </c>
      <c r="U44" s="99">
        <f>SUM(U5:U43)</f>
        <v>39.689344117090997</v>
      </c>
      <c r="V44" s="100">
        <f>分析係数表!D47</f>
        <v>0.13437209089383004</v>
      </c>
      <c r="W44" s="164">
        <f>SUM(W5:W43)</f>
        <v>1</v>
      </c>
      <c r="X44" s="92">
        <f>分析係数表!E47</f>
        <v>9.7288140766401632E-2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383</v>
      </c>
      <c r="S2" s="3" t="s">
        <v>152</v>
      </c>
      <c r="U2" s="64" t="s">
        <v>209</v>
      </c>
      <c r="W2" s="3" t="s">
        <v>130</v>
      </c>
      <c r="Y2" s="3" t="s">
        <v>153</v>
      </c>
    </row>
    <row r="3" spans="1:25" ht="44" x14ac:dyDescent="0.2">
      <c r="B3" s="65"/>
      <c r="C3" s="66" t="s">
        <v>227</v>
      </c>
      <c r="D3" s="66" t="s">
        <v>379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投入係数表!V5</f>
        <v>0</v>
      </c>
      <c r="E5" s="77">
        <f t="shared" ref="E5:E38" si="0">$C$24*D5</f>
        <v>0</v>
      </c>
      <c r="F5" s="76">
        <f>分析係数表!C8</f>
        <v>0.34359605911330049</v>
      </c>
      <c r="G5" s="77">
        <f t="shared" ref="G5:G38" si="1">E5*F5</f>
        <v>0</v>
      </c>
      <c r="H5" s="77">
        <f t="array" ref="H5:H43">MMULT(逆行列係数!C5:AO43,'20'!G5:G43)</f>
        <v>0</v>
      </c>
      <c r="I5" s="77">
        <f t="shared" ref="I5:I38" si="2">C5+H5</f>
        <v>0</v>
      </c>
      <c r="J5" s="76">
        <f>分析係数表!G8</f>
        <v>0.12010331467929401</v>
      </c>
      <c r="K5" s="78">
        <f t="shared" ref="K5:K43" si="3">I5*J5</f>
        <v>0</v>
      </c>
      <c r="L5" s="79" t="s">
        <v>183</v>
      </c>
      <c r="M5" s="80" t="s">
        <v>183</v>
      </c>
      <c r="N5" s="81">
        <f>分析係数表!H8</f>
        <v>1.3293274000170063E-2</v>
      </c>
      <c r="O5" s="82">
        <f t="shared" ref="O5:O43" si="4">$M$44*N5</f>
        <v>0.23813950851733226</v>
      </c>
      <c r="P5" s="76">
        <f>分析係数表!C8</f>
        <v>0.34359605911330049</v>
      </c>
      <c r="Q5" s="82">
        <f t="shared" ref="Q5:Q38" si="5">O5*P5</f>
        <v>8.1823796645733624E-2</v>
      </c>
      <c r="R5" s="83">
        <f t="array" ref="R5:R43">MMULT(逆行列係数!C5:AO43,'20'!Q5:Q43)</f>
        <v>0.11787672230578973</v>
      </c>
      <c r="S5" s="84">
        <f t="shared" ref="S5:S38" si="6">I5+R5</f>
        <v>0.11787672230578973</v>
      </c>
      <c r="T5" s="85">
        <f>分析係数表!F8</f>
        <v>0.4537236332328885</v>
      </c>
      <c r="U5" s="86">
        <f t="shared" ref="U5:U38" si="7">S5*T5</f>
        <v>5.3483454718167185E-2</v>
      </c>
      <c r="V5" s="87">
        <f>分析係数表!D8</f>
        <v>0.40163581575548857</v>
      </c>
      <c r="W5" s="88">
        <f t="shared" ref="W5:W38" si="8">ROUND(S5*V5,0)</f>
        <v>0</v>
      </c>
      <c r="X5" s="76">
        <f>分析係数表!E8</f>
        <v>0.27335342229875159</v>
      </c>
      <c r="Y5" s="89">
        <f t="shared" ref="Y5:Y38" si="9">ROUND(S5*X5,0)</f>
        <v>0</v>
      </c>
    </row>
    <row r="6" spans="1:25" x14ac:dyDescent="0.2">
      <c r="A6" s="6" t="s">
        <v>219</v>
      </c>
      <c r="B6" s="5" t="s">
        <v>265</v>
      </c>
      <c r="C6" s="90"/>
      <c r="D6" s="76">
        <f>投入係数表!V6</f>
        <v>0</v>
      </c>
      <c r="E6" s="77">
        <f t="shared" si="0"/>
        <v>0</v>
      </c>
      <c r="F6" s="76">
        <f>分析係数表!C9</f>
        <v>1</v>
      </c>
      <c r="G6" s="77">
        <f t="shared" si="1"/>
        <v>0</v>
      </c>
      <c r="H6" s="77">
        <v>0</v>
      </c>
      <c r="I6" s="77">
        <f t="shared" si="2"/>
        <v>0</v>
      </c>
      <c r="J6" s="76">
        <f>分析係数表!G9</f>
        <v>0.25</v>
      </c>
      <c r="K6" s="78">
        <f t="shared" si="3"/>
        <v>0</v>
      </c>
      <c r="L6" s="79"/>
      <c r="M6" s="80"/>
      <c r="N6" s="81">
        <f>分析係数表!H9</f>
        <v>6.8025282730081347E-4</v>
      </c>
      <c r="O6" s="82">
        <f t="shared" si="4"/>
        <v>1.218624350621743E-2</v>
      </c>
      <c r="P6" s="76">
        <f>分析係数表!C9</f>
        <v>1</v>
      </c>
      <c r="Q6" s="82">
        <f t="shared" si="5"/>
        <v>1.218624350621743E-2</v>
      </c>
      <c r="R6" s="83">
        <v>1.5429498852251875E-2</v>
      </c>
      <c r="S6" s="84">
        <f t="shared" si="6"/>
        <v>1.5429498852251875E-2</v>
      </c>
      <c r="T6" s="85">
        <f>分析係数表!F9</f>
        <v>0.67771084337349397</v>
      </c>
      <c r="U6" s="86">
        <f t="shared" si="7"/>
        <v>1.0456738679989976E-2</v>
      </c>
      <c r="V6" s="87">
        <f>分析係数表!D9</f>
        <v>0.24397590361445784</v>
      </c>
      <c r="W6" s="88">
        <f t="shared" si="8"/>
        <v>0</v>
      </c>
      <c r="X6" s="76">
        <f>分析係数表!E9</f>
        <v>0.13855421686746988</v>
      </c>
      <c r="Y6" s="89">
        <f t="shared" si="9"/>
        <v>0</v>
      </c>
    </row>
    <row r="7" spans="1:25" x14ac:dyDescent="0.2">
      <c r="A7" s="6" t="s">
        <v>220</v>
      </c>
      <c r="B7" s="5" t="s">
        <v>266</v>
      </c>
      <c r="C7" s="90"/>
      <c r="D7" s="76">
        <f>投入係数表!V7</f>
        <v>0</v>
      </c>
      <c r="E7" s="77">
        <f t="shared" si="0"/>
        <v>0</v>
      </c>
      <c r="F7" s="76">
        <f>分析係数表!C10</f>
        <v>1</v>
      </c>
      <c r="G7" s="77">
        <f t="shared" si="1"/>
        <v>0</v>
      </c>
      <c r="H7" s="77">
        <v>0</v>
      </c>
      <c r="I7" s="77">
        <f t="shared" si="2"/>
        <v>0</v>
      </c>
      <c r="J7" s="76">
        <f>分析係数表!G10</f>
        <v>0.17902051621442752</v>
      </c>
      <c r="K7" s="78">
        <f t="shared" si="3"/>
        <v>0</v>
      </c>
      <c r="L7" s="79"/>
      <c r="M7" s="80"/>
      <c r="N7" s="81">
        <f>分析係数表!H10</f>
        <v>1.3605056546016269E-3</v>
      </c>
      <c r="O7" s="82">
        <f t="shared" si="4"/>
        <v>2.437248701243486E-2</v>
      </c>
      <c r="P7" s="76">
        <f>分析係数表!C10</f>
        <v>1</v>
      </c>
      <c r="Q7" s="82">
        <f t="shared" si="5"/>
        <v>2.437248701243486E-2</v>
      </c>
      <c r="R7" s="83">
        <v>4.2503886923414433E-2</v>
      </c>
      <c r="S7" s="84">
        <f t="shared" si="6"/>
        <v>4.2503886923414433E-2</v>
      </c>
      <c r="T7" s="85">
        <f>分析係数表!F10</f>
        <v>0.51919258769027132</v>
      </c>
      <c r="U7" s="86">
        <f t="shared" si="7"/>
        <v>2.2067703038662224E-2</v>
      </c>
      <c r="V7" s="87">
        <f>分析係数表!D10</f>
        <v>0.11647915287888816</v>
      </c>
      <c r="W7" s="88">
        <f t="shared" si="8"/>
        <v>0</v>
      </c>
      <c r="X7" s="76">
        <f>分析係数表!E10</f>
        <v>0.11482461945731304</v>
      </c>
      <c r="Y7" s="89">
        <f t="shared" si="9"/>
        <v>0</v>
      </c>
    </row>
    <row r="8" spans="1:25" x14ac:dyDescent="0.2">
      <c r="A8" s="6" t="s">
        <v>221</v>
      </c>
      <c r="B8" s="5" t="s">
        <v>27</v>
      </c>
      <c r="C8" s="90"/>
      <c r="D8" s="76">
        <f>投入係数表!V8</f>
        <v>0</v>
      </c>
      <c r="E8" s="77">
        <f t="shared" si="0"/>
        <v>0</v>
      </c>
      <c r="F8" s="76">
        <f>分析係数表!C11</f>
        <v>0.13492063492063489</v>
      </c>
      <c r="G8" s="77">
        <f t="shared" si="1"/>
        <v>0</v>
      </c>
      <c r="H8" s="77">
        <v>0</v>
      </c>
      <c r="I8" s="77">
        <f t="shared" si="2"/>
        <v>0</v>
      </c>
      <c r="J8" s="76">
        <f>分析係数表!G11</f>
        <v>0.36893203883495146</v>
      </c>
      <c r="K8" s="78">
        <f t="shared" si="3"/>
        <v>0</v>
      </c>
      <c r="L8" s="79"/>
      <c r="M8" s="80"/>
      <c r="N8" s="81">
        <f>分析係数表!H11</f>
        <v>-2.8343867804200562E-5</v>
      </c>
      <c r="O8" s="82">
        <f t="shared" si="4"/>
        <v>-5.0776014609239296E-4</v>
      </c>
      <c r="P8" s="76">
        <f>分析係数表!C11</f>
        <v>0.13492063492063489</v>
      </c>
      <c r="Q8" s="82">
        <f t="shared" si="5"/>
        <v>-6.8507321298179983E-5</v>
      </c>
      <c r="R8" s="83">
        <v>1.4844980545284494E-2</v>
      </c>
      <c r="S8" s="84">
        <f t="shared" si="6"/>
        <v>1.4844980545284494E-2</v>
      </c>
      <c r="T8" s="85">
        <f>分析係数表!F11</f>
        <v>0.61165048543689315</v>
      </c>
      <c r="U8" s="86">
        <f t="shared" si="7"/>
        <v>9.0799395568244949E-3</v>
      </c>
      <c r="V8" s="87">
        <f>分析係数表!D11</f>
        <v>6.7961165048543687E-2</v>
      </c>
      <c r="W8" s="88">
        <f t="shared" si="8"/>
        <v>0</v>
      </c>
      <c r="X8" s="76">
        <f>分析係数表!E11</f>
        <v>5.8252427184466021E-2</v>
      </c>
      <c r="Y8" s="89">
        <f t="shared" si="9"/>
        <v>0</v>
      </c>
    </row>
    <row r="9" spans="1:25" x14ac:dyDescent="0.2">
      <c r="A9" s="6" t="s">
        <v>222</v>
      </c>
      <c r="B9" s="5" t="s">
        <v>190</v>
      </c>
      <c r="C9" s="90"/>
      <c r="D9" s="76">
        <f>投入係数表!V9</f>
        <v>0</v>
      </c>
      <c r="E9" s="77">
        <f t="shared" si="0"/>
        <v>0</v>
      </c>
      <c r="F9" s="76">
        <f>分析係数表!C12</f>
        <v>0.20036934441366572</v>
      </c>
      <c r="G9" s="77">
        <f t="shared" si="1"/>
        <v>0</v>
      </c>
      <c r="H9" s="77">
        <v>0</v>
      </c>
      <c r="I9" s="77">
        <f t="shared" si="2"/>
        <v>0</v>
      </c>
      <c r="J9" s="76">
        <f>分析係数表!G12</f>
        <v>0.13740087392782002</v>
      </c>
      <c r="K9" s="78">
        <f t="shared" si="3"/>
        <v>0</v>
      </c>
      <c r="L9" s="79"/>
      <c r="M9" s="80"/>
      <c r="N9" s="81">
        <f>分析係数表!H12</f>
        <v>9.9061817975680963E-2</v>
      </c>
      <c r="O9" s="82">
        <f t="shared" si="4"/>
        <v>1.7746217105929132</v>
      </c>
      <c r="P9" s="76">
        <f>分析係数表!C12</f>
        <v>0.20036934441366572</v>
      </c>
      <c r="Q9" s="82">
        <f t="shared" si="5"/>
        <v>0.35557978873376</v>
      </c>
      <c r="R9" s="83">
        <v>0.39580364551082214</v>
      </c>
      <c r="S9" s="84">
        <f t="shared" si="6"/>
        <v>0.39580364551082214</v>
      </c>
      <c r="T9" s="85">
        <f>分析係数表!F12</f>
        <v>0.33460106813400226</v>
      </c>
      <c r="U9" s="86">
        <f t="shared" si="7"/>
        <v>0.13243632255925308</v>
      </c>
      <c r="V9" s="87">
        <f>分析係数表!D12</f>
        <v>7.0399741058423698E-2</v>
      </c>
      <c r="W9" s="88">
        <f t="shared" si="8"/>
        <v>0</v>
      </c>
      <c r="X9" s="76">
        <f>分析係数表!E12</f>
        <v>6.3521605437773104E-2</v>
      </c>
      <c r="Y9" s="89">
        <f t="shared" si="9"/>
        <v>0</v>
      </c>
    </row>
    <row r="10" spans="1:25" x14ac:dyDescent="0.2">
      <c r="A10" s="6" t="s">
        <v>223</v>
      </c>
      <c r="B10" s="5" t="s">
        <v>28</v>
      </c>
      <c r="C10" s="90"/>
      <c r="D10" s="76">
        <f>投入係数表!V10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0.26301975567585956</v>
      </c>
      <c r="P10" s="76">
        <f>分析係数表!C13</f>
        <v>0</v>
      </c>
      <c r="Q10" s="82">
        <f t="shared" si="5"/>
        <v>0</v>
      </c>
      <c r="R10" s="83">
        <v>0</v>
      </c>
      <c r="S10" s="84">
        <f t="shared" si="6"/>
        <v>0</v>
      </c>
      <c r="T10" s="85">
        <f>分析係数表!F13</f>
        <v>0.3835294117647059</v>
      </c>
      <c r="U10" s="86">
        <f t="shared" si="7"/>
        <v>0</v>
      </c>
      <c r="V10" s="87">
        <f>分析係数表!D13</f>
        <v>0.3411764705882353</v>
      </c>
      <c r="W10" s="88">
        <f t="shared" si="8"/>
        <v>0</v>
      </c>
      <c r="X10" s="76">
        <f>分析係数表!E13</f>
        <v>0.31058823529411766</v>
      </c>
      <c r="Y10" s="89">
        <f t="shared" si="9"/>
        <v>0</v>
      </c>
    </row>
    <row r="11" spans="1:25" x14ac:dyDescent="0.2">
      <c r="A11" s="6" t="s">
        <v>224</v>
      </c>
      <c r="B11" s="5" t="s">
        <v>267</v>
      </c>
      <c r="C11" s="90"/>
      <c r="D11" s="76">
        <f>投入係数表!V11</f>
        <v>0</v>
      </c>
      <c r="E11" s="77">
        <f t="shared" si="0"/>
        <v>0</v>
      </c>
      <c r="F11" s="76">
        <f>分析係数表!C14</f>
        <v>6.3559322033898136E-3</v>
      </c>
      <c r="G11" s="77">
        <f t="shared" si="1"/>
        <v>0</v>
      </c>
      <c r="H11" s="77">
        <v>0</v>
      </c>
      <c r="I11" s="77">
        <f t="shared" si="2"/>
        <v>0</v>
      </c>
      <c r="J11" s="76">
        <f>分析係数表!G14</f>
        <v>0.23809523809523808</v>
      </c>
      <c r="K11" s="78">
        <f t="shared" si="3"/>
        <v>0</v>
      </c>
      <c r="L11" s="79"/>
      <c r="M11" s="80"/>
      <c r="N11" s="81">
        <f>分析係数表!H14</f>
        <v>1.218786315580624E-3</v>
      </c>
      <c r="O11" s="82">
        <f t="shared" si="4"/>
        <v>2.1833686281972894E-2</v>
      </c>
      <c r="P11" s="76">
        <f>分析係数表!C14</f>
        <v>6.3559322033898136E-3</v>
      </c>
      <c r="Q11" s="82">
        <f t="shared" si="5"/>
        <v>1.3877342975830194E-4</v>
      </c>
      <c r="R11" s="83">
        <v>3.5169969996594092E-4</v>
      </c>
      <c r="S11" s="84">
        <f t="shared" si="6"/>
        <v>3.5169969996594092E-4</v>
      </c>
      <c r="T11" s="85">
        <f>分析係数表!F14</f>
        <v>0.42857142857142855</v>
      </c>
      <c r="U11" s="86">
        <f t="shared" si="7"/>
        <v>1.5072844284254609E-4</v>
      </c>
      <c r="V11" s="87">
        <f>分析係数表!D14</f>
        <v>0.38095238095238093</v>
      </c>
      <c r="W11" s="88">
        <f t="shared" si="8"/>
        <v>0</v>
      </c>
      <c r="X11" s="76">
        <f>分析係数表!E14</f>
        <v>0.26190476190476192</v>
      </c>
      <c r="Y11" s="89">
        <f t="shared" si="9"/>
        <v>0</v>
      </c>
    </row>
    <row r="12" spans="1:25" x14ac:dyDescent="0.2">
      <c r="A12" s="6" t="s">
        <v>225</v>
      </c>
      <c r="B12" s="5" t="s">
        <v>29</v>
      </c>
      <c r="C12" s="90"/>
      <c r="D12" s="76">
        <f>投入係数表!V12</f>
        <v>0</v>
      </c>
      <c r="E12" s="77">
        <f t="shared" si="0"/>
        <v>0</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0.16502204748002772</v>
      </c>
      <c r="P12" s="76">
        <f>分析係数表!C15</f>
        <v>0</v>
      </c>
      <c r="Q12" s="82">
        <f t="shared" si="5"/>
        <v>0</v>
      </c>
      <c r="R12" s="83">
        <v>0</v>
      </c>
      <c r="S12" s="84">
        <f t="shared" si="6"/>
        <v>0</v>
      </c>
      <c r="T12" s="85">
        <f>分析係数表!F15</f>
        <v>0.2982456140350877</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投入係数表!V13</f>
        <v>0</v>
      </c>
      <c r="E13" s="77">
        <f t="shared" si="0"/>
        <v>0</v>
      </c>
      <c r="F13" s="76">
        <f>分析係数表!C16</f>
        <v>8.0906148867310179E-4</v>
      </c>
      <c r="G13" s="77">
        <f t="shared" si="1"/>
        <v>0</v>
      </c>
      <c r="H13" s="77">
        <v>0</v>
      </c>
      <c r="I13" s="77">
        <f t="shared" si="2"/>
        <v>0</v>
      </c>
      <c r="J13" s="76">
        <f>分析係数表!G16</f>
        <v>0</v>
      </c>
      <c r="K13" s="78">
        <f t="shared" si="3"/>
        <v>0</v>
      </c>
      <c r="L13" s="79"/>
      <c r="M13" s="80"/>
      <c r="N13" s="81">
        <f>分析係数表!H16</f>
        <v>1.7573198038604347E-2</v>
      </c>
      <c r="O13" s="82">
        <f t="shared" si="4"/>
        <v>0.31481129057728358</v>
      </c>
      <c r="P13" s="76">
        <f>分析係数表!C16</f>
        <v>8.0906148867310179E-4</v>
      </c>
      <c r="Q13" s="82">
        <f t="shared" si="5"/>
        <v>2.5470169140555745E-4</v>
      </c>
      <c r="R13" s="83">
        <v>2.8969909801429409E-4</v>
      </c>
      <c r="S13" s="84">
        <f t="shared" si="6"/>
        <v>2.8969909801429409E-4</v>
      </c>
      <c r="T13" s="85">
        <f>分析係数表!F16</f>
        <v>0</v>
      </c>
      <c r="U13" s="86">
        <f t="shared" si="7"/>
        <v>0</v>
      </c>
      <c r="V13" s="87">
        <f>分析係数表!D16</f>
        <v>0</v>
      </c>
      <c r="W13" s="88">
        <f t="shared" si="8"/>
        <v>0</v>
      </c>
      <c r="X13" s="76">
        <f>分析係数表!E16</f>
        <v>0</v>
      </c>
      <c r="Y13" s="89">
        <f t="shared" si="9"/>
        <v>0</v>
      </c>
    </row>
    <row r="14" spans="1:25" x14ac:dyDescent="0.2">
      <c r="A14" s="6" t="s">
        <v>2</v>
      </c>
      <c r="B14" s="5" t="s">
        <v>364</v>
      </c>
      <c r="C14" s="90"/>
      <c r="D14" s="76">
        <f>投入係数表!V14</f>
        <v>0</v>
      </c>
      <c r="E14" s="77">
        <f t="shared" si="0"/>
        <v>0</v>
      </c>
      <c r="F14" s="76">
        <f>分析係数表!C17</f>
        <v>1.9255455712451908E-2</v>
      </c>
      <c r="G14" s="77">
        <f t="shared" si="1"/>
        <v>0</v>
      </c>
      <c r="H14" s="77">
        <v>0</v>
      </c>
      <c r="I14" s="77">
        <f t="shared" si="2"/>
        <v>0</v>
      </c>
      <c r="J14" s="76">
        <f>分析係数表!G17</f>
        <v>0.22549019607843138</v>
      </c>
      <c r="K14" s="78">
        <f t="shared" si="3"/>
        <v>0</v>
      </c>
      <c r="L14" s="79"/>
      <c r="M14" s="80"/>
      <c r="N14" s="81">
        <f>分析係数表!H17</f>
        <v>2.8343867804200562E-3</v>
      </c>
      <c r="O14" s="82">
        <f t="shared" si="4"/>
        <v>5.0776014609239292E-2</v>
      </c>
      <c r="P14" s="76">
        <f>分析係数表!C17</f>
        <v>1.9255455712451908E-2</v>
      </c>
      <c r="Q14" s="82">
        <f t="shared" si="5"/>
        <v>9.7771530056301814E-4</v>
      </c>
      <c r="R14" s="83">
        <v>1.5860212173854436E-3</v>
      </c>
      <c r="S14" s="84">
        <f t="shared" si="6"/>
        <v>1.5860212173854436E-3</v>
      </c>
      <c r="T14" s="85">
        <f>分析係数表!F17</f>
        <v>0.34313725490196079</v>
      </c>
      <c r="U14" s="86">
        <f t="shared" si="7"/>
        <v>5.4422296674990715E-4</v>
      </c>
      <c r="V14" s="87">
        <f>分析係数表!D17</f>
        <v>1.9607843137254902E-2</v>
      </c>
      <c r="W14" s="88">
        <f t="shared" si="8"/>
        <v>0</v>
      </c>
      <c r="X14" s="76">
        <f>分析係数表!E17</f>
        <v>9.8039215686274508E-3</v>
      </c>
      <c r="Y14" s="89">
        <f t="shared" si="9"/>
        <v>0</v>
      </c>
    </row>
    <row r="15" spans="1:25" x14ac:dyDescent="0.2">
      <c r="A15" s="6" t="s">
        <v>3</v>
      </c>
      <c r="B15" s="5" t="s">
        <v>31</v>
      </c>
      <c r="C15" s="90"/>
      <c r="D15" s="76">
        <f>投入係数表!V15</f>
        <v>0</v>
      </c>
      <c r="E15" s="77">
        <f t="shared" si="0"/>
        <v>0</v>
      </c>
      <c r="F15" s="76">
        <f>分析係数表!C18</f>
        <v>0.17326732673267331</v>
      </c>
      <c r="G15" s="77">
        <f t="shared" si="1"/>
        <v>0</v>
      </c>
      <c r="H15" s="77">
        <v>0</v>
      </c>
      <c r="I15" s="77">
        <f t="shared" si="2"/>
        <v>0</v>
      </c>
      <c r="J15" s="76">
        <f>分析係数表!G18</f>
        <v>0.2148626817447496</v>
      </c>
      <c r="K15" s="78">
        <f t="shared" si="3"/>
        <v>0</v>
      </c>
      <c r="L15" s="79"/>
      <c r="M15" s="80"/>
      <c r="N15" s="81">
        <f>分析係数表!H18</f>
        <v>4.8184575267140952E-4</v>
      </c>
      <c r="O15" s="82">
        <f t="shared" si="4"/>
        <v>8.6319224835706785E-3</v>
      </c>
      <c r="P15" s="76">
        <f>分析係数表!C18</f>
        <v>0.17326732673267331</v>
      </c>
      <c r="Q15" s="82">
        <f t="shared" si="5"/>
        <v>1.4956301332919497E-3</v>
      </c>
      <c r="R15" s="83">
        <v>2.7723680623858091E-3</v>
      </c>
      <c r="S15" s="84">
        <f t="shared" si="6"/>
        <v>2.7723680623858091E-3</v>
      </c>
      <c r="T15" s="85">
        <f>分析係数表!F18</f>
        <v>0.4604200323101777</v>
      </c>
      <c r="U15" s="86">
        <f t="shared" si="7"/>
        <v>1.2764537928593789E-3</v>
      </c>
      <c r="V15" s="87">
        <f>分析係数表!D18</f>
        <v>6.3004846526655903E-2</v>
      </c>
      <c r="W15" s="88">
        <f t="shared" si="8"/>
        <v>0</v>
      </c>
      <c r="X15" s="76">
        <f>分析係数表!E18</f>
        <v>5.492730210016155E-2</v>
      </c>
      <c r="Y15" s="89">
        <f t="shared" si="9"/>
        <v>0</v>
      </c>
    </row>
    <row r="16" spans="1:25" x14ac:dyDescent="0.2">
      <c r="A16" s="6" t="s">
        <v>4</v>
      </c>
      <c r="B16" s="5" t="s">
        <v>32</v>
      </c>
      <c r="C16" s="90"/>
      <c r="D16" s="76">
        <f>投入係数表!V16</f>
        <v>0</v>
      </c>
      <c r="E16" s="77">
        <f t="shared" si="0"/>
        <v>0</v>
      </c>
      <c r="F16" s="76">
        <f>分析係数表!C19</f>
        <v>6.6666666666667096E-3</v>
      </c>
      <c r="G16" s="77">
        <f t="shared" si="1"/>
        <v>0</v>
      </c>
      <c r="H16" s="77">
        <v>0</v>
      </c>
      <c r="I16" s="77">
        <f t="shared" si="2"/>
        <v>0</v>
      </c>
      <c r="J16" s="76">
        <f>分析係数表!G19</f>
        <v>7.1428571428571425E-2</v>
      </c>
      <c r="K16" s="78">
        <f t="shared" si="3"/>
        <v>0</v>
      </c>
      <c r="L16" s="79"/>
      <c r="M16" s="80"/>
      <c r="N16" s="81">
        <f>分析係数表!H19</f>
        <v>-1.1337547121680225E-4</v>
      </c>
      <c r="O16" s="82">
        <f t="shared" si="4"/>
        <v>-2.0310405843695718E-3</v>
      </c>
      <c r="P16" s="76">
        <f>分析係数表!C19</f>
        <v>6.6666666666667096E-3</v>
      </c>
      <c r="Q16" s="82">
        <f t="shared" si="5"/>
        <v>-1.35402705624639E-5</v>
      </c>
      <c r="R16" s="83">
        <v>1.6660884204496933E-5</v>
      </c>
      <c r="S16" s="84">
        <f t="shared" si="6"/>
        <v>1.6660884204496933E-5</v>
      </c>
      <c r="T16" s="85">
        <f>分析係数表!F19</f>
        <v>0.2857142857142857</v>
      </c>
      <c r="U16" s="86">
        <f t="shared" si="7"/>
        <v>4.7602526298562664E-6</v>
      </c>
      <c r="V16" s="87">
        <f>分析係数表!D19</f>
        <v>0</v>
      </c>
      <c r="W16" s="88">
        <f t="shared" si="8"/>
        <v>0</v>
      </c>
      <c r="X16" s="76">
        <f>分析係数表!E19</f>
        <v>0</v>
      </c>
      <c r="Y16" s="89">
        <f t="shared" si="9"/>
        <v>0</v>
      </c>
    </row>
    <row r="17" spans="1:25" x14ac:dyDescent="0.2">
      <c r="A17" s="6" t="s">
        <v>5</v>
      </c>
      <c r="B17" s="5" t="s">
        <v>33</v>
      </c>
      <c r="C17" s="90"/>
      <c r="D17" s="76">
        <f>投入係数表!V17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1.066296306794025E-2</v>
      </c>
      <c r="P17" s="76">
        <f>分析係数表!C20</f>
        <v>0</v>
      </c>
      <c r="Q17" s="82">
        <f t="shared" si="5"/>
        <v>0</v>
      </c>
      <c r="R17" s="83">
        <v>0</v>
      </c>
      <c r="S17" s="84">
        <f t="shared" si="6"/>
        <v>0</v>
      </c>
      <c r="T17" s="85">
        <f>分析係数表!F20</f>
        <v>0.33333333333333331</v>
      </c>
      <c r="U17" s="86">
        <f t="shared" si="7"/>
        <v>0</v>
      </c>
      <c r="V17" s="87">
        <f>分析係数表!D20</f>
        <v>1.5</v>
      </c>
      <c r="W17" s="88">
        <f t="shared" si="8"/>
        <v>0</v>
      </c>
      <c r="X17" s="76">
        <f>分析係数表!E20</f>
        <v>1.1666666666666667</v>
      </c>
      <c r="Y17" s="89">
        <f t="shared" si="9"/>
        <v>0</v>
      </c>
    </row>
    <row r="18" spans="1:25" x14ac:dyDescent="0.2">
      <c r="A18" s="6" t="s">
        <v>6</v>
      </c>
      <c r="B18" s="5" t="s">
        <v>34</v>
      </c>
      <c r="C18" s="90"/>
      <c r="D18" s="76">
        <f>投入係数表!V18</f>
        <v>0</v>
      </c>
      <c r="E18" s="77">
        <f t="shared" si="0"/>
        <v>0</v>
      </c>
      <c r="F18" s="76">
        <f>分析係数表!C21</f>
        <v>2.5662959794696349E-2</v>
      </c>
      <c r="G18" s="77">
        <f t="shared" si="1"/>
        <v>0</v>
      </c>
      <c r="H18" s="77">
        <v>0</v>
      </c>
      <c r="I18" s="77">
        <f t="shared" si="2"/>
        <v>0</v>
      </c>
      <c r="J18" s="76">
        <f>分析係数表!G21</f>
        <v>0.2857142857142857</v>
      </c>
      <c r="K18" s="78">
        <f t="shared" si="3"/>
        <v>0</v>
      </c>
      <c r="L18" s="79"/>
      <c r="M18" s="80"/>
      <c r="N18" s="81">
        <f>分析係数表!H21</f>
        <v>9.6369150534281905E-4</v>
      </c>
      <c r="O18" s="82">
        <f t="shared" si="4"/>
        <v>1.7263844967141357E-2</v>
      </c>
      <c r="P18" s="76">
        <f>分析係数表!C21</f>
        <v>2.5662959794696349E-2</v>
      </c>
      <c r="Q18" s="82">
        <f t="shared" si="5"/>
        <v>4.4304135929361957E-4</v>
      </c>
      <c r="R18" s="83">
        <v>8.2561415975930888E-4</v>
      </c>
      <c r="S18" s="84">
        <f t="shared" si="6"/>
        <v>8.2561415975930888E-4</v>
      </c>
      <c r="T18" s="85">
        <f>分析係数表!F21</f>
        <v>0.42857142857142855</v>
      </c>
      <c r="U18" s="86">
        <f t="shared" si="7"/>
        <v>3.5383463989684664E-4</v>
      </c>
      <c r="V18" s="87">
        <f>分析係数表!D21</f>
        <v>0.12903225806451613</v>
      </c>
      <c r="W18" s="88">
        <f t="shared" si="8"/>
        <v>0</v>
      </c>
      <c r="X18" s="76">
        <f>分析係数表!E21</f>
        <v>9.2165898617511524E-2</v>
      </c>
      <c r="Y18" s="89">
        <f t="shared" si="9"/>
        <v>0</v>
      </c>
    </row>
    <row r="19" spans="1:25" x14ac:dyDescent="0.2">
      <c r="A19" s="6" t="s">
        <v>7</v>
      </c>
      <c r="B19" s="5" t="s">
        <v>268</v>
      </c>
      <c r="C19" s="90"/>
      <c r="D19" s="76">
        <f>投入係数表!V19</f>
        <v>0</v>
      </c>
      <c r="E19" s="77">
        <f t="shared" si="0"/>
        <v>0</v>
      </c>
      <c r="F19" s="76">
        <f>分析係数表!C22</f>
        <v>5.6016597510373467E-2</v>
      </c>
      <c r="G19" s="77">
        <f t="shared" si="1"/>
        <v>0</v>
      </c>
      <c r="H19" s="77">
        <v>0</v>
      </c>
      <c r="I19" s="77">
        <f t="shared" si="2"/>
        <v>0</v>
      </c>
      <c r="J19" s="76">
        <f>分析係数表!G22</f>
        <v>0.19573901464713714</v>
      </c>
      <c r="K19" s="78">
        <f t="shared" si="3"/>
        <v>0</v>
      </c>
      <c r="L19" s="79"/>
      <c r="M19" s="80"/>
      <c r="N19" s="81">
        <f>分析係数表!H22</f>
        <v>5.6687735608401125E-5</v>
      </c>
      <c r="O19" s="82">
        <f t="shared" si="4"/>
        <v>1.0155202921847859E-3</v>
      </c>
      <c r="P19" s="76">
        <f>分析係数表!C22</f>
        <v>5.6016597510373467E-2</v>
      </c>
      <c r="Q19" s="82">
        <f t="shared" si="5"/>
        <v>5.6885991470932015E-5</v>
      </c>
      <c r="R19" s="83">
        <v>3.0609682057492735E-4</v>
      </c>
      <c r="S19" s="84">
        <f t="shared" si="6"/>
        <v>3.0609682057492735E-4</v>
      </c>
      <c r="T19" s="85">
        <f>分析係数表!F22</f>
        <v>0.41411451398135818</v>
      </c>
      <c r="U19" s="86">
        <f t="shared" si="7"/>
        <v>1.2675913608362502E-4</v>
      </c>
      <c r="V19" s="87">
        <f>分析係数表!D22</f>
        <v>3.1957390146471372E-2</v>
      </c>
      <c r="W19" s="88">
        <f t="shared" si="8"/>
        <v>0</v>
      </c>
      <c r="X19" s="76">
        <f>分析係数表!E22</f>
        <v>2.529960053262317E-2</v>
      </c>
      <c r="Y19" s="89">
        <f t="shared" si="9"/>
        <v>0</v>
      </c>
    </row>
    <row r="20" spans="1:25" x14ac:dyDescent="0.2">
      <c r="A20" s="6" t="s">
        <v>8</v>
      </c>
      <c r="B20" s="5" t="s">
        <v>269</v>
      </c>
      <c r="C20" s="90"/>
      <c r="D20" s="76">
        <f>投入係数表!V20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5.0776014609239296E-4</v>
      </c>
      <c r="P20" s="76">
        <f>分析係数表!C23</f>
        <v>0</v>
      </c>
      <c r="Q20" s="82">
        <f t="shared" si="5"/>
        <v>0</v>
      </c>
      <c r="R20" s="83">
        <v>0</v>
      </c>
      <c r="S20" s="84">
        <f t="shared" si="6"/>
        <v>0</v>
      </c>
      <c r="T20" s="85">
        <f>分析係数表!F23</f>
        <v>0.43373493975903615</v>
      </c>
      <c r="U20" s="86">
        <f t="shared" si="7"/>
        <v>0</v>
      </c>
      <c r="V20" s="87">
        <f>分析係数表!D23</f>
        <v>0.26506024096385544</v>
      </c>
      <c r="W20" s="88">
        <f t="shared" si="8"/>
        <v>0</v>
      </c>
      <c r="X20" s="76">
        <f>分析係数表!E23</f>
        <v>0.25301204819277107</v>
      </c>
      <c r="Y20" s="89">
        <f t="shared" si="9"/>
        <v>0</v>
      </c>
    </row>
    <row r="21" spans="1:25" x14ac:dyDescent="0.2">
      <c r="A21" s="6" t="s">
        <v>9</v>
      </c>
      <c r="B21" s="5" t="s">
        <v>270</v>
      </c>
      <c r="C21" s="90"/>
      <c r="D21" s="76">
        <f>投入係数表!V21</f>
        <v>0</v>
      </c>
      <c r="E21" s="77">
        <f t="shared" si="0"/>
        <v>0</v>
      </c>
      <c r="F21" s="76">
        <f>分析係数表!C24</f>
        <v>0.19917864476386038</v>
      </c>
      <c r="G21" s="77">
        <f t="shared" si="1"/>
        <v>0</v>
      </c>
      <c r="H21" s="77">
        <v>0</v>
      </c>
      <c r="I21" s="77">
        <f t="shared" si="2"/>
        <v>0</v>
      </c>
      <c r="J21" s="76">
        <f>分析係数表!G24</f>
        <v>0.20754716981132076</v>
      </c>
      <c r="K21" s="78">
        <f t="shared" si="3"/>
        <v>0</v>
      </c>
      <c r="L21" s="79"/>
      <c r="M21" s="80"/>
      <c r="N21" s="81">
        <f>分析係数表!H24</f>
        <v>3.9681414925880784E-4</v>
      </c>
      <c r="O21" s="82">
        <f t="shared" si="4"/>
        <v>7.1086420452935008E-3</v>
      </c>
      <c r="P21" s="76">
        <f>分析係数表!C24</f>
        <v>0.19917864476386038</v>
      </c>
      <c r="Q21" s="82">
        <f t="shared" si="5"/>
        <v>1.415889688692956E-3</v>
      </c>
      <c r="R21" s="83">
        <v>2.7212354066755771E-3</v>
      </c>
      <c r="S21" s="84">
        <f t="shared" si="6"/>
        <v>2.7212354066755771E-3</v>
      </c>
      <c r="T21" s="85">
        <f>分析係数表!F24</f>
        <v>0.39622641509433965</v>
      </c>
      <c r="U21" s="86">
        <f t="shared" si="7"/>
        <v>1.0782253498148513E-3</v>
      </c>
      <c r="V21" s="87">
        <f>分析係数表!D24</f>
        <v>0.16981132075471697</v>
      </c>
      <c r="W21" s="88">
        <f t="shared" si="8"/>
        <v>0</v>
      </c>
      <c r="X21" s="76">
        <f>分析係数表!E24</f>
        <v>0.16981132075471697</v>
      </c>
      <c r="Y21" s="89">
        <f t="shared" si="9"/>
        <v>0</v>
      </c>
    </row>
    <row r="22" spans="1:25" x14ac:dyDescent="0.2">
      <c r="A22" s="6" t="s">
        <v>10</v>
      </c>
      <c r="B22" s="5" t="s">
        <v>271</v>
      </c>
      <c r="C22" s="90"/>
      <c r="D22" s="76">
        <f>投入係数表!V22</f>
        <v>0.42857142857142855</v>
      </c>
      <c r="E22" s="77">
        <f t="shared" si="0"/>
        <v>42.857142857142854</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9.6474427757554659E-3</v>
      </c>
      <c r="P22" s="76">
        <f>分析係数表!C25</f>
        <v>0</v>
      </c>
      <c r="Q22" s="82">
        <f t="shared" si="5"/>
        <v>0</v>
      </c>
      <c r="R22" s="83">
        <v>0</v>
      </c>
      <c r="S22" s="84">
        <f t="shared" si="6"/>
        <v>0</v>
      </c>
      <c r="T22" s="85">
        <f>分析係数表!F25</f>
        <v>0.35897435897435898</v>
      </c>
      <c r="U22" s="86">
        <f t="shared" si="7"/>
        <v>0</v>
      </c>
      <c r="V22" s="87">
        <f>分析係数表!D25</f>
        <v>2.641025641025641</v>
      </c>
      <c r="W22" s="88">
        <f t="shared" si="8"/>
        <v>0</v>
      </c>
      <c r="X22" s="76">
        <f>分析係数表!E25</f>
        <v>2.4615384615384617</v>
      </c>
      <c r="Y22" s="89">
        <f t="shared" si="9"/>
        <v>0</v>
      </c>
    </row>
    <row r="23" spans="1:25" x14ac:dyDescent="0.2">
      <c r="A23" s="6" t="s">
        <v>11</v>
      </c>
      <c r="B23" s="5" t="s">
        <v>35</v>
      </c>
      <c r="C23" s="90"/>
      <c r="D23" s="76">
        <f>投入係数表!V23</f>
        <v>0</v>
      </c>
      <c r="E23" s="77">
        <f t="shared" si="0"/>
        <v>0</v>
      </c>
      <c r="F23" s="76">
        <f>分析係数表!C26</f>
        <v>0.11021233569261879</v>
      </c>
      <c r="G23" s="77">
        <f t="shared" si="1"/>
        <v>0</v>
      </c>
      <c r="H23" s="77">
        <v>0</v>
      </c>
      <c r="I23" s="77">
        <f t="shared" si="2"/>
        <v>0</v>
      </c>
      <c r="J23" s="76">
        <f>分析係数表!G26</f>
        <v>0.1984126984126984</v>
      </c>
      <c r="K23" s="78">
        <f t="shared" si="3"/>
        <v>0</v>
      </c>
      <c r="L23" s="79"/>
      <c r="M23" s="80"/>
      <c r="N23" s="81">
        <f>分析係数表!H26</f>
        <v>1.2046143816785239E-2</v>
      </c>
      <c r="O23" s="82">
        <f t="shared" si="4"/>
        <v>0.215798062089267</v>
      </c>
      <c r="P23" s="76">
        <f>分析係数表!C26</f>
        <v>0.11021233569261879</v>
      </c>
      <c r="Q23" s="82">
        <f t="shared" si="5"/>
        <v>2.3783608460798886E-2</v>
      </c>
      <c r="R23" s="83">
        <v>2.445952112154802E-2</v>
      </c>
      <c r="S23" s="84">
        <f t="shared" si="6"/>
        <v>2.445952112154802E-2</v>
      </c>
      <c r="T23" s="85">
        <f>分析係数表!F26</f>
        <v>0.33809523809523812</v>
      </c>
      <c r="U23" s="86">
        <f t="shared" si="7"/>
        <v>8.2696476172852834E-3</v>
      </c>
      <c r="V23" s="87">
        <f>分析係数表!D26</f>
        <v>0</v>
      </c>
      <c r="W23" s="88">
        <f t="shared" si="8"/>
        <v>0</v>
      </c>
      <c r="X23" s="76">
        <f>分析係数表!E26</f>
        <v>0</v>
      </c>
      <c r="Y23" s="89">
        <f t="shared" si="9"/>
        <v>0</v>
      </c>
    </row>
    <row r="24" spans="1:25" x14ac:dyDescent="0.2">
      <c r="A24" s="6" t="s">
        <v>12</v>
      </c>
      <c r="B24" s="5" t="s">
        <v>365</v>
      </c>
      <c r="C24" s="75">
        <f>最終需要_まとめ!C25</f>
        <v>100</v>
      </c>
      <c r="D24" s="76">
        <f>投入係数表!V24</f>
        <v>0</v>
      </c>
      <c r="E24" s="77">
        <f t="shared" si="0"/>
        <v>0</v>
      </c>
      <c r="F24" s="76">
        <f>分析係数表!C27</f>
        <v>1.1933174224343368E-3</v>
      </c>
      <c r="G24" s="77">
        <f t="shared" si="1"/>
        <v>0</v>
      </c>
      <c r="H24" s="77">
        <v>0</v>
      </c>
      <c r="I24" s="77">
        <f t="shared" si="2"/>
        <v>100</v>
      </c>
      <c r="J24" s="76">
        <f>分析係数表!G27</f>
        <v>0.2857142857142857</v>
      </c>
      <c r="K24" s="78">
        <f t="shared" si="3"/>
        <v>28.571428571428569</v>
      </c>
      <c r="L24" s="79"/>
      <c r="M24" s="80"/>
      <c r="N24" s="81">
        <f>分析係数表!H27</f>
        <v>1.1365890989484425E-2</v>
      </c>
      <c r="O24" s="82">
        <f t="shared" si="4"/>
        <v>0.20361181858304955</v>
      </c>
      <c r="P24" s="76">
        <f>分析係数表!C27</f>
        <v>1.1933174224343368E-3</v>
      </c>
      <c r="Q24" s="82">
        <f t="shared" si="5"/>
        <v>2.4297353052869249E-4</v>
      </c>
      <c r="R24" s="83">
        <v>2.4395393182323653E-4</v>
      </c>
      <c r="S24" s="84">
        <f t="shared" si="6"/>
        <v>100.00024395393183</v>
      </c>
      <c r="T24" s="85">
        <f>分析係数表!F27</f>
        <v>0.5714285714285714</v>
      </c>
      <c r="U24" s="86">
        <f t="shared" si="7"/>
        <v>57.142996545103898</v>
      </c>
      <c r="V24" s="87">
        <f>分析係数表!D27</f>
        <v>1.4285714285714286</v>
      </c>
      <c r="W24" s="88">
        <f t="shared" si="8"/>
        <v>143</v>
      </c>
      <c r="X24" s="76">
        <f>分析係数表!E27</f>
        <v>1.2857142857142858</v>
      </c>
      <c r="Y24" s="89">
        <f t="shared" si="9"/>
        <v>129</v>
      </c>
    </row>
    <row r="25" spans="1:25" x14ac:dyDescent="0.2">
      <c r="A25" s="6" t="s">
        <v>13</v>
      </c>
      <c r="B25" s="5" t="s">
        <v>191</v>
      </c>
      <c r="C25" s="90"/>
      <c r="D25" s="76">
        <f>投入係数表!V25</f>
        <v>0</v>
      </c>
      <c r="E25" s="77">
        <f t="shared" si="0"/>
        <v>0</v>
      </c>
      <c r="F25" s="76">
        <f>分析係数表!C28</f>
        <v>9.1300191204588876E-2</v>
      </c>
      <c r="G25" s="77">
        <f t="shared" si="1"/>
        <v>0</v>
      </c>
      <c r="H25" s="77">
        <v>0</v>
      </c>
      <c r="I25" s="77">
        <f t="shared" si="2"/>
        <v>0</v>
      </c>
      <c r="J25" s="76">
        <f>分析係数表!G28</f>
        <v>0.1256583897667419</v>
      </c>
      <c r="K25" s="78">
        <f t="shared" si="3"/>
        <v>0</v>
      </c>
      <c r="L25" s="79"/>
      <c r="M25" s="80"/>
      <c r="N25" s="81">
        <f>分析係数表!H28</f>
        <v>2.1286244720954622E-2</v>
      </c>
      <c r="O25" s="82">
        <f t="shared" si="4"/>
        <v>0.38132786971538707</v>
      </c>
      <c r="P25" s="76">
        <f>分析係数表!C28</f>
        <v>9.1300191204588876E-2</v>
      </c>
      <c r="Q25" s="82">
        <f t="shared" si="5"/>
        <v>3.4815307416653396E-2</v>
      </c>
      <c r="R25" s="83">
        <v>3.7897164843946354E-2</v>
      </c>
      <c r="S25" s="84">
        <f t="shared" si="6"/>
        <v>3.7897164843946354E-2</v>
      </c>
      <c r="T25" s="85">
        <f>分析係数表!F28</f>
        <v>0.21519939804364183</v>
      </c>
      <c r="U25" s="86">
        <f t="shared" si="7"/>
        <v>8.1554470619779208E-3</v>
      </c>
      <c r="V25" s="87">
        <f>分析係数表!D28</f>
        <v>9.9322799097065456E-2</v>
      </c>
      <c r="W25" s="88">
        <f t="shared" si="8"/>
        <v>0</v>
      </c>
      <c r="X25" s="76">
        <f>分析係数表!E28</f>
        <v>9.7817908201655382E-2</v>
      </c>
      <c r="Y25" s="89">
        <f t="shared" si="9"/>
        <v>0</v>
      </c>
    </row>
    <row r="26" spans="1:25" x14ac:dyDescent="0.2">
      <c r="A26" s="6" t="s">
        <v>14</v>
      </c>
      <c r="B26" s="5" t="s">
        <v>50</v>
      </c>
      <c r="C26" s="90"/>
      <c r="D26" s="76">
        <f>投入係数表!V26</f>
        <v>0</v>
      </c>
      <c r="E26" s="77">
        <f t="shared" si="0"/>
        <v>0</v>
      </c>
      <c r="F26" s="76">
        <f>分析係数表!C29</f>
        <v>1.8433179723502335E-2</v>
      </c>
      <c r="G26" s="77">
        <f t="shared" si="1"/>
        <v>0</v>
      </c>
      <c r="H26" s="77">
        <v>0</v>
      </c>
      <c r="I26" s="77">
        <f t="shared" si="2"/>
        <v>0</v>
      </c>
      <c r="J26" s="76">
        <f>分析係数表!G29</f>
        <v>0.30107526881720431</v>
      </c>
      <c r="K26" s="78">
        <f t="shared" si="3"/>
        <v>0</v>
      </c>
      <c r="L26" s="79"/>
      <c r="M26" s="80"/>
      <c r="N26" s="81">
        <f>分析係数表!H29</f>
        <v>1.0062073070491199E-2</v>
      </c>
      <c r="O26" s="82">
        <f t="shared" si="4"/>
        <v>0.18025485186279949</v>
      </c>
      <c r="P26" s="76">
        <f>分析係数表!C29</f>
        <v>1.8433179723502335E-2</v>
      </c>
      <c r="Q26" s="82">
        <f t="shared" si="5"/>
        <v>3.3226700804202727E-3</v>
      </c>
      <c r="R26" s="83">
        <v>3.9569888002607386E-3</v>
      </c>
      <c r="S26" s="84">
        <f t="shared" si="6"/>
        <v>3.9569888002607386E-3</v>
      </c>
      <c r="T26" s="85">
        <f>分析係数表!F29</f>
        <v>0.4838709677419355</v>
      </c>
      <c r="U26" s="86">
        <f t="shared" si="7"/>
        <v>1.9146720001261639E-3</v>
      </c>
      <c r="V26" s="87">
        <f>分析係数表!D29</f>
        <v>0.46236559139784944</v>
      </c>
      <c r="W26" s="88">
        <f t="shared" si="8"/>
        <v>0</v>
      </c>
      <c r="X26" s="76">
        <f>分析係数表!E29</f>
        <v>0.18279569892473119</v>
      </c>
      <c r="Y26" s="89">
        <f t="shared" si="9"/>
        <v>0</v>
      </c>
    </row>
    <row r="27" spans="1:25" x14ac:dyDescent="0.2">
      <c r="A27" s="6" t="s">
        <v>15</v>
      </c>
      <c r="B27" s="5" t="s">
        <v>36</v>
      </c>
      <c r="C27" s="90"/>
      <c r="D27" s="76">
        <f>投入係数表!V27</f>
        <v>0</v>
      </c>
      <c r="E27" s="77">
        <f t="shared" si="0"/>
        <v>0</v>
      </c>
      <c r="F27" s="76">
        <f>分析係数表!C30</f>
        <v>1</v>
      </c>
      <c r="G27" s="77">
        <f t="shared" si="1"/>
        <v>0</v>
      </c>
      <c r="H27" s="77">
        <v>0</v>
      </c>
      <c r="I27" s="77">
        <f t="shared" si="2"/>
        <v>0</v>
      </c>
      <c r="J27" s="76">
        <f>分析係数表!G30</f>
        <v>0.34457349818908456</v>
      </c>
      <c r="K27" s="78">
        <f t="shared" si="3"/>
        <v>0</v>
      </c>
      <c r="L27" s="79"/>
      <c r="M27" s="80"/>
      <c r="N27" s="81">
        <f>分析係数表!H30</f>
        <v>0</v>
      </c>
      <c r="O27" s="82">
        <f t="shared" si="4"/>
        <v>0</v>
      </c>
      <c r="P27" s="76">
        <f>分析係数表!C30</f>
        <v>1</v>
      </c>
      <c r="Q27" s="82">
        <f t="shared" si="5"/>
        <v>0</v>
      </c>
      <c r="R27" s="83">
        <v>3.7861555470770435E-2</v>
      </c>
      <c r="S27" s="84">
        <f t="shared" si="6"/>
        <v>3.7861555470770435E-2</v>
      </c>
      <c r="T27" s="85">
        <f>分析係数表!F30</f>
        <v>0.44136380666916447</v>
      </c>
      <c r="U27" s="86">
        <f t="shared" si="7"/>
        <v>1.6710720248994969E-2</v>
      </c>
      <c r="V27" s="87">
        <f>分析係数表!D30</f>
        <v>0.11764705882352941</v>
      </c>
      <c r="W27" s="88">
        <f t="shared" si="8"/>
        <v>0</v>
      </c>
      <c r="X27" s="76">
        <f>分析係数表!E30</f>
        <v>7.730735606344448E-2</v>
      </c>
      <c r="Y27" s="89">
        <f t="shared" si="9"/>
        <v>0</v>
      </c>
    </row>
    <row r="28" spans="1:25" x14ac:dyDescent="0.2">
      <c r="A28" s="6" t="s">
        <v>16</v>
      </c>
      <c r="B28" s="5" t="s">
        <v>192</v>
      </c>
      <c r="C28" s="90"/>
      <c r="D28" s="76">
        <f>投入係数表!V28</f>
        <v>0</v>
      </c>
      <c r="E28" s="77">
        <f t="shared" si="0"/>
        <v>0</v>
      </c>
      <c r="F28" s="76">
        <f>分析係数表!C31</f>
        <v>0.63276836158192085</v>
      </c>
      <c r="G28" s="77">
        <f t="shared" si="1"/>
        <v>0</v>
      </c>
      <c r="H28" s="77">
        <v>0</v>
      </c>
      <c r="I28" s="77">
        <f t="shared" si="2"/>
        <v>0</v>
      </c>
      <c r="J28" s="76">
        <f>分析係数表!G31</f>
        <v>7.0953436807095344E-2</v>
      </c>
      <c r="K28" s="78">
        <f t="shared" si="3"/>
        <v>0</v>
      </c>
      <c r="L28" s="79"/>
      <c r="M28" s="80"/>
      <c r="N28" s="81">
        <f>分析係数表!H31</f>
        <v>2.4772540460871292E-2</v>
      </c>
      <c r="O28" s="82">
        <f t="shared" si="4"/>
        <v>0.44378236768475143</v>
      </c>
      <c r="P28" s="76">
        <f>分析係数表!C31</f>
        <v>0.63276836158192085</v>
      </c>
      <c r="Q28" s="82">
        <f t="shared" si="5"/>
        <v>0.28081144169882571</v>
      </c>
      <c r="R28" s="83">
        <v>0.36460371015448506</v>
      </c>
      <c r="S28" s="84">
        <f t="shared" si="6"/>
        <v>0.36460371015448506</v>
      </c>
      <c r="T28" s="85">
        <f>分析係数表!F31</f>
        <v>0.34515890613451589</v>
      </c>
      <c r="U28" s="86">
        <f t="shared" si="7"/>
        <v>0.12584621776950813</v>
      </c>
      <c r="V28" s="87">
        <f>分析係数表!D31</f>
        <v>8.130081300813009E-3</v>
      </c>
      <c r="W28" s="88">
        <f t="shared" si="8"/>
        <v>0</v>
      </c>
      <c r="X28" s="76">
        <f>分析係数表!E31</f>
        <v>7.3909830007390983E-3</v>
      </c>
      <c r="Y28" s="89">
        <f t="shared" si="9"/>
        <v>0</v>
      </c>
    </row>
    <row r="29" spans="1:25" x14ac:dyDescent="0.2">
      <c r="A29" s="6" t="s">
        <v>17</v>
      </c>
      <c r="B29" s="5" t="s">
        <v>272</v>
      </c>
      <c r="C29" s="90"/>
      <c r="D29" s="76">
        <f>投入係数表!V29</f>
        <v>0</v>
      </c>
      <c r="E29" s="77">
        <f t="shared" si="0"/>
        <v>0</v>
      </c>
      <c r="F29" s="76">
        <f>分析係数表!C32</f>
        <v>0.97868217054263562</v>
      </c>
      <c r="G29" s="77">
        <f t="shared" si="1"/>
        <v>0</v>
      </c>
      <c r="H29" s="77">
        <v>0</v>
      </c>
      <c r="I29" s="77">
        <f t="shared" si="2"/>
        <v>0</v>
      </c>
      <c r="J29" s="76">
        <f>分析係数表!G32</f>
        <v>0.14173228346456693</v>
      </c>
      <c r="K29" s="78">
        <f t="shared" si="3"/>
        <v>0</v>
      </c>
      <c r="L29" s="79"/>
      <c r="M29" s="80"/>
      <c r="N29" s="81">
        <f>分析係数表!H32</f>
        <v>7.0859669510501405E-3</v>
      </c>
      <c r="O29" s="82">
        <f t="shared" si="4"/>
        <v>0.12694003652309824</v>
      </c>
      <c r="P29" s="76">
        <f>分析係数表!C32</f>
        <v>0.97868217054263562</v>
      </c>
      <c r="Q29" s="82">
        <f t="shared" si="5"/>
        <v>0.12423395047318722</v>
      </c>
      <c r="R29" s="83">
        <v>0.15682771431811862</v>
      </c>
      <c r="S29" s="84">
        <f t="shared" si="6"/>
        <v>0.15682771431811862</v>
      </c>
      <c r="T29" s="85">
        <f>分析係数表!F32</f>
        <v>0.48622047244094491</v>
      </c>
      <c r="U29" s="86">
        <f t="shared" si="7"/>
        <v>7.6252845347589179E-2</v>
      </c>
      <c r="V29" s="87">
        <f>分析係数表!D32</f>
        <v>1.3779527559055118E-2</v>
      </c>
      <c r="W29" s="88">
        <f t="shared" si="8"/>
        <v>0</v>
      </c>
      <c r="X29" s="76">
        <f>分析係数表!E32</f>
        <v>2.1653543307086614E-2</v>
      </c>
      <c r="Y29" s="89">
        <f t="shared" si="9"/>
        <v>0</v>
      </c>
    </row>
    <row r="30" spans="1:25" x14ac:dyDescent="0.2">
      <c r="A30" s="6" t="s">
        <v>18</v>
      </c>
      <c r="B30" s="5" t="s">
        <v>273</v>
      </c>
      <c r="C30" s="90"/>
      <c r="D30" s="76">
        <f>投入係数表!V30</f>
        <v>0</v>
      </c>
      <c r="E30" s="77">
        <f t="shared" si="0"/>
        <v>0</v>
      </c>
      <c r="F30" s="76">
        <f>分析係数表!C33</f>
        <v>0.55506607929515417</v>
      </c>
      <c r="G30" s="77">
        <f t="shared" si="1"/>
        <v>0</v>
      </c>
      <c r="H30" s="77">
        <v>0</v>
      </c>
      <c r="I30" s="77">
        <f t="shared" si="2"/>
        <v>0</v>
      </c>
      <c r="J30" s="76">
        <f>分析係数表!G33</f>
        <v>0.50923482849604218</v>
      </c>
      <c r="K30" s="78">
        <f t="shared" si="3"/>
        <v>0</v>
      </c>
      <c r="L30" s="79"/>
      <c r="M30" s="80"/>
      <c r="N30" s="81">
        <f>分析係数表!H33</f>
        <v>1.0203792409512202E-3</v>
      </c>
      <c r="O30" s="82">
        <f t="shared" si="4"/>
        <v>1.8279365259326146E-2</v>
      </c>
      <c r="P30" s="76">
        <f>分析係数表!C33</f>
        <v>0.55506607929515417</v>
      </c>
      <c r="Q30" s="82">
        <f t="shared" si="5"/>
        <v>1.0146255606498213E-2</v>
      </c>
      <c r="R30" s="83">
        <v>3.4091989997526002E-2</v>
      </c>
      <c r="S30" s="84">
        <f t="shared" si="6"/>
        <v>3.4091989997526002E-2</v>
      </c>
      <c r="T30" s="85">
        <f>分析係数表!F33</f>
        <v>0.65171503957783639</v>
      </c>
      <c r="U30" s="86">
        <f t="shared" si="7"/>
        <v>2.2218262610524862E-2</v>
      </c>
      <c r="V30" s="87">
        <f>分析係数表!D33</f>
        <v>0.10817941952506596</v>
      </c>
      <c r="W30" s="88">
        <f t="shared" si="8"/>
        <v>0</v>
      </c>
      <c r="X30" s="76">
        <f>分析係数表!E33</f>
        <v>0.10026385224274406</v>
      </c>
      <c r="Y30" s="89">
        <f t="shared" si="9"/>
        <v>0</v>
      </c>
    </row>
    <row r="31" spans="1:25" x14ac:dyDescent="0.2">
      <c r="A31" s="6" t="s">
        <v>19</v>
      </c>
      <c r="B31" s="5" t="s">
        <v>274</v>
      </c>
      <c r="C31" s="90"/>
      <c r="D31" s="76">
        <f>投入係数表!V31</f>
        <v>0</v>
      </c>
      <c r="E31" s="77">
        <f t="shared" si="0"/>
        <v>0</v>
      </c>
      <c r="F31" s="76">
        <f>分析係数表!C34</f>
        <v>0.15400223191640461</v>
      </c>
      <c r="G31" s="77">
        <f t="shared" si="1"/>
        <v>0</v>
      </c>
      <c r="H31" s="77">
        <v>0</v>
      </c>
      <c r="I31" s="77">
        <f t="shared" si="2"/>
        <v>0</v>
      </c>
      <c r="J31" s="76">
        <f>分析係数表!G34</f>
        <v>0.42548076923076922</v>
      </c>
      <c r="K31" s="78">
        <f t="shared" si="3"/>
        <v>0</v>
      </c>
      <c r="L31" s="79"/>
      <c r="M31" s="80"/>
      <c r="N31" s="81">
        <f>分析係数表!H34</f>
        <v>0.17369122190414105</v>
      </c>
      <c r="O31" s="82">
        <f t="shared" si="4"/>
        <v>3.111554175254184</v>
      </c>
      <c r="P31" s="76">
        <f>分析係数表!C34</f>
        <v>0.15400223191640461</v>
      </c>
      <c r="Q31" s="82">
        <f t="shared" si="5"/>
        <v>0.47918628771795191</v>
      </c>
      <c r="R31" s="83">
        <v>0.5045636707854545</v>
      </c>
      <c r="S31" s="84">
        <f t="shared" si="6"/>
        <v>0.5045636707854545</v>
      </c>
      <c r="T31" s="85">
        <f>分析係数表!F34</f>
        <v>0.70232371794871795</v>
      </c>
      <c r="U31" s="86">
        <f t="shared" si="7"/>
        <v>0.35436703320789331</v>
      </c>
      <c r="V31" s="87">
        <f>分析係数表!D34</f>
        <v>0.47435897435897434</v>
      </c>
      <c r="W31" s="88">
        <f t="shared" si="8"/>
        <v>0</v>
      </c>
      <c r="X31" s="76">
        <f>分析係数表!E34</f>
        <v>0.27003205128205127</v>
      </c>
      <c r="Y31" s="89">
        <f t="shared" si="9"/>
        <v>0</v>
      </c>
    </row>
    <row r="32" spans="1:25" x14ac:dyDescent="0.2">
      <c r="A32" s="6" t="s">
        <v>20</v>
      </c>
      <c r="B32" s="5" t="s">
        <v>37</v>
      </c>
      <c r="C32" s="90"/>
      <c r="D32" s="76">
        <f>投入係数表!V32</f>
        <v>0</v>
      </c>
      <c r="E32" s="77">
        <f t="shared" si="0"/>
        <v>0</v>
      </c>
      <c r="F32" s="76">
        <f>分析係数表!C35</f>
        <v>0.30568862275449105</v>
      </c>
      <c r="G32" s="77">
        <f t="shared" si="1"/>
        <v>0</v>
      </c>
      <c r="H32" s="77">
        <v>0</v>
      </c>
      <c r="I32" s="77">
        <f t="shared" si="2"/>
        <v>0</v>
      </c>
      <c r="J32" s="76">
        <f>分析係数表!G35</f>
        <v>0.31559633027522938</v>
      </c>
      <c r="K32" s="78">
        <f t="shared" si="3"/>
        <v>0</v>
      </c>
      <c r="L32" s="79"/>
      <c r="M32" s="80"/>
      <c r="N32" s="81">
        <f>分析係数表!H35</f>
        <v>6.5701085570136902E-2</v>
      </c>
      <c r="O32" s="82">
        <f t="shared" si="4"/>
        <v>1.1769880186421668</v>
      </c>
      <c r="P32" s="76">
        <f>分析係数表!C35</f>
        <v>0.30568862275449105</v>
      </c>
      <c r="Q32" s="82">
        <f t="shared" si="5"/>
        <v>0.3597918464172612</v>
      </c>
      <c r="R32" s="83">
        <v>0.42257888202978483</v>
      </c>
      <c r="S32" s="84">
        <f t="shared" si="6"/>
        <v>0.42257888202978483</v>
      </c>
      <c r="T32" s="85">
        <f>分析係数表!F35</f>
        <v>0.65045871559633028</v>
      </c>
      <c r="U32" s="86">
        <f t="shared" si="7"/>
        <v>0.27487011684322704</v>
      </c>
      <c r="V32" s="87">
        <f>分析係数表!D35</f>
        <v>0.10366972477064221</v>
      </c>
      <c r="W32" s="88">
        <f t="shared" si="8"/>
        <v>0</v>
      </c>
      <c r="X32" s="76">
        <f>分析係数表!E35</f>
        <v>8.990825688073395E-2</v>
      </c>
      <c r="Y32" s="89">
        <f t="shared" si="9"/>
        <v>0</v>
      </c>
    </row>
    <row r="33" spans="1:25" x14ac:dyDescent="0.2">
      <c r="A33" s="6" t="s">
        <v>21</v>
      </c>
      <c r="B33" s="5" t="s">
        <v>38</v>
      </c>
      <c r="C33" s="90"/>
      <c r="D33" s="76">
        <f>投入係数表!V33</f>
        <v>0</v>
      </c>
      <c r="E33" s="77">
        <f t="shared" si="0"/>
        <v>0</v>
      </c>
      <c r="F33" s="76">
        <f>分析係数表!C36</f>
        <v>0.70817344589409048</v>
      </c>
      <c r="G33" s="77">
        <f t="shared" si="1"/>
        <v>0</v>
      </c>
      <c r="H33" s="77">
        <v>0</v>
      </c>
      <c r="I33" s="77">
        <f t="shared" si="2"/>
        <v>0</v>
      </c>
      <c r="J33" s="76">
        <f>分析係数表!G36</f>
        <v>9.7428958051420846E-3</v>
      </c>
      <c r="K33" s="78">
        <f t="shared" si="3"/>
        <v>0</v>
      </c>
      <c r="L33" s="79"/>
      <c r="M33" s="80"/>
      <c r="N33" s="81">
        <f>分析係数表!H36</f>
        <v>0.13287605226609223</v>
      </c>
      <c r="O33" s="82">
        <f t="shared" si="4"/>
        <v>2.3803795648811379</v>
      </c>
      <c r="P33" s="76">
        <f>分析係数表!C36</f>
        <v>0.70817344589409048</v>
      </c>
      <c r="Q33" s="82">
        <f t="shared" si="5"/>
        <v>1.6857215989977512</v>
      </c>
      <c r="R33" s="83">
        <v>1.7311850562754234</v>
      </c>
      <c r="S33" s="84">
        <f t="shared" si="6"/>
        <v>1.7311850562754234</v>
      </c>
      <c r="T33" s="85">
        <f>分析係数表!F36</f>
        <v>0.89418132611637346</v>
      </c>
      <c r="U33" s="86">
        <f t="shared" si="7"/>
        <v>1.5479933493732068</v>
      </c>
      <c r="V33" s="87">
        <f>分析係数表!D36</f>
        <v>4.0595399188092015E-3</v>
      </c>
      <c r="W33" s="88">
        <f t="shared" si="8"/>
        <v>0</v>
      </c>
      <c r="X33" s="76">
        <f>分析係数表!E36</f>
        <v>8.1190798376184028E-4</v>
      </c>
      <c r="Y33" s="89">
        <f t="shared" si="9"/>
        <v>0</v>
      </c>
    </row>
    <row r="34" spans="1:25" x14ac:dyDescent="0.2">
      <c r="A34" s="6" t="s">
        <v>22</v>
      </c>
      <c r="B34" s="5" t="s">
        <v>377</v>
      </c>
      <c r="C34" s="90"/>
      <c r="D34" s="76">
        <f>投入係数表!V34</f>
        <v>0</v>
      </c>
      <c r="E34" s="77">
        <f t="shared" si="0"/>
        <v>0</v>
      </c>
      <c r="F34" s="76">
        <f>分析係数表!C37</f>
        <v>0.27648363838047696</v>
      </c>
      <c r="G34" s="77">
        <f t="shared" si="1"/>
        <v>0</v>
      </c>
      <c r="H34" s="77">
        <v>0</v>
      </c>
      <c r="I34" s="77">
        <f t="shared" si="2"/>
        <v>0</v>
      </c>
      <c r="J34" s="76">
        <f>分析係数表!G37</f>
        <v>0.33205374280230326</v>
      </c>
      <c r="K34" s="78">
        <f t="shared" si="3"/>
        <v>0</v>
      </c>
      <c r="L34" s="79"/>
      <c r="M34" s="80"/>
      <c r="N34" s="81">
        <f>分析係数表!H37</f>
        <v>5.1330744593407217E-2</v>
      </c>
      <c r="O34" s="82">
        <f t="shared" si="4"/>
        <v>0.91955362457332357</v>
      </c>
      <c r="P34" s="76">
        <f>分析係数表!C37</f>
        <v>0.27648363838047696</v>
      </c>
      <c r="Q34" s="82">
        <f t="shared" si="5"/>
        <v>0.25424153180798764</v>
      </c>
      <c r="R34" s="83">
        <v>0.29188162481597452</v>
      </c>
      <c r="S34" s="84">
        <f t="shared" si="6"/>
        <v>0.29188162481597452</v>
      </c>
      <c r="T34" s="85">
        <f>分析係数表!F37</f>
        <v>0.66922584772872684</v>
      </c>
      <c r="U34" s="86">
        <f t="shared" si="7"/>
        <v>0.19533472780390873</v>
      </c>
      <c r="V34" s="87">
        <f>分析係数表!D37</f>
        <v>9.9168266154830459E-2</v>
      </c>
      <c r="W34" s="88">
        <f t="shared" si="8"/>
        <v>0</v>
      </c>
      <c r="X34" s="76">
        <f>分析係数表!E37</f>
        <v>6.9737683941138842E-2</v>
      </c>
      <c r="Y34" s="89">
        <f t="shared" si="9"/>
        <v>0</v>
      </c>
    </row>
    <row r="35" spans="1:25" x14ac:dyDescent="0.2">
      <c r="A35" s="6" t="s">
        <v>23</v>
      </c>
      <c r="B35" s="5" t="s">
        <v>193</v>
      </c>
      <c r="C35" s="90"/>
      <c r="D35" s="76">
        <f>投入係数表!V35</f>
        <v>0</v>
      </c>
      <c r="E35" s="77">
        <f t="shared" si="0"/>
        <v>0</v>
      </c>
      <c r="F35" s="76">
        <f>分析係数表!C38</f>
        <v>2.0725388601036232E-2</v>
      </c>
      <c r="G35" s="77">
        <f t="shared" si="1"/>
        <v>0</v>
      </c>
      <c r="H35" s="77">
        <v>0</v>
      </c>
      <c r="I35" s="77">
        <f t="shared" si="2"/>
        <v>0</v>
      </c>
      <c r="J35" s="76">
        <f>分析係数表!G38</f>
        <v>0.23376623376623376</v>
      </c>
      <c r="K35" s="78">
        <f t="shared" si="3"/>
        <v>0</v>
      </c>
      <c r="L35" s="79"/>
      <c r="M35" s="80"/>
      <c r="N35" s="81">
        <f>分析係数表!H38</f>
        <v>4.4613247923811682E-2</v>
      </c>
      <c r="O35" s="82">
        <f t="shared" si="4"/>
        <v>0.79921446994942646</v>
      </c>
      <c r="P35" s="76">
        <f>分析係数表!C38</f>
        <v>2.0725388601036232E-2</v>
      </c>
      <c r="Q35" s="82">
        <f t="shared" si="5"/>
        <v>1.6564030465273057E-2</v>
      </c>
      <c r="R35" s="83">
        <v>1.8739174511757967E-2</v>
      </c>
      <c r="S35" s="84">
        <f t="shared" si="6"/>
        <v>1.8739174511757967E-2</v>
      </c>
      <c r="T35" s="85">
        <f>分析係数表!F38</f>
        <v>0.61038961038961037</v>
      </c>
      <c r="U35" s="86">
        <f t="shared" si="7"/>
        <v>1.1438197429254863E-2</v>
      </c>
      <c r="V35" s="87">
        <f>分析係数表!D38</f>
        <v>0.19480519480519481</v>
      </c>
      <c r="W35" s="88">
        <f t="shared" si="8"/>
        <v>0</v>
      </c>
      <c r="X35" s="76">
        <f>分析係数表!E38</f>
        <v>0.15584415584415584</v>
      </c>
      <c r="Y35" s="89">
        <f t="shared" si="9"/>
        <v>0</v>
      </c>
    </row>
    <row r="36" spans="1:25" x14ac:dyDescent="0.2">
      <c r="A36" s="6" t="s">
        <v>24</v>
      </c>
      <c r="B36" s="5" t="s">
        <v>39</v>
      </c>
      <c r="C36" s="90"/>
      <c r="D36" s="76">
        <f>投入係数表!V36</f>
        <v>0</v>
      </c>
      <c r="E36" s="77">
        <f t="shared" si="0"/>
        <v>0</v>
      </c>
      <c r="F36" s="76">
        <f>分析係数表!C39</f>
        <v>1</v>
      </c>
      <c r="G36" s="77">
        <f t="shared" si="1"/>
        <v>0</v>
      </c>
      <c r="H36" s="77">
        <v>0</v>
      </c>
      <c r="I36" s="77">
        <f t="shared" si="2"/>
        <v>0</v>
      </c>
      <c r="J36" s="76">
        <f>分析係数表!G39</f>
        <v>0.35511171293161814</v>
      </c>
      <c r="K36" s="78">
        <f t="shared" si="3"/>
        <v>0</v>
      </c>
      <c r="L36" s="79"/>
      <c r="M36" s="80"/>
      <c r="N36" s="81">
        <f>分析係数表!H39</f>
        <v>4.0815169638048808E-3</v>
      </c>
      <c r="O36" s="82">
        <f t="shared" si="4"/>
        <v>7.3117461037304585E-2</v>
      </c>
      <c r="P36" s="76">
        <f>分析係数表!C39</f>
        <v>1</v>
      </c>
      <c r="Q36" s="82">
        <f t="shared" si="5"/>
        <v>7.3117461037304585E-2</v>
      </c>
      <c r="R36" s="83">
        <v>7.5863991120300692E-2</v>
      </c>
      <c r="S36" s="84">
        <f t="shared" si="6"/>
        <v>7.5863991120300692E-2</v>
      </c>
      <c r="T36" s="85">
        <f>分析係数表!F39</f>
        <v>0.70565335138794849</v>
      </c>
      <c r="U36" s="86">
        <f t="shared" si="7"/>
        <v>5.3533679583705751E-2</v>
      </c>
      <c r="V36" s="87">
        <f>分析係数表!D39</f>
        <v>5.8226134055517943E-2</v>
      </c>
      <c r="W36" s="88">
        <f t="shared" si="8"/>
        <v>0</v>
      </c>
      <c r="X36" s="76">
        <f>分析係数表!E39</f>
        <v>7.3798239675016933E-2</v>
      </c>
      <c r="Y36" s="89">
        <f t="shared" si="9"/>
        <v>0</v>
      </c>
    </row>
    <row r="37" spans="1:25" x14ac:dyDescent="0.2">
      <c r="A37" s="6" t="s">
        <v>25</v>
      </c>
      <c r="B37" s="5" t="s">
        <v>40</v>
      </c>
      <c r="C37" s="90"/>
      <c r="D37" s="76">
        <f>投入係数表!V37</f>
        <v>0</v>
      </c>
      <c r="E37" s="77">
        <f t="shared" si="0"/>
        <v>0</v>
      </c>
      <c r="F37" s="76">
        <f>分析係数表!C40</f>
        <v>0.8197979041916168</v>
      </c>
      <c r="G37" s="77">
        <f t="shared" si="1"/>
        <v>0</v>
      </c>
      <c r="H37" s="77">
        <v>0</v>
      </c>
      <c r="I37" s="77">
        <f t="shared" si="2"/>
        <v>0</v>
      </c>
      <c r="J37" s="76">
        <f>分析係数表!G40</f>
        <v>0.57597173144876324</v>
      </c>
      <c r="K37" s="78">
        <f t="shared" si="3"/>
        <v>0</v>
      </c>
      <c r="L37" s="79"/>
      <c r="M37" s="80"/>
      <c r="N37" s="81">
        <f>分析係数表!H40</f>
        <v>2.8769025821263571E-2</v>
      </c>
      <c r="O37" s="82">
        <f t="shared" si="4"/>
        <v>0.51537654828377888</v>
      </c>
      <c r="P37" s="76">
        <f>分析係数表!C40</f>
        <v>0.8197979041916168</v>
      </c>
      <c r="Q37" s="82">
        <f t="shared" si="5"/>
        <v>0.42250461415255153</v>
      </c>
      <c r="R37" s="83">
        <v>0.42355059985116195</v>
      </c>
      <c r="S37" s="84">
        <f t="shared" si="6"/>
        <v>0.42355059985116195</v>
      </c>
      <c r="T37" s="85">
        <f>分析係数表!F40</f>
        <v>0.7751534312813837</v>
      </c>
      <c r="U37" s="86">
        <f t="shared" si="7"/>
        <v>0.32831670079591652</v>
      </c>
      <c r="V37" s="87">
        <f>分析係数表!D40</f>
        <v>0.11623581923005394</v>
      </c>
      <c r="W37" s="88">
        <f t="shared" si="8"/>
        <v>0</v>
      </c>
      <c r="X37" s="76">
        <f>分析係数表!E40</f>
        <v>7.1229310024177053E-2</v>
      </c>
      <c r="Y37" s="89">
        <f t="shared" si="9"/>
        <v>0</v>
      </c>
    </row>
    <row r="38" spans="1:25" x14ac:dyDescent="0.2">
      <c r="A38" s="6" t="s">
        <v>26</v>
      </c>
      <c r="B38" s="5" t="s">
        <v>276</v>
      </c>
      <c r="C38" s="90"/>
      <c r="D38" s="76">
        <f>投入係数表!V38</f>
        <v>0</v>
      </c>
      <c r="E38" s="77">
        <f t="shared" si="0"/>
        <v>0</v>
      </c>
      <c r="F38" s="76">
        <f>分析係数表!C41</f>
        <v>0.39171744294123723</v>
      </c>
      <c r="G38" s="77">
        <f t="shared" si="1"/>
        <v>0</v>
      </c>
      <c r="H38" s="77">
        <v>0</v>
      </c>
      <c r="I38" s="77">
        <f t="shared" si="2"/>
        <v>0</v>
      </c>
      <c r="J38" s="76">
        <f>分析係数表!G41</f>
        <v>0.45918367346938777</v>
      </c>
      <c r="K38" s="78">
        <f t="shared" si="3"/>
        <v>0</v>
      </c>
      <c r="L38" s="79"/>
      <c r="M38" s="80"/>
      <c r="N38" s="81">
        <f>分析係数表!H41</f>
        <v>5.0452084691477002E-2</v>
      </c>
      <c r="O38" s="82">
        <f t="shared" si="4"/>
        <v>0.90381306004445949</v>
      </c>
      <c r="P38" s="76">
        <f>分析係数表!C41</f>
        <v>0.39171744294123723</v>
      </c>
      <c r="Q38" s="82">
        <f t="shared" si="5"/>
        <v>0.35403934077751059</v>
      </c>
      <c r="R38" s="83">
        <v>0.35694932132518864</v>
      </c>
      <c r="S38" s="84">
        <f t="shared" si="6"/>
        <v>0.35694932132518864</v>
      </c>
      <c r="T38" s="85">
        <f>分析係数表!F41</f>
        <v>0.56279434850863419</v>
      </c>
      <c r="U38" s="86">
        <f t="shared" si="7"/>
        <v>0.20088906074580867</v>
      </c>
      <c r="V38" s="87">
        <f>分析係数表!D41</f>
        <v>0.20068027210884354</v>
      </c>
      <c r="W38" s="88">
        <f t="shared" si="8"/>
        <v>0</v>
      </c>
      <c r="X38" s="76">
        <f>分析係数表!E41</f>
        <v>0.1815803244374673</v>
      </c>
      <c r="Y38" s="89">
        <f t="shared" si="9"/>
        <v>0</v>
      </c>
    </row>
    <row r="39" spans="1:25" x14ac:dyDescent="0.2">
      <c r="A39" s="6" t="s">
        <v>51</v>
      </c>
      <c r="B39" s="5" t="s">
        <v>367</v>
      </c>
      <c r="C39" s="90"/>
      <c r="D39" s="76">
        <f>投入係数表!V39</f>
        <v>0</v>
      </c>
      <c r="E39" s="77">
        <f>$C$24*D39</f>
        <v>0</v>
      </c>
      <c r="F39" s="76">
        <f>分析係数表!C42</f>
        <v>0.20259319286871957</v>
      </c>
      <c r="G39" s="77">
        <f>E39*F39</f>
        <v>0</v>
      </c>
      <c r="H39" s="77">
        <v>0</v>
      </c>
      <c r="I39" s="77">
        <f>C39+H39</f>
        <v>0</v>
      </c>
      <c r="J39" s="76">
        <f>分析係数表!G42</f>
        <v>0.5</v>
      </c>
      <c r="K39" s="78">
        <f t="shared" si="3"/>
        <v>0</v>
      </c>
      <c r="L39" s="79"/>
      <c r="M39" s="80"/>
      <c r="N39" s="81">
        <f>分析係数表!H42</f>
        <v>1.5560783424506107E-2</v>
      </c>
      <c r="O39" s="82">
        <f t="shared" si="4"/>
        <v>0.27876032020472369</v>
      </c>
      <c r="P39" s="76">
        <f>分析係数表!C42</f>
        <v>0.20259319286871957</v>
      </c>
      <c r="Q39" s="82">
        <f>O39*P39</f>
        <v>5.6474943315381609E-2</v>
      </c>
      <c r="R39" s="83">
        <v>5.7682405948049513E-2</v>
      </c>
      <c r="S39" s="84">
        <f>I39+R39</f>
        <v>5.7682405948049513E-2</v>
      </c>
      <c r="T39" s="85">
        <f>分析係数表!F42</f>
        <v>0.5714285714285714</v>
      </c>
      <c r="U39" s="86">
        <f>S39*T39</f>
        <v>3.2961374827456862E-2</v>
      </c>
      <c r="V39" s="87">
        <f>分析係数表!D42</f>
        <v>1.2619047619047619</v>
      </c>
      <c r="W39" s="88">
        <f>ROUND(S39*V39,0)</f>
        <v>0</v>
      </c>
      <c r="X39" s="76">
        <f>分析係数表!E42</f>
        <v>1.2380952380952381</v>
      </c>
      <c r="Y39" s="89">
        <f>ROUND(S39*X39,0)</f>
        <v>0</v>
      </c>
    </row>
    <row r="40" spans="1:25" x14ac:dyDescent="0.2">
      <c r="A40" s="6" t="s">
        <v>194</v>
      </c>
      <c r="B40" s="5" t="s">
        <v>41</v>
      </c>
      <c r="C40" s="90"/>
      <c r="D40" s="76">
        <f>投入係数表!V40</f>
        <v>0</v>
      </c>
      <c r="E40" s="77">
        <f>$C$24*D40</f>
        <v>0</v>
      </c>
      <c r="F40" s="76">
        <f>分析係数表!C43</f>
        <v>0.25330396475770922</v>
      </c>
      <c r="G40" s="77">
        <f>E40*F40</f>
        <v>0</v>
      </c>
      <c r="H40" s="77">
        <v>0</v>
      </c>
      <c r="I40" s="77">
        <f>C40+H40</f>
        <v>0</v>
      </c>
      <c r="J40" s="76">
        <f>分析係数表!G43</f>
        <v>0.41014168530947054</v>
      </c>
      <c r="K40" s="78">
        <f t="shared" si="3"/>
        <v>0</v>
      </c>
      <c r="L40" s="79"/>
      <c r="M40" s="80"/>
      <c r="N40" s="81">
        <f>分析係数表!H43</f>
        <v>4.1382046994132816E-2</v>
      </c>
      <c r="O40" s="82">
        <f t="shared" si="4"/>
        <v>0.74132981329489356</v>
      </c>
      <c r="P40" s="76">
        <f>分析係数表!C43</f>
        <v>0.25330396475770922</v>
      </c>
      <c r="Q40" s="82">
        <f>O40*P40</f>
        <v>0.18778178090068887</v>
      </c>
      <c r="R40" s="83">
        <v>0.26322043790525734</v>
      </c>
      <c r="S40" s="84">
        <f>I40+R40</f>
        <v>0.26322043790525734</v>
      </c>
      <c r="T40" s="85">
        <f>分析係数表!F43</f>
        <v>0.66890380313199105</v>
      </c>
      <c r="U40" s="86">
        <f>S40*T40</f>
        <v>0.17606915197689474</v>
      </c>
      <c r="V40" s="87">
        <f>分析係数表!D43</f>
        <v>0.29082774049217003</v>
      </c>
      <c r="W40" s="88">
        <f>ROUND(S40*V40,0)</f>
        <v>0</v>
      </c>
      <c r="X40" s="76">
        <f>分析係数表!E43</f>
        <v>0.17375093214019388</v>
      </c>
      <c r="Y40" s="89">
        <f>ROUND(S40*X40,0)</f>
        <v>0</v>
      </c>
    </row>
    <row r="41" spans="1:25" x14ac:dyDescent="0.2">
      <c r="A41" s="6" t="s">
        <v>340</v>
      </c>
      <c r="B41" s="5" t="s">
        <v>42</v>
      </c>
      <c r="C41" s="90"/>
      <c r="D41" s="76">
        <f>投入係数表!V41</f>
        <v>0</v>
      </c>
      <c r="E41" s="77">
        <f>$C$24*D41</f>
        <v>0</v>
      </c>
      <c r="F41" s="76">
        <f>分析係数表!C44</f>
        <v>0.34899060563661799</v>
      </c>
      <c r="G41" s="77">
        <f>E41*F41</f>
        <v>0</v>
      </c>
      <c r="H41" s="77">
        <v>0</v>
      </c>
      <c r="I41" s="77">
        <f>C41+H41</f>
        <v>0</v>
      </c>
      <c r="J41" s="76">
        <f>分析係数表!G44</f>
        <v>0.26066485946640033</v>
      </c>
      <c r="K41" s="78">
        <f t="shared" si="3"/>
        <v>0</v>
      </c>
      <c r="L41" s="79"/>
      <c r="M41" s="80"/>
      <c r="N41" s="81">
        <f>分析係数表!H44</f>
        <v>0.11725858110597773</v>
      </c>
      <c r="O41" s="82">
        <f t="shared" si="4"/>
        <v>2.1006037243842295</v>
      </c>
      <c r="P41" s="76">
        <f>分析係数表!C44</f>
        <v>0.34899060563661799</v>
      </c>
      <c r="Q41" s="82">
        <f>O41*P41</f>
        <v>0.73309096597538759</v>
      </c>
      <c r="R41" s="83">
        <v>0.74184870137386838</v>
      </c>
      <c r="S41" s="84">
        <f>I41+R41</f>
        <v>0.74184870137386838</v>
      </c>
      <c r="T41" s="85">
        <f>分析係数表!F44</f>
        <v>0.46411756313311459</v>
      </c>
      <c r="U41" s="86">
        <f>S41*T41</f>
        <v>0.34430501149510545</v>
      </c>
      <c r="V41" s="87">
        <f>分析係数表!D44</f>
        <v>0.17006705664146099</v>
      </c>
      <c r="W41" s="88">
        <f>ROUND(S41*V41,0)</f>
        <v>0</v>
      </c>
      <c r="X41" s="76">
        <f>分析係数表!E44</f>
        <v>7.8327864174632611E-2</v>
      </c>
      <c r="Y41" s="89">
        <f>ROUND(S41*X41,0)</f>
        <v>0</v>
      </c>
    </row>
    <row r="42" spans="1:25" x14ac:dyDescent="0.2">
      <c r="A42" s="6" t="s">
        <v>341</v>
      </c>
      <c r="B42" s="5" t="s">
        <v>278</v>
      </c>
      <c r="C42" s="90"/>
      <c r="D42" s="76">
        <f>投入係数表!V42</f>
        <v>0</v>
      </c>
      <c r="E42" s="77">
        <f>$C$24*D42</f>
        <v>0</v>
      </c>
      <c r="F42" s="76">
        <f>分析係数表!C45</f>
        <v>1</v>
      </c>
      <c r="G42" s="77">
        <f>E42*F42</f>
        <v>0</v>
      </c>
      <c r="H42" s="77">
        <v>0</v>
      </c>
      <c r="I42" s="77">
        <f>C42+H42</f>
        <v>0</v>
      </c>
      <c r="J42" s="76">
        <f>分析係数表!G45</f>
        <v>0</v>
      </c>
      <c r="K42" s="78">
        <f t="shared" si="3"/>
        <v>0</v>
      </c>
      <c r="L42" s="79"/>
      <c r="M42" s="80"/>
      <c r="N42" s="81">
        <f>分析係数表!H45</f>
        <v>0</v>
      </c>
      <c r="O42" s="82">
        <f t="shared" si="4"/>
        <v>0</v>
      </c>
      <c r="P42" s="76">
        <f>分析係数表!C45</f>
        <v>1</v>
      </c>
      <c r="Q42" s="82">
        <f>O42*P42</f>
        <v>0</v>
      </c>
      <c r="R42" s="83">
        <v>1.7648157377511422E-3</v>
      </c>
      <c r="S42" s="84">
        <f>I42+R42</f>
        <v>1.7648157377511422E-3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投入係数表!V43</f>
        <v>0</v>
      </c>
      <c r="E43" s="77">
        <f>$C$24*D43</f>
        <v>0</v>
      </c>
      <c r="F43" s="76">
        <f>分析係数表!C46</f>
        <v>3.0665669409124852E-2</v>
      </c>
      <c r="G43" s="77">
        <f>E43*F43</f>
        <v>0</v>
      </c>
      <c r="H43" s="77">
        <v>0</v>
      </c>
      <c r="I43" s="77">
        <f>C43+H43</f>
        <v>0</v>
      </c>
      <c r="J43" s="76">
        <f>分析係数表!G46</f>
        <v>2.4390243902439025E-2</v>
      </c>
      <c r="K43" s="78">
        <f t="shared" si="3"/>
        <v>0</v>
      </c>
      <c r="L43" s="79"/>
      <c r="M43" s="80"/>
      <c r="N43" s="81">
        <f>分析係数表!H46</f>
        <v>2.3808848955528473E-2</v>
      </c>
      <c r="O43" s="82">
        <f t="shared" si="4"/>
        <v>0.42651852271761009</v>
      </c>
      <c r="P43" s="76">
        <f>分析係数表!C46</f>
        <v>3.0665669409124852E-2</v>
      </c>
      <c r="Q43" s="82">
        <f>O43*P43</f>
        <v>1.3079476014526539E-2</v>
      </c>
      <c r="R43" s="83">
        <v>1.4075966675355069E-2</v>
      </c>
      <c r="S43" s="84">
        <f>I43+R43</f>
        <v>1.4075966675355069E-2</v>
      </c>
      <c r="T43" s="85">
        <f>分析係数表!F46</f>
        <v>0.34146341463414637</v>
      </c>
      <c r="U43" s="86">
        <f>S43*T43</f>
        <v>4.8064276452431951E-3</v>
      </c>
      <c r="V43" s="87">
        <f>分析係数表!D46</f>
        <v>4.878048780487805E-2</v>
      </c>
      <c r="W43" s="88">
        <f>ROUND(S43*V43,0)</f>
        <v>0</v>
      </c>
      <c r="X43" s="76">
        <f>分析係数表!E46</f>
        <v>0.17073170731707318</v>
      </c>
      <c r="Y43" s="89">
        <f>ROUND(S43*X43,0)</f>
        <v>0</v>
      </c>
    </row>
    <row r="44" spans="1:25" x14ac:dyDescent="0.2">
      <c r="A44" s="3">
        <v>37</v>
      </c>
      <c r="B44" s="14" t="s">
        <v>150</v>
      </c>
      <c r="C44" s="197">
        <f>SUM(C5:C43)</f>
        <v>100</v>
      </c>
      <c r="D44" s="92">
        <f>投入係数表!V44</f>
        <v>0.42857142857142855</v>
      </c>
      <c r="E44" s="91">
        <f>SUM(E5:E43)</f>
        <v>42.857142857142854</v>
      </c>
      <c r="F44" s="92">
        <f>分析係数表!C47</f>
        <v>0.40646171512083096</v>
      </c>
      <c r="G44" s="91">
        <f>SUM(G5:G43)</f>
        <v>0</v>
      </c>
      <c r="H44" s="91">
        <f>SUM(H5:H43)</f>
        <v>0</v>
      </c>
      <c r="I44" s="91">
        <f>SUM(I5:I43)</f>
        <v>100</v>
      </c>
      <c r="J44" s="92">
        <f>分析係数表!G47</f>
        <v>0.2746501442153616</v>
      </c>
      <c r="K44" s="93">
        <f>SUM(K5:K43)</f>
        <v>28.571428571428569</v>
      </c>
      <c r="L44" s="94">
        <f>最終需要_まとめ!$L$33</f>
        <v>0.627</v>
      </c>
      <c r="M44" s="91">
        <f>K44*L44</f>
        <v>17.914285714285715</v>
      </c>
      <c r="N44" s="95">
        <f>分析係数表!H47</f>
        <v>1</v>
      </c>
      <c r="O44" s="96">
        <f>SUM(O5:O43)</f>
        <v>17.914285714285715</v>
      </c>
      <c r="P44" s="92">
        <f>分析係数表!C47</f>
        <v>0.40646171512083096</v>
      </c>
      <c r="Q44" s="96">
        <f>SUM(Q5:Q43)</f>
        <v>5.5916129907472509</v>
      </c>
      <c r="R44" s="91">
        <f>SUM(R7:R43)</f>
        <v>6.0258691553222929</v>
      </c>
      <c r="S44" s="97">
        <f>SUM(S5:S43)</f>
        <v>106.15917537648031</v>
      </c>
      <c r="T44" s="98">
        <f>分析係数表!F47</f>
        <v>0.52975109496848627</v>
      </c>
      <c r="U44" s="99">
        <f>SUM(U5:U43)</f>
        <v>61.158308332621303</v>
      </c>
      <c r="V44" s="100">
        <f>分析係数表!D47</f>
        <v>0.13437209089383004</v>
      </c>
      <c r="W44" s="101">
        <f>SUM(W5:W43)</f>
        <v>143</v>
      </c>
      <c r="X44" s="92">
        <f>分析係数表!E47</f>
        <v>9.7288140766401632E-2</v>
      </c>
      <c r="Y44" s="102">
        <f>SUM(Y5:Y43)</f>
        <v>129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206</v>
      </c>
      <c r="S2" s="3" t="s">
        <v>152</v>
      </c>
      <c r="U2" s="64" t="s">
        <v>209</v>
      </c>
      <c r="W2" s="3" t="s">
        <v>130</v>
      </c>
      <c r="Y2" s="3" t="s">
        <v>153</v>
      </c>
    </row>
    <row r="3" spans="1:25" ht="44" x14ac:dyDescent="0.2">
      <c r="B3" s="65"/>
      <c r="C3" s="66" t="s">
        <v>227</v>
      </c>
      <c r="D3" s="66" t="s">
        <v>236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投入係数表!W5</f>
        <v>0</v>
      </c>
      <c r="E5" s="77">
        <f t="shared" ref="E5:E38" si="0">$C$25*D5</f>
        <v>0</v>
      </c>
      <c r="F5" s="76">
        <f>分析係数表!C8</f>
        <v>0.34359605911330049</v>
      </c>
      <c r="G5" s="77">
        <f t="shared" ref="G5:G38" si="1">E5*F5</f>
        <v>0</v>
      </c>
      <c r="H5" s="77">
        <f t="array" ref="H5:H43">MMULT(逆行列係数!C5:AO43,'21'!G5:G43)</f>
        <v>4.2690674649676747E-5</v>
      </c>
      <c r="I5" s="77">
        <f t="shared" ref="I5:I38" si="2">C5+H5</f>
        <v>4.2690674649676747E-5</v>
      </c>
      <c r="J5" s="76">
        <f>分析係数表!G8</f>
        <v>0.12010331467929401</v>
      </c>
      <c r="K5" s="78">
        <f t="shared" ref="K5:K38" si="3">I5*J5</f>
        <v>5.1272915313214862E-6</v>
      </c>
      <c r="L5" s="79" t="s">
        <v>183</v>
      </c>
      <c r="M5" s="80" t="s">
        <v>183</v>
      </c>
      <c r="N5" s="81">
        <f>分析係数表!H8</f>
        <v>1.3293274000170063E-2</v>
      </c>
      <c r="O5" s="82">
        <f t="shared" ref="O5:O43" si="4">$M$44*N5</f>
        <v>0.11780972522592877</v>
      </c>
      <c r="P5" s="76">
        <f>分析係数表!C8</f>
        <v>0.34359605911330049</v>
      </c>
      <c r="Q5" s="82">
        <f t="shared" ref="Q5:Q38" si="5">O5*P5</f>
        <v>4.0478957312849909E-2</v>
      </c>
      <c r="R5" s="83">
        <f t="array" ref="R5:R43">MMULT(逆行列係数!C5:AO43,'21'!Q5:Q43)</f>
        <v>5.8314659133377147E-2</v>
      </c>
      <c r="S5" s="84">
        <f t="shared" ref="S5:S38" si="6">I5+R5</f>
        <v>5.8357349808026822E-2</v>
      </c>
      <c r="T5" s="85">
        <f>分析係数表!F8</f>
        <v>0.4537236332328885</v>
      </c>
      <c r="U5" s="86">
        <f t="shared" ref="U5:U38" si="7">S5*T5</f>
        <v>2.6478108780740538E-2</v>
      </c>
      <c r="V5" s="87">
        <f>分析係数表!D8</f>
        <v>0.40163581575548857</v>
      </c>
      <c r="W5" s="167">
        <f t="shared" ref="W5:W38" si="8">ROUND(S5*V5,0)</f>
        <v>0</v>
      </c>
      <c r="X5" s="76">
        <f>分析係数表!E8</f>
        <v>0.27335342229875159</v>
      </c>
      <c r="Y5" s="166">
        <f t="shared" ref="Y5:Y38" si="9">ROUND(S5*X5,0)</f>
        <v>0</v>
      </c>
    </row>
    <row r="6" spans="1:25" x14ac:dyDescent="0.2">
      <c r="A6" s="6" t="s">
        <v>219</v>
      </c>
      <c r="B6" s="5" t="s">
        <v>265</v>
      </c>
      <c r="C6" s="90"/>
      <c r="D6" s="76">
        <f>投入係数表!W6</f>
        <v>0</v>
      </c>
      <c r="E6" s="77">
        <f t="shared" si="0"/>
        <v>0</v>
      </c>
      <c r="F6" s="76">
        <f>分析係数表!C9</f>
        <v>1</v>
      </c>
      <c r="G6" s="77">
        <f t="shared" si="1"/>
        <v>0</v>
      </c>
      <c r="H6" s="77">
        <v>1.3768266140211596E-4</v>
      </c>
      <c r="I6" s="77">
        <f t="shared" si="2"/>
        <v>1.3768266140211596E-4</v>
      </c>
      <c r="J6" s="76">
        <f>分析係数表!G9</f>
        <v>0.25</v>
      </c>
      <c r="K6" s="78">
        <f t="shared" si="3"/>
        <v>3.4420665350528991E-5</v>
      </c>
      <c r="L6" s="79"/>
      <c r="M6" s="80"/>
      <c r="N6" s="81">
        <f>分析係数表!H9</f>
        <v>6.8025282730081347E-4</v>
      </c>
      <c r="O6" s="82">
        <f t="shared" si="4"/>
        <v>6.0286426554846274E-3</v>
      </c>
      <c r="P6" s="76">
        <f>分析係数表!C9</f>
        <v>1</v>
      </c>
      <c r="Q6" s="82">
        <f t="shared" si="5"/>
        <v>6.0286426554846274E-3</v>
      </c>
      <c r="R6" s="83">
        <v>7.6331098164892598E-3</v>
      </c>
      <c r="S6" s="84">
        <f t="shared" si="6"/>
        <v>7.7707924778913761E-3</v>
      </c>
      <c r="T6" s="85">
        <f>分析係数表!F9</f>
        <v>0.67771084337349397</v>
      </c>
      <c r="U6" s="86">
        <f t="shared" si="7"/>
        <v>5.2663503238721673E-3</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投入係数表!W7</f>
        <v>0</v>
      </c>
      <c r="E7" s="77">
        <f t="shared" si="0"/>
        <v>0</v>
      </c>
      <c r="F7" s="76">
        <f>分析係数表!C10</f>
        <v>1</v>
      </c>
      <c r="G7" s="77">
        <f t="shared" si="1"/>
        <v>0</v>
      </c>
      <c r="H7" s="77">
        <v>3.6698084572878727E-6</v>
      </c>
      <c r="I7" s="77">
        <f t="shared" si="2"/>
        <v>3.6698084572878727E-6</v>
      </c>
      <c r="J7" s="76">
        <f>分析係数表!G10</f>
        <v>0.17902051621442752</v>
      </c>
      <c r="K7" s="78">
        <f t="shared" si="3"/>
        <v>6.5697100443174686E-7</v>
      </c>
      <c r="L7" s="79"/>
      <c r="M7" s="80"/>
      <c r="N7" s="81">
        <f>分析係数表!H10</f>
        <v>1.3605056546016269E-3</v>
      </c>
      <c r="O7" s="82">
        <f t="shared" si="4"/>
        <v>1.2057285310969255E-2</v>
      </c>
      <c r="P7" s="76">
        <f>分析係数表!C10</f>
        <v>1</v>
      </c>
      <c r="Q7" s="82">
        <f t="shared" si="5"/>
        <v>1.2057285310969255E-2</v>
      </c>
      <c r="R7" s="83">
        <v>2.1027049525118829E-2</v>
      </c>
      <c r="S7" s="84">
        <f t="shared" si="6"/>
        <v>2.1030719333576118E-2</v>
      </c>
      <c r="T7" s="85">
        <f>分析係数表!F10</f>
        <v>0.51919258769027132</v>
      </c>
      <c r="U7" s="86">
        <f t="shared" si="7"/>
        <v>1.0918993591787203E-2</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投入係数表!W8</f>
        <v>0</v>
      </c>
      <c r="E8" s="77">
        <f t="shared" si="0"/>
        <v>0</v>
      </c>
      <c r="F8" s="76">
        <f>分析係数表!C11</f>
        <v>0.13492063492063489</v>
      </c>
      <c r="G8" s="77">
        <f t="shared" si="1"/>
        <v>0</v>
      </c>
      <c r="H8" s="77">
        <v>3.7483174072954512E-2</v>
      </c>
      <c r="I8" s="77">
        <f t="shared" si="2"/>
        <v>3.7483174072954512E-2</v>
      </c>
      <c r="J8" s="76">
        <f>分析係数表!G11</f>
        <v>0.36893203883495146</v>
      </c>
      <c r="K8" s="78">
        <f t="shared" si="3"/>
        <v>1.3828743832740499E-2</v>
      </c>
      <c r="L8" s="79"/>
      <c r="M8" s="80"/>
      <c r="N8" s="81">
        <f>分析係数表!H11</f>
        <v>-2.8343867804200562E-5</v>
      </c>
      <c r="O8" s="82">
        <f t="shared" si="4"/>
        <v>-2.5119344397852618E-4</v>
      </c>
      <c r="P8" s="76">
        <f>分析係数表!C11</f>
        <v>0.13492063492063489</v>
      </c>
      <c r="Q8" s="82">
        <f t="shared" si="5"/>
        <v>-3.3891178949483681E-5</v>
      </c>
      <c r="R8" s="83">
        <v>7.3439434301046979E-3</v>
      </c>
      <c r="S8" s="84">
        <f t="shared" si="6"/>
        <v>4.4827117503059212E-2</v>
      </c>
      <c r="T8" s="85">
        <f>分析係数表!F11</f>
        <v>0.61165048543689315</v>
      </c>
      <c r="U8" s="86">
        <f t="shared" si="7"/>
        <v>2.7418528181482816E-2</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投入係数表!W9</f>
        <v>0</v>
      </c>
      <c r="E9" s="77">
        <f t="shared" si="0"/>
        <v>0</v>
      </c>
      <c r="F9" s="76">
        <f>分析係数表!C12</f>
        <v>0.20036934441366572</v>
      </c>
      <c r="G9" s="77">
        <f t="shared" si="1"/>
        <v>0</v>
      </c>
      <c r="H9" s="77">
        <v>2.7055707283292698E-5</v>
      </c>
      <c r="I9" s="77">
        <f t="shared" si="2"/>
        <v>2.7055707283292698E-5</v>
      </c>
      <c r="J9" s="76">
        <f>分析係数表!G12</f>
        <v>0.13740087392782002</v>
      </c>
      <c r="K9" s="78">
        <f t="shared" si="3"/>
        <v>3.717477825459702E-6</v>
      </c>
      <c r="L9" s="79"/>
      <c r="M9" s="80"/>
      <c r="N9" s="81">
        <f>分析係数表!H12</f>
        <v>9.9061817975680963E-2</v>
      </c>
      <c r="O9" s="82">
        <f t="shared" si="4"/>
        <v>0.87792108670494895</v>
      </c>
      <c r="P9" s="76">
        <f>分析係数表!C12</f>
        <v>0.20036934441366572</v>
      </c>
      <c r="Q9" s="82">
        <f t="shared" si="5"/>
        <v>0.17590847259000361</v>
      </c>
      <c r="R9" s="83">
        <v>0.19580757099638116</v>
      </c>
      <c r="S9" s="84">
        <f t="shared" si="6"/>
        <v>0.19583462670366444</v>
      </c>
      <c r="T9" s="85">
        <f>分析係数表!F12</f>
        <v>0.33460106813400226</v>
      </c>
      <c r="U9" s="86">
        <f t="shared" si="7"/>
        <v>6.5526475272669721E-2</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投入係数表!W10</f>
        <v>1.5048908954100827E-3</v>
      </c>
      <c r="E10" s="77">
        <f t="shared" si="0"/>
        <v>0.15048908954100826</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0.13011820398087653</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投入係数表!W11</f>
        <v>2.257336343115124E-3</v>
      </c>
      <c r="E11" s="77">
        <f t="shared" si="0"/>
        <v>0.22573363431151239</v>
      </c>
      <c r="F11" s="76">
        <f>分析係数表!C14</f>
        <v>6.3559322033898136E-3</v>
      </c>
      <c r="G11" s="77">
        <f t="shared" si="1"/>
        <v>1.4347476757087614E-3</v>
      </c>
      <c r="H11" s="77">
        <v>1.6559273984747445E-3</v>
      </c>
      <c r="I11" s="77">
        <f t="shared" si="2"/>
        <v>1.6559273984747445E-3</v>
      </c>
      <c r="J11" s="76">
        <f>分析係数表!G14</f>
        <v>0.23809523809523808</v>
      </c>
      <c r="K11" s="78">
        <f t="shared" si="3"/>
        <v>3.9426842820827247E-4</v>
      </c>
      <c r="L11" s="79"/>
      <c r="M11" s="80"/>
      <c r="N11" s="81">
        <f>分析係数表!H14</f>
        <v>1.218786315580624E-3</v>
      </c>
      <c r="O11" s="82">
        <f t="shared" si="4"/>
        <v>1.0801318091076624E-2</v>
      </c>
      <c r="P11" s="76">
        <f>分析係数表!C14</f>
        <v>6.3559322033898136E-3</v>
      </c>
      <c r="Q11" s="82">
        <f t="shared" si="5"/>
        <v>6.8652445494130903E-5</v>
      </c>
      <c r="R11" s="83">
        <v>1.7398895829170432E-4</v>
      </c>
      <c r="S11" s="84">
        <f t="shared" si="6"/>
        <v>1.8299163567664489E-3</v>
      </c>
      <c r="T11" s="85">
        <f>分析係数表!F14</f>
        <v>0.42857142857142855</v>
      </c>
      <c r="U11" s="86">
        <f t="shared" si="7"/>
        <v>7.8424986718562094E-4</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投入係数表!W12</f>
        <v>9.7817908201655382E-3</v>
      </c>
      <c r="E12" s="77">
        <f t="shared" si="0"/>
        <v>0.97817908201655379</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8.1637869293020998E-2</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投入係数表!W13</f>
        <v>2.257336343115124E-3</v>
      </c>
      <c r="E13" s="77">
        <f t="shared" si="0"/>
        <v>0.22573363431151239</v>
      </c>
      <c r="F13" s="76">
        <f>分析係数表!C16</f>
        <v>8.0906148867310179E-4</v>
      </c>
      <c r="G13" s="77">
        <f t="shared" si="1"/>
        <v>1.8263239021966177E-4</v>
      </c>
      <c r="H13" s="77">
        <v>2.4574667735196567E-4</v>
      </c>
      <c r="I13" s="77">
        <f t="shared" si="2"/>
        <v>2.4574667735196567E-4</v>
      </c>
      <c r="J13" s="76">
        <f>分析係数表!G16</f>
        <v>0</v>
      </c>
      <c r="K13" s="78">
        <f t="shared" si="3"/>
        <v>0</v>
      </c>
      <c r="L13" s="79"/>
      <c r="M13" s="80"/>
      <c r="N13" s="81">
        <f>分析係数表!H16</f>
        <v>1.7573198038604347E-2</v>
      </c>
      <c r="O13" s="82">
        <f t="shared" si="4"/>
        <v>0.1557399352666862</v>
      </c>
      <c r="P13" s="76">
        <f>分析係数表!C16</f>
        <v>8.0906148867310179E-4</v>
      </c>
      <c r="Q13" s="82">
        <f t="shared" si="5"/>
        <v>1.2600318387271764E-4</v>
      </c>
      <c r="R13" s="83">
        <v>1.4331671106467995E-4</v>
      </c>
      <c r="S13" s="84">
        <f t="shared" si="6"/>
        <v>3.8906338841664562E-4</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投入係数表!W14</f>
        <v>3.8374717832957109E-2</v>
      </c>
      <c r="E14" s="77">
        <f t="shared" si="0"/>
        <v>3.8374717832957108</v>
      </c>
      <c r="F14" s="76">
        <f>分析係数表!C17</f>
        <v>1.9255455712451908E-2</v>
      </c>
      <c r="G14" s="77">
        <f t="shared" si="1"/>
        <v>7.3892267971034403E-2</v>
      </c>
      <c r="H14" s="77">
        <v>7.8191935797680232E-2</v>
      </c>
      <c r="I14" s="77">
        <f t="shared" si="2"/>
        <v>7.8191935797680232E-2</v>
      </c>
      <c r="J14" s="76">
        <f>分析係数表!G17</f>
        <v>0.22549019607843138</v>
      </c>
      <c r="K14" s="78">
        <f t="shared" si="3"/>
        <v>1.7631514934771032E-2</v>
      </c>
      <c r="L14" s="79"/>
      <c r="M14" s="80"/>
      <c r="N14" s="81">
        <f>分析係数表!H17</f>
        <v>2.8343867804200562E-3</v>
      </c>
      <c r="O14" s="82">
        <f t="shared" si="4"/>
        <v>2.5119344397852617E-2</v>
      </c>
      <c r="P14" s="76">
        <f>分析係数表!C17</f>
        <v>1.9255455712451908E-2</v>
      </c>
      <c r="Q14" s="82">
        <f t="shared" si="5"/>
        <v>4.83684423578678E-4</v>
      </c>
      <c r="R14" s="83">
        <v>7.8461875136133876E-4</v>
      </c>
      <c r="S14" s="84">
        <f t="shared" si="6"/>
        <v>7.8976554549041567E-2</v>
      </c>
      <c r="T14" s="85">
        <f>分析係数表!F17</f>
        <v>0.34313725490196079</v>
      </c>
      <c r="U14" s="86">
        <f t="shared" si="7"/>
        <v>2.7099798129573086E-2</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投入係数表!W15</f>
        <v>6.0195635816403309E-3</v>
      </c>
      <c r="E15" s="77">
        <f t="shared" si="0"/>
        <v>0.60195635816403303</v>
      </c>
      <c r="F15" s="76">
        <f>分析係数表!C18</f>
        <v>0.17326732673267331</v>
      </c>
      <c r="G15" s="77">
        <f t="shared" si="1"/>
        <v>0.10429936898881763</v>
      </c>
      <c r="H15" s="77">
        <v>0.11227538157833186</v>
      </c>
      <c r="I15" s="77">
        <f t="shared" si="2"/>
        <v>0.11227538157833186</v>
      </c>
      <c r="J15" s="76">
        <f>分析係数表!G18</f>
        <v>0.2148626817447496</v>
      </c>
      <c r="K15" s="78">
        <f t="shared" si="3"/>
        <v>2.412378957983544E-2</v>
      </c>
      <c r="L15" s="79"/>
      <c r="M15" s="80"/>
      <c r="N15" s="81">
        <f>分析係数表!H18</f>
        <v>4.8184575267140952E-4</v>
      </c>
      <c r="O15" s="82">
        <f t="shared" si="4"/>
        <v>4.270288547634944E-3</v>
      </c>
      <c r="P15" s="76">
        <f>分析係数表!C18</f>
        <v>0.17326732673267331</v>
      </c>
      <c r="Q15" s="82">
        <f t="shared" si="5"/>
        <v>7.3990148102585679E-4</v>
      </c>
      <c r="R15" s="83">
        <v>1.3715150488397064E-3</v>
      </c>
      <c r="S15" s="84">
        <f t="shared" si="6"/>
        <v>0.11364689662717156</v>
      </c>
      <c r="T15" s="85">
        <f>分析係数表!F18</f>
        <v>0.4604200323101777</v>
      </c>
      <c r="U15" s="86">
        <f t="shared" si="7"/>
        <v>5.2325307817033755E-2</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投入係数表!W16</f>
        <v>5.568096313017306E-2</v>
      </c>
      <c r="E16" s="77">
        <f t="shared" si="0"/>
        <v>5.568096313017306</v>
      </c>
      <c r="F16" s="76">
        <f>分析係数表!C19</f>
        <v>6.6666666666667096E-3</v>
      </c>
      <c r="G16" s="77">
        <f t="shared" si="1"/>
        <v>3.7120642086782278E-2</v>
      </c>
      <c r="H16" s="77">
        <v>3.9149831375517474E-2</v>
      </c>
      <c r="I16" s="77">
        <f t="shared" si="2"/>
        <v>3.9149831375517474E-2</v>
      </c>
      <c r="J16" s="76">
        <f>分析係数表!G19</f>
        <v>7.1428571428571425E-2</v>
      </c>
      <c r="K16" s="78">
        <f t="shared" si="3"/>
        <v>2.7964165268226765E-3</v>
      </c>
      <c r="L16" s="79"/>
      <c r="M16" s="80"/>
      <c r="N16" s="81">
        <f>分析係数表!H19</f>
        <v>-1.1337547121680225E-4</v>
      </c>
      <c r="O16" s="82">
        <f t="shared" si="4"/>
        <v>-1.0047737759141047E-3</v>
      </c>
      <c r="P16" s="76">
        <f>分析係数表!C19</f>
        <v>6.6666666666667096E-3</v>
      </c>
      <c r="Q16" s="82">
        <f t="shared" si="5"/>
        <v>-6.6984918394274078E-6</v>
      </c>
      <c r="R16" s="83">
        <v>8.2422870626271768E-6</v>
      </c>
      <c r="S16" s="84">
        <f t="shared" si="6"/>
        <v>3.9158073662580103E-2</v>
      </c>
      <c r="T16" s="85">
        <f>分析係数表!F19</f>
        <v>0.2857142857142857</v>
      </c>
      <c r="U16" s="86">
        <f t="shared" si="7"/>
        <v>1.1188021046451457E-2</v>
      </c>
      <c r="V16" s="87">
        <f>分析係数表!D19</f>
        <v>0</v>
      </c>
      <c r="W16" s="167">
        <f t="shared" si="8"/>
        <v>0</v>
      </c>
      <c r="X16" s="76">
        <f>分析係数表!E19</f>
        <v>0</v>
      </c>
      <c r="Y16" s="166">
        <f t="shared" si="9"/>
        <v>0</v>
      </c>
    </row>
    <row r="17" spans="1:25" x14ac:dyDescent="0.2">
      <c r="A17" s="6" t="s">
        <v>5</v>
      </c>
      <c r="B17" s="5" t="s">
        <v>33</v>
      </c>
      <c r="C17" s="90"/>
      <c r="D17" s="76">
        <f>投入係数表!W17</f>
        <v>2.4830699774266364E-2</v>
      </c>
      <c r="E17" s="77">
        <f t="shared" si="0"/>
        <v>2.4830699774266365</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5.2750623235490483E-3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投入係数表!W18</f>
        <v>9.7817908201655382E-3</v>
      </c>
      <c r="E18" s="77">
        <f t="shared" si="0"/>
        <v>0.97817908201655379</v>
      </c>
      <c r="F18" s="76">
        <f>分析係数表!C21</f>
        <v>2.5662959794696349E-2</v>
      </c>
      <c r="G18" s="77">
        <f t="shared" si="1"/>
        <v>2.5102970453803802E-2</v>
      </c>
      <c r="H18" s="77">
        <v>2.7031656057237619E-2</v>
      </c>
      <c r="I18" s="77">
        <f t="shared" si="2"/>
        <v>2.7031656057237619E-2</v>
      </c>
      <c r="J18" s="76">
        <f>分析係数表!G21</f>
        <v>0.2857142857142857</v>
      </c>
      <c r="K18" s="78">
        <f t="shared" si="3"/>
        <v>7.7233303020678903E-3</v>
      </c>
      <c r="L18" s="79"/>
      <c r="M18" s="80"/>
      <c r="N18" s="81">
        <f>分析係数表!H21</f>
        <v>9.6369150534281905E-4</v>
      </c>
      <c r="O18" s="82">
        <f t="shared" si="4"/>
        <v>8.540577095269888E-3</v>
      </c>
      <c r="P18" s="76">
        <f>分析係数表!C21</f>
        <v>2.5662959794696349E-2</v>
      </c>
      <c r="Q18" s="82">
        <f t="shared" si="5"/>
        <v>2.1917648661941568E-4</v>
      </c>
      <c r="R18" s="83">
        <v>4.0843864132188303E-4</v>
      </c>
      <c r="S18" s="84">
        <f t="shared" si="6"/>
        <v>2.74400946985595E-2</v>
      </c>
      <c r="T18" s="85">
        <f>分析係数表!F21</f>
        <v>0.42857142857142855</v>
      </c>
      <c r="U18" s="86">
        <f t="shared" si="7"/>
        <v>1.1760040585096929E-2</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投入係数表!W19</f>
        <v>7.5244544770504138E-3</v>
      </c>
      <c r="E19" s="77">
        <f t="shared" si="0"/>
        <v>0.7524454477050414</v>
      </c>
      <c r="F19" s="76">
        <f>分析係数表!C22</f>
        <v>5.6016597510373467E-2</v>
      </c>
      <c r="G19" s="77">
        <f t="shared" si="1"/>
        <v>4.2149433792606071E-2</v>
      </c>
      <c r="H19" s="77">
        <v>4.5055662412308954E-2</v>
      </c>
      <c r="I19" s="77">
        <f t="shared" si="2"/>
        <v>4.5055662412308954E-2</v>
      </c>
      <c r="J19" s="76">
        <f>分析係数表!G22</f>
        <v>0.19573901464713714</v>
      </c>
      <c r="K19" s="78">
        <f t="shared" si="3"/>
        <v>8.8191509648594089E-3</v>
      </c>
      <c r="L19" s="79"/>
      <c r="M19" s="80"/>
      <c r="N19" s="81">
        <f>分析係数表!H22</f>
        <v>5.6687735608401125E-5</v>
      </c>
      <c r="O19" s="82">
        <f t="shared" si="4"/>
        <v>5.0238688795705235E-4</v>
      </c>
      <c r="P19" s="76">
        <f>分析係数表!C22</f>
        <v>5.6016597510373467E-2</v>
      </c>
      <c r="Q19" s="82">
        <f t="shared" si="5"/>
        <v>2.8142004097179294E-5</v>
      </c>
      <c r="R19" s="83">
        <v>1.5142880972998231E-4</v>
      </c>
      <c r="S19" s="84">
        <f t="shared" si="6"/>
        <v>4.5207091222038934E-2</v>
      </c>
      <c r="T19" s="85">
        <f>分析係数表!F22</f>
        <v>0.41411451398135818</v>
      </c>
      <c r="U19" s="86">
        <f t="shared" si="7"/>
        <v>1.8720912609925578E-2</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投入係数表!W20</f>
        <v>7.5244544770504136E-4</v>
      </c>
      <c r="E20" s="77">
        <f t="shared" si="0"/>
        <v>7.5244544770504129E-2</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2.5119344397852618E-4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投入係数表!W21</f>
        <v>7.5244544770504136E-4</v>
      </c>
      <c r="E21" s="77">
        <f t="shared" si="0"/>
        <v>7.5244544770504129E-2</v>
      </c>
      <c r="F21" s="76">
        <f>分析係数表!C24</f>
        <v>0.19917864476386038</v>
      </c>
      <c r="G21" s="77">
        <f t="shared" si="1"/>
        <v>1.4987106453262631E-2</v>
      </c>
      <c r="H21" s="77">
        <v>1.6571371711862508E-2</v>
      </c>
      <c r="I21" s="77">
        <f t="shared" si="2"/>
        <v>1.6571371711862508E-2</v>
      </c>
      <c r="J21" s="76">
        <f>分析係数表!G24</f>
        <v>0.20754716981132076</v>
      </c>
      <c r="K21" s="78">
        <f t="shared" si="3"/>
        <v>3.4393412986884453E-3</v>
      </c>
      <c r="L21" s="79"/>
      <c r="M21" s="80"/>
      <c r="N21" s="81">
        <f>分析係数表!H24</f>
        <v>3.9681414925880784E-4</v>
      </c>
      <c r="O21" s="82">
        <f t="shared" si="4"/>
        <v>3.5167082156993658E-3</v>
      </c>
      <c r="P21" s="76">
        <f>分析係数表!C24</f>
        <v>0.19917864476386038</v>
      </c>
      <c r="Q21" s="82">
        <f t="shared" si="5"/>
        <v>7.0045317643293323E-4</v>
      </c>
      <c r="R21" s="83">
        <v>1.3462192709286843E-3</v>
      </c>
      <c r="S21" s="84">
        <f t="shared" si="6"/>
        <v>1.7917590982791193E-2</v>
      </c>
      <c r="T21" s="85">
        <f>分析係数表!F24</f>
        <v>0.39622641509433965</v>
      </c>
      <c r="U21" s="86">
        <f t="shared" si="7"/>
        <v>7.09942284223802E-3</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投入係数表!W22</f>
        <v>1.1286681715575621E-2</v>
      </c>
      <c r="E22" s="77">
        <f t="shared" si="0"/>
        <v>1.1286681715575622</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4.772675435591997E-3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投入係数表!W23</f>
        <v>3.3107599699021821E-2</v>
      </c>
      <c r="E23" s="77">
        <f t="shared" si="0"/>
        <v>3.3107599699021821</v>
      </c>
      <c r="F23" s="76">
        <f>分析係数表!C26</f>
        <v>0.11021233569261879</v>
      </c>
      <c r="G23" s="77">
        <f t="shared" si="1"/>
        <v>0.36488658920054379</v>
      </c>
      <c r="H23" s="77">
        <v>0.38692221551763373</v>
      </c>
      <c r="I23" s="77">
        <f t="shared" si="2"/>
        <v>0.38692221551763373</v>
      </c>
      <c r="J23" s="76">
        <f>分析係数表!G26</f>
        <v>0.1984126984126984</v>
      </c>
      <c r="K23" s="78">
        <f t="shared" si="3"/>
        <v>7.6770280856673354E-2</v>
      </c>
      <c r="L23" s="79"/>
      <c r="M23" s="80"/>
      <c r="N23" s="81">
        <f>分析係数表!H26</f>
        <v>1.2046143816785239E-2</v>
      </c>
      <c r="O23" s="82">
        <f t="shared" si="4"/>
        <v>0.10675721369087361</v>
      </c>
      <c r="P23" s="76">
        <f>分析係数表!C26</f>
        <v>0.11021233569261879</v>
      </c>
      <c r="Q23" s="82">
        <f t="shared" si="5"/>
        <v>1.1765961872907202E-2</v>
      </c>
      <c r="R23" s="83">
        <v>1.2100341856032877E-2</v>
      </c>
      <c r="S23" s="84">
        <f t="shared" si="6"/>
        <v>0.3990225573736666</v>
      </c>
      <c r="T23" s="85">
        <f>分析係数表!F26</f>
        <v>0.33809523809523812</v>
      </c>
      <c r="U23" s="86">
        <f t="shared" si="7"/>
        <v>0.13490762654062061</v>
      </c>
      <c r="V23" s="87">
        <f>分析係数表!D26</f>
        <v>0</v>
      </c>
      <c r="W23" s="167">
        <f t="shared" si="8"/>
        <v>0</v>
      </c>
      <c r="X23" s="76">
        <f>分析係数表!E26</f>
        <v>0</v>
      </c>
      <c r="Y23" s="166">
        <f t="shared" si="9"/>
        <v>0</v>
      </c>
    </row>
    <row r="24" spans="1:25" x14ac:dyDescent="0.2">
      <c r="A24" s="6" t="s">
        <v>12</v>
      </c>
      <c r="B24" s="5" t="s">
        <v>365</v>
      </c>
      <c r="C24" s="90"/>
      <c r="D24" s="76">
        <f>投入係数表!W24</f>
        <v>6.0195635816403309E-3</v>
      </c>
      <c r="E24" s="77">
        <f t="shared" si="0"/>
        <v>0.60195635816403303</v>
      </c>
      <c r="F24" s="76">
        <f>分析係数表!C27</f>
        <v>1.1933174224343368E-3</v>
      </c>
      <c r="G24" s="77">
        <f t="shared" si="1"/>
        <v>7.1832500974226431E-4</v>
      </c>
      <c r="H24" s="77">
        <v>7.5162301597801544E-4</v>
      </c>
      <c r="I24" s="77">
        <f t="shared" si="2"/>
        <v>7.5162301597801544E-4</v>
      </c>
      <c r="J24" s="76">
        <f>分析係数表!G27</f>
        <v>0.2857142857142857</v>
      </c>
      <c r="K24" s="78">
        <f t="shared" si="3"/>
        <v>2.1474943313657584E-4</v>
      </c>
      <c r="L24" s="79"/>
      <c r="M24" s="80"/>
      <c r="N24" s="81">
        <f>分析係数表!H27</f>
        <v>1.1365890989484425E-2</v>
      </c>
      <c r="O24" s="82">
        <f t="shared" si="4"/>
        <v>0.10072857103538899</v>
      </c>
      <c r="P24" s="76">
        <f>分析係数表!C27</f>
        <v>1.1933174224343368E-3</v>
      </c>
      <c r="Q24" s="82">
        <f t="shared" si="5"/>
        <v>1.2020115875344439E-4</v>
      </c>
      <c r="R24" s="83">
        <v>1.2068617196204842E-4</v>
      </c>
      <c r="S24" s="84">
        <f t="shared" si="6"/>
        <v>8.7230918794006383E-4</v>
      </c>
      <c r="T24" s="85">
        <f>分析係数表!F27</f>
        <v>0.5714285714285714</v>
      </c>
      <c r="U24" s="86">
        <f t="shared" si="7"/>
        <v>4.9846239310860792E-4</v>
      </c>
      <c r="V24" s="87">
        <f>分析係数表!D27</f>
        <v>1.4285714285714286</v>
      </c>
      <c r="W24" s="167">
        <f t="shared" si="8"/>
        <v>0</v>
      </c>
      <c r="X24" s="76">
        <f>分析係数表!E27</f>
        <v>1.2857142857142858</v>
      </c>
      <c r="Y24" s="166">
        <f t="shared" si="9"/>
        <v>0</v>
      </c>
    </row>
    <row r="25" spans="1:25" x14ac:dyDescent="0.2">
      <c r="A25" s="6" t="s">
        <v>13</v>
      </c>
      <c r="B25" s="5" t="s">
        <v>191</v>
      </c>
      <c r="C25" s="75">
        <f>最終需要_まとめ!C26</f>
        <v>100</v>
      </c>
      <c r="D25" s="76">
        <f>投入係数表!W25</f>
        <v>0.46802106847253572</v>
      </c>
      <c r="E25" s="77">
        <f t="shared" si="0"/>
        <v>46.802106847253569</v>
      </c>
      <c r="F25" s="76">
        <f>分析係数表!C28</f>
        <v>9.1300191204588876E-2</v>
      </c>
      <c r="G25" s="77">
        <f t="shared" si="1"/>
        <v>4.2730413039318496</v>
      </c>
      <c r="H25" s="77">
        <v>4.4662039277213976</v>
      </c>
      <c r="I25" s="77">
        <f t="shared" si="2"/>
        <v>104.46620392772139</v>
      </c>
      <c r="J25" s="76">
        <f>分析係数表!G28</f>
        <v>0.1256583897667419</v>
      </c>
      <c r="K25" s="78">
        <f t="shared" si="3"/>
        <v>13.127054970601559</v>
      </c>
      <c r="L25" s="79"/>
      <c r="M25" s="80"/>
      <c r="N25" s="81">
        <f>分析係数表!H28</f>
        <v>2.1286244720954622E-2</v>
      </c>
      <c r="O25" s="82">
        <f t="shared" si="4"/>
        <v>0.18864627642787316</v>
      </c>
      <c r="P25" s="76">
        <f>分析係数表!C28</f>
        <v>9.1300191204588876E-2</v>
      </c>
      <c r="Q25" s="82">
        <f t="shared" si="5"/>
        <v>1.7223441107898547E-2</v>
      </c>
      <c r="R25" s="83">
        <v>1.8748063288213691E-2</v>
      </c>
      <c r="S25" s="84">
        <f t="shared" si="6"/>
        <v>104.48495199100961</v>
      </c>
      <c r="T25" s="85">
        <f>分析係数表!F28</f>
        <v>0.21519939804364183</v>
      </c>
      <c r="U25" s="86">
        <f t="shared" si="7"/>
        <v>22.485098773084083</v>
      </c>
      <c r="V25" s="87">
        <f>分析係数表!D28</f>
        <v>9.9322799097065456E-2</v>
      </c>
      <c r="W25" s="167">
        <f t="shared" si="8"/>
        <v>10</v>
      </c>
      <c r="X25" s="76">
        <f>分析係数表!E28</f>
        <v>9.7817908201655382E-2</v>
      </c>
      <c r="Y25" s="166">
        <f t="shared" si="9"/>
        <v>10</v>
      </c>
    </row>
    <row r="26" spans="1:25" x14ac:dyDescent="0.2">
      <c r="A26" s="6" t="s">
        <v>14</v>
      </c>
      <c r="B26" s="5" t="s">
        <v>50</v>
      </c>
      <c r="C26" s="90"/>
      <c r="D26" s="76">
        <f>投入係数表!W26</f>
        <v>1.5048908954100827E-3</v>
      </c>
      <c r="E26" s="77">
        <f t="shared" si="0"/>
        <v>0.15048908954100826</v>
      </c>
      <c r="F26" s="76">
        <f>分析係数表!C29</f>
        <v>1.8433179723502335E-2</v>
      </c>
      <c r="G26" s="77">
        <f t="shared" si="1"/>
        <v>2.7739924339356408E-3</v>
      </c>
      <c r="H26" s="77">
        <v>3.3338797418256978E-3</v>
      </c>
      <c r="I26" s="77">
        <f t="shared" si="2"/>
        <v>3.3338797418256978E-3</v>
      </c>
      <c r="J26" s="76">
        <f>分析係数表!G29</f>
        <v>0.30107526881720431</v>
      </c>
      <c r="K26" s="78">
        <f t="shared" si="3"/>
        <v>1.0037487394744036E-3</v>
      </c>
      <c r="L26" s="79"/>
      <c r="M26" s="80"/>
      <c r="N26" s="81">
        <f>分析係数表!H29</f>
        <v>1.0062073070491199E-2</v>
      </c>
      <c r="O26" s="82">
        <f t="shared" si="4"/>
        <v>8.9173672612376784E-2</v>
      </c>
      <c r="P26" s="76">
        <f>分析係数表!C29</f>
        <v>1.8433179723502335E-2</v>
      </c>
      <c r="Q26" s="82">
        <f t="shared" si="5"/>
        <v>1.6437543338686993E-3</v>
      </c>
      <c r="R26" s="83">
        <v>1.9575574258265767E-3</v>
      </c>
      <c r="S26" s="84">
        <f t="shared" si="6"/>
        <v>5.2914371676522744E-3</v>
      </c>
      <c r="T26" s="85">
        <f>分析係数表!F29</f>
        <v>0.4838709677419355</v>
      </c>
      <c r="U26" s="86">
        <f t="shared" si="7"/>
        <v>2.5603728230575522E-3</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投入係数表!W27</f>
        <v>7.5244544770504136E-4</v>
      </c>
      <c r="E27" s="77">
        <f t="shared" si="0"/>
        <v>7.5244544770504129E-2</v>
      </c>
      <c r="F27" s="76">
        <f>分析係数表!C30</f>
        <v>1</v>
      </c>
      <c r="G27" s="77">
        <f t="shared" si="1"/>
        <v>7.5244544770504129E-2</v>
      </c>
      <c r="H27" s="77">
        <v>9.89023203730202E-2</v>
      </c>
      <c r="I27" s="77">
        <f t="shared" si="2"/>
        <v>9.89023203730202E-2</v>
      </c>
      <c r="J27" s="76">
        <f>分析係数表!G30</f>
        <v>0.34457349818908456</v>
      </c>
      <c r="K27" s="78">
        <f t="shared" si="3"/>
        <v>3.4079118509949137E-2</v>
      </c>
      <c r="L27" s="79"/>
      <c r="M27" s="80"/>
      <c r="N27" s="81">
        <f>分析係数表!H30</f>
        <v>0</v>
      </c>
      <c r="O27" s="82">
        <f t="shared" si="4"/>
        <v>0</v>
      </c>
      <c r="P27" s="76">
        <f>分析係数表!C30</f>
        <v>1</v>
      </c>
      <c r="Q27" s="82">
        <f t="shared" si="5"/>
        <v>0</v>
      </c>
      <c r="R27" s="83">
        <v>1.8730447015737766E-2</v>
      </c>
      <c r="S27" s="84">
        <f t="shared" si="6"/>
        <v>0.11763276738875797</v>
      </c>
      <c r="T27" s="85">
        <f>分析係数表!F30</f>
        <v>0.44136380666916447</v>
      </c>
      <c r="U27" s="86">
        <f t="shared" si="7"/>
        <v>5.1918846003730569E-2</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投入係数表!W28</f>
        <v>1.2039127163280662E-2</v>
      </c>
      <c r="E28" s="77">
        <f t="shared" si="0"/>
        <v>1.2039127163280661</v>
      </c>
      <c r="F28" s="76">
        <f>分析係数表!C31</f>
        <v>0.63276836158192085</v>
      </c>
      <c r="G28" s="77">
        <f t="shared" si="1"/>
        <v>0.76179787699855017</v>
      </c>
      <c r="H28" s="77">
        <v>0.88593775412017017</v>
      </c>
      <c r="I28" s="77">
        <f t="shared" si="2"/>
        <v>0.88593775412017017</v>
      </c>
      <c r="J28" s="76">
        <f>分析係数表!G31</f>
        <v>7.0953436807095344E-2</v>
      </c>
      <c r="K28" s="78">
        <f t="shared" si="3"/>
        <v>6.286032845198547E-2</v>
      </c>
      <c r="L28" s="79"/>
      <c r="M28" s="80"/>
      <c r="N28" s="81">
        <f>分析係数表!H31</f>
        <v>2.4772540460871292E-2</v>
      </c>
      <c r="O28" s="82">
        <f t="shared" si="4"/>
        <v>0.21954307003723186</v>
      </c>
      <c r="P28" s="76">
        <f>分析係数表!C31</f>
        <v>0.63276836158192085</v>
      </c>
      <c r="Q28" s="82">
        <f t="shared" si="5"/>
        <v>0.1389199087241241</v>
      </c>
      <c r="R28" s="83">
        <v>0.18037268648569416</v>
      </c>
      <c r="S28" s="84">
        <f t="shared" si="6"/>
        <v>1.0663104406058643</v>
      </c>
      <c r="T28" s="85">
        <f>分析係数表!F31</f>
        <v>0.34515890613451589</v>
      </c>
      <c r="U28" s="86">
        <f t="shared" si="7"/>
        <v>0.36804654527933378</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投入係数表!W29</f>
        <v>0</v>
      </c>
      <c r="E29" s="77">
        <f t="shared" si="0"/>
        <v>0</v>
      </c>
      <c r="F29" s="76">
        <f>分析係数表!C32</f>
        <v>0.97868217054263562</v>
      </c>
      <c r="G29" s="77">
        <f t="shared" si="1"/>
        <v>0</v>
      </c>
      <c r="H29" s="77">
        <v>5.1796283892210377E-3</v>
      </c>
      <c r="I29" s="77">
        <f t="shared" si="2"/>
        <v>5.1796283892210377E-3</v>
      </c>
      <c r="J29" s="76">
        <f>分析係数表!G32</f>
        <v>0.14173228346456693</v>
      </c>
      <c r="K29" s="78">
        <f t="shared" si="3"/>
        <v>7.3412055910219434E-4</v>
      </c>
      <c r="L29" s="79"/>
      <c r="M29" s="80"/>
      <c r="N29" s="81">
        <f>分析係数表!H32</f>
        <v>7.0859669510501405E-3</v>
      </c>
      <c r="O29" s="82">
        <f t="shared" si="4"/>
        <v>6.2798360994631541E-2</v>
      </c>
      <c r="P29" s="76">
        <f>分析係数表!C32</f>
        <v>0.97868217054263562</v>
      </c>
      <c r="Q29" s="82">
        <f t="shared" si="5"/>
        <v>6.1459636244745985E-2</v>
      </c>
      <c r="R29" s="83">
        <v>7.7584060060673629E-2</v>
      </c>
      <c r="S29" s="84">
        <f t="shared" si="6"/>
        <v>8.2763688449894665E-2</v>
      </c>
      <c r="T29" s="85">
        <f>分析係数表!F32</f>
        <v>0.48622047244094491</v>
      </c>
      <c r="U29" s="86">
        <f t="shared" si="7"/>
        <v>4.0241399699062957E-2</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投入係数表!W30</f>
        <v>0</v>
      </c>
      <c r="E30" s="77">
        <f t="shared" si="0"/>
        <v>0</v>
      </c>
      <c r="F30" s="76">
        <f>分析係数表!C33</f>
        <v>0.55506607929515417</v>
      </c>
      <c r="G30" s="77">
        <f t="shared" si="1"/>
        <v>0</v>
      </c>
      <c r="H30" s="77">
        <v>1.0091591755903536E-2</v>
      </c>
      <c r="I30" s="77">
        <f t="shared" si="2"/>
        <v>1.0091591755903536E-2</v>
      </c>
      <c r="J30" s="76">
        <f>分析係数表!G33</f>
        <v>0.50923482849604218</v>
      </c>
      <c r="K30" s="78">
        <f t="shared" si="3"/>
        <v>5.1389899970696101E-3</v>
      </c>
      <c r="L30" s="79"/>
      <c r="M30" s="80"/>
      <c r="N30" s="81">
        <f>分析係数表!H33</f>
        <v>1.0203792409512202E-3</v>
      </c>
      <c r="O30" s="82">
        <f t="shared" si="4"/>
        <v>9.0429639832269419E-3</v>
      </c>
      <c r="P30" s="76">
        <f>分析係数表!C33</f>
        <v>0.55506607929515417</v>
      </c>
      <c r="Q30" s="82">
        <f t="shared" si="5"/>
        <v>5.0194425633770688E-3</v>
      </c>
      <c r="R30" s="83">
        <v>1.6865609570708134E-2</v>
      </c>
      <c r="S30" s="84">
        <f t="shared" si="6"/>
        <v>2.6957201326611668E-2</v>
      </c>
      <c r="T30" s="85">
        <f>分析係数表!F33</f>
        <v>0.65171503957783639</v>
      </c>
      <c r="U30" s="86">
        <f t="shared" si="7"/>
        <v>1.7568413529480426E-2</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投入係数表!W31</f>
        <v>4.0632054176072234E-2</v>
      </c>
      <c r="E31" s="77">
        <f t="shared" si="0"/>
        <v>4.0632054176072234</v>
      </c>
      <c r="F31" s="76">
        <f>分析係数表!C34</f>
        <v>0.15400223191640461</v>
      </c>
      <c r="G31" s="77">
        <f t="shared" si="1"/>
        <v>0.62574270304633928</v>
      </c>
      <c r="H31" s="77">
        <v>0.66606487091487043</v>
      </c>
      <c r="I31" s="77">
        <f t="shared" si="2"/>
        <v>0.66606487091487043</v>
      </c>
      <c r="J31" s="76">
        <f>分析係数表!G34</f>
        <v>0.42548076923076922</v>
      </c>
      <c r="K31" s="78">
        <f t="shared" si="3"/>
        <v>0.28339779363445206</v>
      </c>
      <c r="L31" s="79"/>
      <c r="M31" s="80"/>
      <c r="N31" s="81">
        <f>分析係数表!H34</f>
        <v>0.17369122190414105</v>
      </c>
      <c r="O31" s="82">
        <f t="shared" si="4"/>
        <v>1.5393134247004083</v>
      </c>
      <c r="P31" s="76">
        <f>分析係数表!C34</f>
        <v>0.15400223191640461</v>
      </c>
      <c r="Q31" s="82">
        <f t="shared" si="5"/>
        <v>0.23705770302274731</v>
      </c>
      <c r="R31" s="83">
        <v>0.24961211931742114</v>
      </c>
      <c r="S31" s="84">
        <f t="shared" si="6"/>
        <v>0.91567699023229154</v>
      </c>
      <c r="T31" s="85">
        <f>分析係数表!F34</f>
        <v>0.70232371794871795</v>
      </c>
      <c r="U31" s="86">
        <f t="shared" si="7"/>
        <v>0.64310166822003489</v>
      </c>
      <c r="V31" s="87">
        <f>分析係数表!D34</f>
        <v>0.47435897435897434</v>
      </c>
      <c r="W31" s="167">
        <f t="shared" si="8"/>
        <v>0</v>
      </c>
      <c r="X31" s="76">
        <f>分析係数表!E34</f>
        <v>0.27003205128205127</v>
      </c>
      <c r="Y31" s="166">
        <f t="shared" si="9"/>
        <v>0</v>
      </c>
    </row>
    <row r="32" spans="1:25" x14ac:dyDescent="0.2">
      <c r="A32" s="6" t="s">
        <v>20</v>
      </c>
      <c r="B32" s="5" t="s">
        <v>37</v>
      </c>
      <c r="C32" s="90"/>
      <c r="D32" s="76">
        <f>投入係数表!W32</f>
        <v>3.7622272385252069E-3</v>
      </c>
      <c r="E32" s="77">
        <f t="shared" si="0"/>
        <v>0.3762227238525207</v>
      </c>
      <c r="F32" s="76">
        <f>分析係数表!C35</f>
        <v>0.30568862275449105</v>
      </c>
      <c r="G32" s="77">
        <f t="shared" si="1"/>
        <v>0.11500700630342026</v>
      </c>
      <c r="H32" s="77">
        <v>0.13970216382960823</v>
      </c>
      <c r="I32" s="77">
        <f t="shared" si="2"/>
        <v>0.13970216382960823</v>
      </c>
      <c r="J32" s="76">
        <f>分析係数表!G35</f>
        <v>0.31559633027522938</v>
      </c>
      <c r="K32" s="78">
        <f t="shared" si="3"/>
        <v>4.408949023613324E-2</v>
      </c>
      <c r="L32" s="79"/>
      <c r="M32" s="80"/>
      <c r="N32" s="81">
        <f>分析係数表!H35</f>
        <v>6.5701085570136902E-2</v>
      </c>
      <c r="O32" s="82">
        <f t="shared" si="4"/>
        <v>0.58226640314222367</v>
      </c>
      <c r="P32" s="76">
        <f>分析係数表!C35</f>
        <v>0.30568862275449105</v>
      </c>
      <c r="Q32" s="82">
        <f t="shared" si="5"/>
        <v>0.1779922148527576</v>
      </c>
      <c r="R32" s="83">
        <v>0.20905351778109407</v>
      </c>
      <c r="S32" s="84">
        <f t="shared" si="6"/>
        <v>0.34875568161070231</v>
      </c>
      <c r="T32" s="85">
        <f>分析係数表!F35</f>
        <v>0.65045871559633028</v>
      </c>
      <c r="U32" s="86">
        <f t="shared" si="7"/>
        <v>0.22685117271742011</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投入係数表!W33</f>
        <v>7.5244544770504136E-4</v>
      </c>
      <c r="E33" s="77">
        <f t="shared" si="0"/>
        <v>7.5244544770504129E-2</v>
      </c>
      <c r="F33" s="76">
        <f>分析係数表!C36</f>
        <v>0.70817344589409048</v>
      </c>
      <c r="G33" s="77">
        <f t="shared" si="1"/>
        <v>5.3286188554860073E-2</v>
      </c>
      <c r="H33" s="77">
        <v>8.0331410889148427E-2</v>
      </c>
      <c r="I33" s="77">
        <f t="shared" si="2"/>
        <v>8.0331410889148427E-2</v>
      </c>
      <c r="J33" s="76">
        <f>分析係数表!G36</f>
        <v>9.7428958051420846E-3</v>
      </c>
      <c r="K33" s="78">
        <f t="shared" si="3"/>
        <v>7.8266056617302938E-4</v>
      </c>
      <c r="L33" s="79"/>
      <c r="M33" s="80"/>
      <c r="N33" s="81">
        <f>分析係数表!H36</f>
        <v>0.13287605226609223</v>
      </c>
      <c r="O33" s="82">
        <f t="shared" si="4"/>
        <v>1.1775948653713306</v>
      </c>
      <c r="P33" s="76">
        <f>分析係数表!C36</f>
        <v>0.70817344589409048</v>
      </c>
      <c r="Q33" s="82">
        <f t="shared" si="5"/>
        <v>0.83394141367720276</v>
      </c>
      <c r="R33" s="83">
        <v>0.8564325888839136</v>
      </c>
      <c r="S33" s="84">
        <f t="shared" si="6"/>
        <v>0.93676399977306202</v>
      </c>
      <c r="T33" s="85">
        <f>分析係数表!F36</f>
        <v>0.89418132611637346</v>
      </c>
      <c r="U33" s="86">
        <f t="shared" si="7"/>
        <v>0.83763687557515476</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投入係数表!W34</f>
        <v>1.2791572610985704E-2</v>
      </c>
      <c r="E34" s="77">
        <f t="shared" si="0"/>
        <v>1.2791572610985704</v>
      </c>
      <c r="F34" s="76">
        <f>分析係数表!C37</f>
        <v>0.27648363838047696</v>
      </c>
      <c r="G34" s="77">
        <f t="shared" si="1"/>
        <v>0.3536660536093385</v>
      </c>
      <c r="H34" s="77">
        <v>0.39736682356983399</v>
      </c>
      <c r="I34" s="77">
        <f t="shared" si="2"/>
        <v>0.39736682356983399</v>
      </c>
      <c r="J34" s="76">
        <f>分析係数表!G37</f>
        <v>0.33205374280230326</v>
      </c>
      <c r="K34" s="78">
        <f t="shared" si="3"/>
        <v>0.13194714103182587</v>
      </c>
      <c r="L34" s="79"/>
      <c r="M34" s="80"/>
      <c r="N34" s="81">
        <f>分析係数表!H37</f>
        <v>5.1330744593407217E-2</v>
      </c>
      <c r="O34" s="82">
        <f t="shared" si="4"/>
        <v>0.45491132704511089</v>
      </c>
      <c r="P34" s="76">
        <f>分析係数表!C37</f>
        <v>0.27648363838047696</v>
      </c>
      <c r="Q34" s="82">
        <f t="shared" si="5"/>
        <v>0.12577553884192333</v>
      </c>
      <c r="R34" s="83">
        <v>0.14439642641474956</v>
      </c>
      <c r="S34" s="84">
        <f t="shared" si="6"/>
        <v>0.54176324998458358</v>
      </c>
      <c r="T34" s="85">
        <f>分析係数表!F37</f>
        <v>0.66922584772872684</v>
      </c>
      <c r="U34" s="86">
        <f t="shared" si="7"/>
        <v>0.36256197023920311</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投入係数表!W35</f>
        <v>2.257336343115124E-3</v>
      </c>
      <c r="E35" s="77">
        <f t="shared" si="0"/>
        <v>0.22573363431151239</v>
      </c>
      <c r="F35" s="76">
        <f>分析係数表!C38</f>
        <v>2.0725388601036232E-2</v>
      </c>
      <c r="G35" s="77">
        <f t="shared" si="1"/>
        <v>4.6784172914302998E-3</v>
      </c>
      <c r="H35" s="77">
        <v>6.4398597915116809E-3</v>
      </c>
      <c r="I35" s="77">
        <f t="shared" si="2"/>
        <v>6.4398597915116809E-3</v>
      </c>
      <c r="J35" s="76">
        <f>分析係数表!G38</f>
        <v>0.23376623376623376</v>
      </c>
      <c r="K35" s="78">
        <f t="shared" si="3"/>
        <v>1.5054217694442889E-3</v>
      </c>
      <c r="L35" s="79"/>
      <c r="M35" s="80"/>
      <c r="N35" s="81">
        <f>分析係数表!H38</f>
        <v>4.4613247923811682E-2</v>
      </c>
      <c r="O35" s="82">
        <f t="shared" si="4"/>
        <v>0.39537848082220017</v>
      </c>
      <c r="P35" s="76">
        <f>分析係数表!C38</f>
        <v>2.0725388601036232E-2</v>
      </c>
      <c r="Q35" s="82">
        <f t="shared" si="5"/>
        <v>8.1943726595274501E-3</v>
      </c>
      <c r="R35" s="83">
        <v>9.2704356951767881E-3</v>
      </c>
      <c r="S35" s="84">
        <f t="shared" si="6"/>
        <v>1.571029548668847E-2</v>
      </c>
      <c r="T35" s="85">
        <f>分析係数表!F38</f>
        <v>0.61038961038961037</v>
      </c>
      <c r="U35" s="86">
        <f t="shared" si="7"/>
        <v>9.5894011412254298E-3</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投入係数表!W36</f>
        <v>0</v>
      </c>
      <c r="E36" s="77">
        <f t="shared" si="0"/>
        <v>0</v>
      </c>
      <c r="F36" s="76">
        <f>分析係数表!C39</f>
        <v>1</v>
      </c>
      <c r="G36" s="77">
        <f t="shared" si="1"/>
        <v>0</v>
      </c>
      <c r="H36" s="77">
        <v>1.5426541428169667E-3</v>
      </c>
      <c r="I36" s="77">
        <f t="shared" si="2"/>
        <v>1.5426541428169667E-3</v>
      </c>
      <c r="J36" s="76">
        <f>分析係数表!G39</f>
        <v>0.35511171293161814</v>
      </c>
      <c r="K36" s="78">
        <f t="shared" si="3"/>
        <v>5.4781455511679008E-4</v>
      </c>
      <c r="L36" s="79"/>
      <c r="M36" s="80"/>
      <c r="N36" s="81">
        <f>分析係数表!H39</f>
        <v>4.0815169638048808E-3</v>
      </c>
      <c r="O36" s="82">
        <f t="shared" si="4"/>
        <v>3.6171855932907768E-2</v>
      </c>
      <c r="P36" s="76">
        <f>分析係数表!C39</f>
        <v>1</v>
      </c>
      <c r="Q36" s="82">
        <f t="shared" si="5"/>
        <v>3.6171855932907768E-2</v>
      </c>
      <c r="R36" s="83">
        <v>3.7530588704370475E-2</v>
      </c>
      <c r="S36" s="84">
        <f t="shared" si="6"/>
        <v>3.9073242847187439E-2</v>
      </c>
      <c r="T36" s="85">
        <f>分析係数表!F39</f>
        <v>0.70565335138794849</v>
      </c>
      <c r="U36" s="86">
        <f t="shared" si="7"/>
        <v>2.7572164764713004E-2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投入係数表!W37</f>
        <v>0</v>
      </c>
      <c r="E37" s="77">
        <f t="shared" si="0"/>
        <v>0</v>
      </c>
      <c r="F37" s="76">
        <f>分析係数表!C40</f>
        <v>0.8197979041916168</v>
      </c>
      <c r="G37" s="77">
        <f t="shared" si="1"/>
        <v>0</v>
      </c>
      <c r="H37" s="77">
        <v>1.2609284230407039E-3</v>
      </c>
      <c r="I37" s="77">
        <f t="shared" si="2"/>
        <v>1.2609284230407039E-3</v>
      </c>
      <c r="J37" s="76">
        <f>分析係数表!G40</f>
        <v>0.57597173144876324</v>
      </c>
      <c r="K37" s="78">
        <f t="shared" si="3"/>
        <v>7.2625912705171283E-4</v>
      </c>
      <c r="L37" s="79"/>
      <c r="M37" s="80"/>
      <c r="N37" s="81">
        <f>分析係数表!H40</f>
        <v>2.8769025821263571E-2</v>
      </c>
      <c r="O37" s="82">
        <f t="shared" si="4"/>
        <v>0.25496134563820405</v>
      </c>
      <c r="P37" s="76">
        <f>分析係数表!C40</f>
        <v>0.8197979041916168</v>
      </c>
      <c r="Q37" s="82">
        <f t="shared" si="5"/>
        <v>0.2090167768040741</v>
      </c>
      <c r="R37" s="83">
        <v>0.20953423519857053</v>
      </c>
      <c r="S37" s="84">
        <f t="shared" si="6"/>
        <v>0.21079516362161124</v>
      </c>
      <c r="T37" s="85">
        <f>分析係数表!F40</f>
        <v>0.7751534312813837</v>
      </c>
      <c r="U37" s="86">
        <f t="shared" si="7"/>
        <v>0.16339859437881266</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投入係数表!W38</f>
        <v>0</v>
      </c>
      <c r="E38" s="77">
        <f t="shared" si="0"/>
        <v>0</v>
      </c>
      <c r="F38" s="76">
        <f>分析係数表!C41</f>
        <v>0.39171744294123723</v>
      </c>
      <c r="G38" s="77">
        <f t="shared" si="1"/>
        <v>0</v>
      </c>
      <c r="H38" s="77">
        <v>1.0038709010791519E-4</v>
      </c>
      <c r="I38" s="77">
        <f t="shared" si="2"/>
        <v>1.0038709010791519E-4</v>
      </c>
      <c r="J38" s="76">
        <f>分析係数表!G41</f>
        <v>0.45918367346938777</v>
      </c>
      <c r="K38" s="78">
        <f t="shared" si="3"/>
        <v>4.6096112804654934E-5</v>
      </c>
      <c r="L38" s="79"/>
      <c r="M38" s="80"/>
      <c r="N38" s="81">
        <f>分析係数表!H41</f>
        <v>5.0452084691477002E-2</v>
      </c>
      <c r="O38" s="82">
        <f t="shared" si="4"/>
        <v>0.44712433028177656</v>
      </c>
      <c r="P38" s="76">
        <f>分析係数表!C41</f>
        <v>0.39171744294123723</v>
      </c>
      <c r="Q38" s="82">
        <f t="shared" si="5"/>
        <v>0.17514639933479073</v>
      </c>
      <c r="R38" s="83">
        <v>0.17658599249960905</v>
      </c>
      <c r="S38" s="84">
        <f t="shared" si="6"/>
        <v>0.17668637958971697</v>
      </c>
      <c r="T38" s="85">
        <f>分析係数表!F41</f>
        <v>0.56279434850863419</v>
      </c>
      <c r="U38" s="86">
        <f t="shared" si="7"/>
        <v>9.9438095891544009E-2</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投入係数表!W39</f>
        <v>0</v>
      </c>
      <c r="E39" s="77">
        <f>$C$25*D39</f>
        <v>0</v>
      </c>
      <c r="F39" s="76">
        <f>分析係数表!C42</f>
        <v>0.20259319286871957</v>
      </c>
      <c r="G39" s="77">
        <f>E39*F39</f>
        <v>0</v>
      </c>
      <c r="H39" s="77">
        <v>5.7842735121284457E-4</v>
      </c>
      <c r="I39" s="77">
        <f>C39+H39</f>
        <v>5.7842735121284457E-4</v>
      </c>
      <c r="J39" s="76">
        <f>分析係数表!G42</f>
        <v>0.5</v>
      </c>
      <c r="K39" s="78">
        <f>I39*J39</f>
        <v>2.8921367560642229E-4</v>
      </c>
      <c r="L39" s="79"/>
      <c r="M39" s="80"/>
      <c r="N39" s="81">
        <f>分析係数表!H42</f>
        <v>1.5560783424506107E-2</v>
      </c>
      <c r="O39" s="82">
        <f t="shared" si="4"/>
        <v>0.13790520074421084</v>
      </c>
      <c r="P39" s="76">
        <f>分析係数表!C42</f>
        <v>0.20259319286871957</v>
      </c>
      <c r="Q39" s="82">
        <f>O39*P39</f>
        <v>2.7938654931971396E-2</v>
      </c>
      <c r="R39" s="83">
        <v>2.8535997396734351E-2</v>
      </c>
      <c r="S39" s="84">
        <f>I39+R39</f>
        <v>2.9114424747947194E-2</v>
      </c>
      <c r="T39" s="85">
        <f>分析係数表!F42</f>
        <v>0.5714285714285714</v>
      </c>
      <c r="U39" s="86">
        <f>S39*T39</f>
        <v>1.6636814141684109E-2</v>
      </c>
      <c r="V39" s="87">
        <f>分析係数表!D42</f>
        <v>1.2619047619047619</v>
      </c>
      <c r="W39" s="167">
        <f>ROUND(S39*V39,0)</f>
        <v>0</v>
      </c>
      <c r="X39" s="76">
        <f>分析係数表!E42</f>
        <v>1.2380952380952381</v>
      </c>
      <c r="Y39" s="166">
        <f>ROUND(S39*X39,0)</f>
        <v>0</v>
      </c>
    </row>
    <row r="40" spans="1:25" x14ac:dyDescent="0.2">
      <c r="A40" s="6" t="s">
        <v>194</v>
      </c>
      <c r="B40" s="5" t="s">
        <v>41</v>
      </c>
      <c r="C40" s="90"/>
      <c r="D40" s="76">
        <f>投入係数表!W40</f>
        <v>2.3325808878856283E-2</v>
      </c>
      <c r="E40" s="77">
        <f>$C$25*D40</f>
        <v>2.3325808878856282</v>
      </c>
      <c r="F40" s="76">
        <f>分析係数表!C43</f>
        <v>0.25330396475770922</v>
      </c>
      <c r="G40" s="77">
        <f>E40*F40</f>
        <v>0.59085198701948727</v>
      </c>
      <c r="H40" s="77">
        <v>0.69295464322642319</v>
      </c>
      <c r="I40" s="77">
        <f>C40+H40</f>
        <v>0.69295464322642319</v>
      </c>
      <c r="J40" s="76">
        <f>分析係数表!G43</f>
        <v>0.41014168530947054</v>
      </c>
      <c r="K40" s="78">
        <f>I40*J40</f>
        <v>0.28420958521590811</v>
      </c>
      <c r="L40" s="79"/>
      <c r="M40" s="80"/>
      <c r="N40" s="81">
        <f>分析係数表!H43</f>
        <v>4.1382046994132816E-2</v>
      </c>
      <c r="O40" s="82">
        <f t="shared" si="4"/>
        <v>0.36674242820864816</v>
      </c>
      <c r="P40" s="76">
        <f>分析係数表!C43</f>
        <v>0.25330396475770922</v>
      </c>
      <c r="Q40" s="82">
        <f>O40*P40</f>
        <v>9.2897311110120118E-2</v>
      </c>
      <c r="R40" s="83">
        <v>0.13021748325818036</v>
      </c>
      <c r="S40" s="84">
        <f>I40+R40</f>
        <v>0.82317212648460358</v>
      </c>
      <c r="T40" s="85">
        <f>分析係数表!F43</f>
        <v>0.66890380313199105</v>
      </c>
      <c r="U40" s="86">
        <f>S40*T40</f>
        <v>0.5506229660377997</v>
      </c>
      <c r="V40" s="87">
        <f>分析係数表!D43</f>
        <v>0.29082774049217003</v>
      </c>
      <c r="W40" s="167">
        <f>ROUND(S40*V40,0)</f>
        <v>0</v>
      </c>
      <c r="X40" s="76">
        <f>分析係数表!E43</f>
        <v>0.17375093214019388</v>
      </c>
      <c r="Y40" s="166">
        <f>ROUND(S40*X40,0)</f>
        <v>0</v>
      </c>
    </row>
    <row r="41" spans="1:25" x14ac:dyDescent="0.2">
      <c r="A41" s="6" t="s">
        <v>340</v>
      </c>
      <c r="B41" s="5" t="s">
        <v>42</v>
      </c>
      <c r="C41" s="90"/>
      <c r="D41" s="76">
        <f>投入係数表!W41</f>
        <v>0</v>
      </c>
      <c r="E41" s="77">
        <f>$C$25*D41</f>
        <v>0</v>
      </c>
      <c r="F41" s="76">
        <f>分析係数表!C44</f>
        <v>0.34899060563661799</v>
      </c>
      <c r="G41" s="77">
        <f>E41*F41</f>
        <v>0</v>
      </c>
      <c r="H41" s="77">
        <v>5.6707905031521592E-4</v>
      </c>
      <c r="I41" s="77">
        <f>C41+H41</f>
        <v>5.6707905031521592E-4</v>
      </c>
      <c r="J41" s="76">
        <f>分析係数表!G44</f>
        <v>0.26066485946640033</v>
      </c>
      <c r="K41" s="78">
        <f>I41*J41</f>
        <v>1.4781758095675553E-4</v>
      </c>
      <c r="L41" s="79"/>
      <c r="M41" s="80"/>
      <c r="N41" s="81">
        <f>分析係数表!H44</f>
        <v>0.11725858110597773</v>
      </c>
      <c r="O41" s="82">
        <f t="shared" si="4"/>
        <v>1.0391872777391626</v>
      </c>
      <c r="P41" s="76">
        <f>分析係数表!C44</f>
        <v>0.34899060563661799</v>
      </c>
      <c r="Q41" s="82">
        <f>O41*P41</f>
        <v>0.36266659742805873</v>
      </c>
      <c r="R41" s="83">
        <v>0.36699912673963792</v>
      </c>
      <c r="S41" s="84">
        <f>I41+R41</f>
        <v>0.36756620578995314</v>
      </c>
      <c r="T41" s="85">
        <f>分析係数表!F44</f>
        <v>0.46411756313311459</v>
      </c>
      <c r="U41" s="86">
        <f>S41*T41</f>
        <v>0.17059393172131795</v>
      </c>
      <c r="V41" s="87">
        <f>分析係数表!D44</f>
        <v>0.17006705664146099</v>
      </c>
      <c r="W41" s="167">
        <f>ROUND(S41*V41,0)</f>
        <v>0</v>
      </c>
      <c r="X41" s="76">
        <f>分析係数表!E44</f>
        <v>7.8327864174632611E-2</v>
      </c>
      <c r="Y41" s="166">
        <f>ROUND(S41*X41,0)</f>
        <v>0</v>
      </c>
    </row>
    <row r="42" spans="1:25" x14ac:dyDescent="0.2">
      <c r="A42" s="6" t="s">
        <v>341</v>
      </c>
      <c r="B42" s="5" t="s">
        <v>278</v>
      </c>
      <c r="C42" s="90"/>
      <c r="D42" s="76">
        <f>投入係数表!W42</f>
        <v>0</v>
      </c>
      <c r="E42" s="77">
        <f>$C$25*D42</f>
        <v>0</v>
      </c>
      <c r="F42" s="76">
        <f>分析係数表!C45</f>
        <v>1</v>
      </c>
      <c r="G42" s="77">
        <f>E42*F42</f>
        <v>0</v>
      </c>
      <c r="H42" s="77">
        <v>4.2232491393348062E-4</v>
      </c>
      <c r="I42" s="77">
        <f>C42+H42</f>
        <v>4.2232491393348062E-4</v>
      </c>
      <c r="J42" s="76">
        <f>分析係数表!G45</f>
        <v>0</v>
      </c>
      <c r="K42" s="78">
        <f>I42*J42</f>
        <v>0</v>
      </c>
      <c r="L42" s="79"/>
      <c r="M42" s="80"/>
      <c r="N42" s="81">
        <f>分析係数表!H45</f>
        <v>0</v>
      </c>
      <c r="O42" s="82">
        <f t="shared" si="4"/>
        <v>0</v>
      </c>
      <c r="P42" s="76">
        <f>分析係数表!C45</f>
        <v>1</v>
      </c>
      <c r="Q42" s="82">
        <f>O42*P42</f>
        <v>0</v>
      </c>
      <c r="R42" s="83">
        <v>8.7306998504082536E-4</v>
      </c>
      <c r="S42" s="84">
        <f>I42+R42</f>
        <v>1.2953948989743061E-3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投入係数表!W43</f>
        <v>2.257336343115124E-3</v>
      </c>
      <c r="E43" s="77">
        <f>$C$25*D43</f>
        <v>0.22573363431151239</v>
      </c>
      <c r="F43" s="76">
        <f>分析係数表!C46</f>
        <v>3.0665669409124852E-2</v>
      </c>
      <c r="G43" s="77">
        <f>E43*F43</f>
        <v>6.9222730043171218E-3</v>
      </c>
      <c r="H43" s="77">
        <v>7.9061024819369538E-3</v>
      </c>
      <c r="I43" s="77">
        <f>C43+H43</f>
        <v>7.9061024819369538E-3</v>
      </c>
      <c r="J43" s="76">
        <f>分析係数表!G46</f>
        <v>2.4390243902439025E-2</v>
      </c>
      <c r="K43" s="78">
        <f>I43*J43</f>
        <v>1.9283176785212083E-4</v>
      </c>
      <c r="L43" s="79"/>
      <c r="M43" s="80"/>
      <c r="N43" s="81">
        <f>分析係数表!H46</f>
        <v>2.3808848955528473E-2</v>
      </c>
      <c r="O43" s="82">
        <f t="shared" si="4"/>
        <v>0.21100249294196197</v>
      </c>
      <c r="P43" s="76">
        <f>分析係数表!C46</f>
        <v>3.0665669409124852E-2</v>
      </c>
      <c r="Q43" s="82">
        <f>O43*P43</f>
        <v>6.4705326930594052E-3</v>
      </c>
      <c r="R43" s="83">
        <v>6.9635054537463149E-3</v>
      </c>
      <c r="S43" s="84">
        <f>I43+R43</f>
        <v>1.4869607935683269E-2</v>
      </c>
      <c r="T43" s="85">
        <f>分析係数表!F46</f>
        <v>0.34146341463414637</v>
      </c>
      <c r="U43" s="86">
        <f>S43*T43</f>
        <v>5.0774270999894089E-3</v>
      </c>
      <c r="V43" s="87">
        <f>分析係数表!D46</f>
        <v>4.878048780487805E-2</v>
      </c>
      <c r="W43" s="167">
        <f>ROUND(S43*V43,0)</f>
        <v>0</v>
      </c>
      <c r="X43" s="76">
        <f>分析係数表!E46</f>
        <v>0.17073170731707318</v>
      </c>
      <c r="Y43" s="166">
        <f>ROUND(S43*X43,0)</f>
        <v>0</v>
      </c>
    </row>
    <row r="44" spans="1:25" x14ac:dyDescent="0.2">
      <c r="A44" s="192">
        <v>40</v>
      </c>
      <c r="B44" s="14" t="s">
        <v>150</v>
      </c>
      <c r="C44" s="197">
        <f>SUM(C5:C43)</f>
        <v>100</v>
      </c>
      <c r="D44" s="92">
        <f>投入係数表!W44</f>
        <v>0.77802859292701276</v>
      </c>
      <c r="E44" s="91">
        <f>SUM(E5:E43)</f>
        <v>77.802859292701257</v>
      </c>
      <c r="F44" s="92">
        <f>分析係数表!C47</f>
        <v>0.40646171512083096</v>
      </c>
      <c r="G44" s="91">
        <f>SUM(G5:G43)</f>
        <v>7.5277864309865521</v>
      </c>
      <c r="H44" s="91">
        <f>SUM(H5:H43)</f>
        <v>8.2104324022434252</v>
      </c>
      <c r="I44" s="91">
        <f>SUM(I5:I43)</f>
        <v>108.21043240224343</v>
      </c>
      <c r="J44" s="92">
        <f>分析係数表!G47</f>
        <v>0.2746501442153616</v>
      </c>
      <c r="K44" s="93">
        <f>SUM(K5:K43)</f>
        <v>14.134538910695982</v>
      </c>
      <c r="L44" s="94">
        <f>最終需要_まとめ!$L$33</f>
        <v>0.627</v>
      </c>
      <c r="M44" s="91">
        <f>K44*L44</f>
        <v>8.8623558970063812</v>
      </c>
      <c r="N44" s="95">
        <f>分析係数表!H47</f>
        <v>1</v>
      </c>
      <c r="O44" s="96">
        <f>SUM(O5:O43)</f>
        <v>8.8623558970063812</v>
      </c>
      <c r="P44" s="92">
        <f>分析係数表!C47</f>
        <v>0.40646171512083096</v>
      </c>
      <c r="Q44" s="96">
        <f>SUM(Q5:Q43)</f>
        <v>2.7662204986944556</v>
      </c>
      <c r="R44" s="91">
        <f>SUM(R5:R43)</f>
        <v>3.0469986405831651</v>
      </c>
      <c r="S44" s="97">
        <f>SUM(S5:S43)</f>
        <v>111.25743104282657</v>
      </c>
      <c r="T44" s="98">
        <f>分析係数表!F47</f>
        <v>0.52975109496848627</v>
      </c>
      <c r="U44" s="99">
        <f>SUM(U5:U43)</f>
        <v>26.478507730329433</v>
      </c>
      <c r="V44" s="100">
        <f>分析係数表!D47</f>
        <v>0.13437209089383004</v>
      </c>
      <c r="W44" s="164">
        <f>SUM(W5:W43)</f>
        <v>10</v>
      </c>
      <c r="X44" s="92">
        <f>分析係数表!E47</f>
        <v>9.7288140766401632E-2</v>
      </c>
      <c r="Y44" s="165">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294</v>
      </c>
      <c r="S2" s="3" t="s">
        <v>152</v>
      </c>
      <c r="U2" s="64" t="s">
        <v>209</v>
      </c>
      <c r="W2" s="3" t="s">
        <v>130</v>
      </c>
      <c r="Y2" s="3" t="s">
        <v>153</v>
      </c>
    </row>
    <row r="3" spans="1:25" ht="44" x14ac:dyDescent="0.2">
      <c r="B3" s="65"/>
      <c r="C3" s="66" t="s">
        <v>227</v>
      </c>
      <c r="D3" s="66" t="s">
        <v>234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投入係数表!X5</f>
        <v>0</v>
      </c>
      <c r="E5" s="77">
        <f t="shared" ref="E5:E38" si="0">$C$26*D5</f>
        <v>0</v>
      </c>
      <c r="F5" s="76">
        <f>分析係数表!C8</f>
        <v>0.34359605911330049</v>
      </c>
      <c r="G5" s="77">
        <f t="shared" ref="G5:G38" si="1">E5*F5</f>
        <v>0</v>
      </c>
      <c r="H5" s="77">
        <f t="array" ref="H5:H43">MMULT(逆行列係数!C5:AO43,'22'!G5:G43)</f>
        <v>1.5022790473269178E-2</v>
      </c>
      <c r="I5" s="77">
        <f t="shared" ref="I5:I38" si="2">C5+H5</f>
        <v>1.5022790473269178E-2</v>
      </c>
      <c r="J5" s="76">
        <f>分析係数表!G8</f>
        <v>0.12010331467929401</v>
      </c>
      <c r="K5" s="78">
        <f t="shared" ref="K5:K38" si="3">I5*J5</f>
        <v>1.8042869315721484E-3</v>
      </c>
      <c r="L5" s="79" t="s">
        <v>183</v>
      </c>
      <c r="M5" s="80" t="s">
        <v>183</v>
      </c>
      <c r="N5" s="81">
        <f>分析係数表!H8</f>
        <v>1.3293274000170063E-2</v>
      </c>
      <c r="O5" s="82">
        <f t="shared" ref="O5:O43" si="4">$M$44*N5</f>
        <v>0.26588377683133513</v>
      </c>
      <c r="P5" s="76">
        <f>分析係数表!C8</f>
        <v>0.34359605911330049</v>
      </c>
      <c r="Q5" s="82">
        <f t="shared" ref="Q5:Q38" si="5">O5*P5</f>
        <v>9.135661790140702E-2</v>
      </c>
      <c r="R5" s="83">
        <f t="array" ref="R5:R43">MMULT(逆行列係数!C5:AO43,'22'!Q5:Q43)</f>
        <v>0.13160986315246703</v>
      </c>
      <c r="S5" s="84">
        <f t="shared" ref="S5:S38" si="6">I5+R5</f>
        <v>0.14663265362573621</v>
      </c>
      <c r="T5" s="85">
        <f>分析係数表!F8</f>
        <v>0.4537236332328885</v>
      </c>
      <c r="U5" s="86">
        <f t="shared" ref="U5:U38" si="7">S5*T5</f>
        <v>6.653070035364872E-2</v>
      </c>
      <c r="V5" s="87">
        <f>分析係数表!D8</f>
        <v>0.40163581575548857</v>
      </c>
      <c r="W5" s="88">
        <f t="shared" ref="W5:W38" si="8">ROUND(S5*V5,0)</f>
        <v>0</v>
      </c>
      <c r="X5" s="76">
        <f>分析係数表!E8</f>
        <v>0.27335342229875159</v>
      </c>
      <c r="Y5" s="89">
        <f t="shared" ref="Y5:Y38" si="9">ROUND(S5*X5,0)</f>
        <v>0</v>
      </c>
    </row>
    <row r="6" spans="1:25" x14ac:dyDescent="0.2">
      <c r="A6" s="6" t="s">
        <v>219</v>
      </c>
      <c r="B6" s="5" t="s">
        <v>265</v>
      </c>
      <c r="C6" s="90"/>
      <c r="D6" s="76">
        <f>投入係数表!X6</f>
        <v>0</v>
      </c>
      <c r="E6" s="77">
        <f t="shared" si="0"/>
        <v>0</v>
      </c>
      <c r="F6" s="76">
        <f>分析係数表!C9</f>
        <v>1</v>
      </c>
      <c r="G6" s="77">
        <f t="shared" si="1"/>
        <v>0</v>
      </c>
      <c r="H6" s="77">
        <v>4.6555986565770674E-3</v>
      </c>
      <c r="I6" s="77">
        <f t="shared" si="2"/>
        <v>4.6555986565770674E-3</v>
      </c>
      <c r="J6" s="76">
        <f>分析係数表!G9</f>
        <v>0.25</v>
      </c>
      <c r="K6" s="78">
        <f t="shared" si="3"/>
        <v>1.1638996641442668E-3</v>
      </c>
      <c r="L6" s="79"/>
      <c r="M6" s="80"/>
      <c r="N6" s="81">
        <f>分析係数表!H9</f>
        <v>6.8025282730081347E-4</v>
      </c>
      <c r="O6" s="82">
        <f t="shared" si="4"/>
        <v>1.3605992844247426E-2</v>
      </c>
      <c r="P6" s="76">
        <f>分析係数表!C9</f>
        <v>1</v>
      </c>
      <c r="Q6" s="82">
        <f t="shared" si="5"/>
        <v>1.3605992844247426E-2</v>
      </c>
      <c r="R6" s="83">
        <v>1.7227101269308681E-2</v>
      </c>
      <c r="S6" s="84">
        <f t="shared" si="6"/>
        <v>2.1882699925885749E-2</v>
      </c>
      <c r="T6" s="85">
        <f>分析係数表!F9</f>
        <v>0.67771084337349397</v>
      </c>
      <c r="U6" s="86">
        <f t="shared" si="7"/>
        <v>1.4830143022061124E-2</v>
      </c>
      <c r="V6" s="87">
        <f>分析係数表!D9</f>
        <v>0.24397590361445784</v>
      </c>
      <c r="W6" s="88">
        <f t="shared" si="8"/>
        <v>0</v>
      </c>
      <c r="X6" s="76">
        <f>分析係数表!E9</f>
        <v>0.13855421686746988</v>
      </c>
      <c r="Y6" s="89">
        <f t="shared" si="9"/>
        <v>0</v>
      </c>
    </row>
    <row r="7" spans="1:25" x14ac:dyDescent="0.2">
      <c r="A7" s="6" t="s">
        <v>220</v>
      </c>
      <c r="B7" s="5" t="s">
        <v>266</v>
      </c>
      <c r="C7" s="90"/>
      <c r="D7" s="76">
        <f>投入係数表!X7</f>
        <v>0</v>
      </c>
      <c r="E7" s="77">
        <f t="shared" si="0"/>
        <v>0</v>
      </c>
      <c r="F7" s="76">
        <f>分析係数表!C10</f>
        <v>1</v>
      </c>
      <c r="G7" s="77">
        <f t="shared" si="1"/>
        <v>0</v>
      </c>
      <c r="H7" s="77">
        <v>7.570220949056892E-3</v>
      </c>
      <c r="I7" s="77">
        <f t="shared" si="2"/>
        <v>7.570220949056892E-3</v>
      </c>
      <c r="J7" s="76">
        <f>分析係数表!G10</f>
        <v>0.17902051621442752</v>
      </c>
      <c r="K7" s="78">
        <f t="shared" si="3"/>
        <v>1.3552248621574382E-3</v>
      </c>
      <c r="L7" s="79"/>
      <c r="M7" s="80"/>
      <c r="N7" s="81">
        <f>分析係数表!H10</f>
        <v>1.3605056546016269E-3</v>
      </c>
      <c r="O7" s="82">
        <f t="shared" si="4"/>
        <v>2.7211985688494852E-2</v>
      </c>
      <c r="P7" s="76">
        <f>分析係数表!C10</f>
        <v>1</v>
      </c>
      <c r="Q7" s="82">
        <f t="shared" si="5"/>
        <v>2.7211985688494852E-2</v>
      </c>
      <c r="R7" s="83">
        <v>4.7455771012422807E-2</v>
      </c>
      <c r="S7" s="84">
        <f t="shared" si="6"/>
        <v>5.5025991961479698E-2</v>
      </c>
      <c r="T7" s="85">
        <f>分析係数表!F10</f>
        <v>0.51919258769027132</v>
      </c>
      <c r="U7" s="86">
        <f t="shared" si="7"/>
        <v>2.8569087156704712E-2</v>
      </c>
      <c r="V7" s="87">
        <f>分析係数表!D10</f>
        <v>0.11647915287888816</v>
      </c>
      <c r="W7" s="88">
        <f t="shared" si="8"/>
        <v>0</v>
      </c>
      <c r="X7" s="76">
        <f>分析係数表!E10</f>
        <v>0.11482461945731304</v>
      </c>
      <c r="Y7" s="89">
        <f t="shared" si="9"/>
        <v>0</v>
      </c>
    </row>
    <row r="8" spans="1:25" x14ac:dyDescent="0.2">
      <c r="A8" s="6" t="s">
        <v>221</v>
      </c>
      <c r="B8" s="5" t="s">
        <v>27</v>
      </c>
      <c r="C8" s="90"/>
      <c r="D8" s="76">
        <f>投入係数表!X8</f>
        <v>0</v>
      </c>
      <c r="E8" s="77">
        <f t="shared" si="0"/>
        <v>0</v>
      </c>
      <c r="F8" s="76">
        <f>分析係数表!C11</f>
        <v>0.13492063492063489</v>
      </c>
      <c r="G8" s="77">
        <f t="shared" si="1"/>
        <v>0</v>
      </c>
      <c r="H8" s="77">
        <v>3.2540825712547738E-2</v>
      </c>
      <c r="I8" s="77">
        <f t="shared" si="2"/>
        <v>3.2540825712547738E-2</v>
      </c>
      <c r="J8" s="76">
        <f>分析係数表!G11</f>
        <v>0.36893203883495146</v>
      </c>
      <c r="K8" s="78">
        <f t="shared" si="3"/>
        <v>1.2005353175503049E-2</v>
      </c>
      <c r="L8" s="79"/>
      <c r="M8" s="80"/>
      <c r="N8" s="81">
        <f>分析係数表!H11</f>
        <v>-2.8343867804200562E-5</v>
      </c>
      <c r="O8" s="82">
        <f t="shared" si="4"/>
        <v>-5.6691636851030939E-4</v>
      </c>
      <c r="P8" s="76">
        <f>分析係数表!C11</f>
        <v>0.13492063492063489</v>
      </c>
      <c r="Q8" s="82">
        <f t="shared" si="5"/>
        <v>-7.6488716386311563E-5</v>
      </c>
      <c r="R8" s="83">
        <v>1.6574484086837947E-2</v>
      </c>
      <c r="S8" s="84">
        <f t="shared" si="6"/>
        <v>4.9115309799385685E-2</v>
      </c>
      <c r="T8" s="85">
        <f>分析係数表!F11</f>
        <v>0.61165048543689315</v>
      </c>
      <c r="U8" s="86">
        <f t="shared" si="7"/>
        <v>3.0041403081177649E-2</v>
      </c>
      <c r="V8" s="87">
        <f>分析係数表!D11</f>
        <v>6.7961165048543687E-2</v>
      </c>
      <c r="W8" s="88">
        <f t="shared" si="8"/>
        <v>0</v>
      </c>
      <c r="X8" s="76">
        <f>分析係数表!E11</f>
        <v>5.8252427184466021E-2</v>
      </c>
      <c r="Y8" s="89">
        <f t="shared" si="9"/>
        <v>0</v>
      </c>
    </row>
    <row r="9" spans="1:25" x14ac:dyDescent="0.2">
      <c r="A9" s="6" t="s">
        <v>222</v>
      </c>
      <c r="B9" s="5" t="s">
        <v>190</v>
      </c>
      <c r="C9" s="90"/>
      <c r="D9" s="76">
        <f>投入係数表!X9</f>
        <v>1.0752688172043012E-2</v>
      </c>
      <c r="E9" s="77">
        <f t="shared" si="0"/>
        <v>1.0752688172043012</v>
      </c>
      <c r="F9" s="76">
        <f>分析係数表!C12</f>
        <v>0.20036934441366572</v>
      </c>
      <c r="G9" s="77">
        <f t="shared" si="1"/>
        <v>0.21545090797168359</v>
      </c>
      <c r="H9" s="77">
        <v>0.22522565755264429</v>
      </c>
      <c r="I9" s="77">
        <f t="shared" si="2"/>
        <v>0.22522565755264429</v>
      </c>
      <c r="J9" s="76">
        <f>分析係数表!G12</f>
        <v>0.13740087392782002</v>
      </c>
      <c r="K9" s="78">
        <f t="shared" si="3"/>
        <v>3.0946202178701244E-2</v>
      </c>
      <c r="L9" s="79"/>
      <c r="M9" s="80"/>
      <c r="N9" s="81">
        <f>分析係数表!H12</f>
        <v>9.9061817975680963E-2</v>
      </c>
      <c r="O9" s="82">
        <f t="shared" si="4"/>
        <v>1.9813727079435315</v>
      </c>
      <c r="P9" s="76">
        <f>分析係数表!C12</f>
        <v>0.20036934441366572</v>
      </c>
      <c r="Q9" s="82">
        <f t="shared" si="5"/>
        <v>0.39700635052977495</v>
      </c>
      <c r="R9" s="83">
        <v>0.44191645816036002</v>
      </c>
      <c r="S9" s="84">
        <f t="shared" si="6"/>
        <v>0.6671421157130043</v>
      </c>
      <c r="T9" s="85">
        <f>分析係数表!F12</f>
        <v>0.33460106813400226</v>
      </c>
      <c r="U9" s="86">
        <f t="shared" si="7"/>
        <v>0.22322646451474937</v>
      </c>
      <c r="V9" s="87">
        <f>分析係数表!D12</f>
        <v>7.0399741058423698E-2</v>
      </c>
      <c r="W9" s="88">
        <f t="shared" si="8"/>
        <v>0</v>
      </c>
      <c r="X9" s="76">
        <f>分析係数表!E12</f>
        <v>6.3521605437773104E-2</v>
      </c>
      <c r="Y9" s="89">
        <f t="shared" si="9"/>
        <v>0</v>
      </c>
    </row>
    <row r="10" spans="1:25" x14ac:dyDescent="0.2">
      <c r="A10" s="6" t="s">
        <v>223</v>
      </c>
      <c r="B10" s="5" t="s">
        <v>28</v>
      </c>
      <c r="C10" s="90"/>
      <c r="D10" s="76">
        <f>投入係数表!X10</f>
        <v>1.0752688172043012E-2</v>
      </c>
      <c r="E10" s="77">
        <f t="shared" si="0"/>
        <v>1.0752688172043012</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0.29366267888834025</v>
      </c>
      <c r="P10" s="76">
        <f>分析係数表!C13</f>
        <v>0</v>
      </c>
      <c r="Q10" s="82">
        <f t="shared" si="5"/>
        <v>0</v>
      </c>
      <c r="R10" s="83">
        <v>0</v>
      </c>
      <c r="S10" s="84">
        <f t="shared" si="6"/>
        <v>0</v>
      </c>
      <c r="T10" s="85">
        <f>分析係数表!F13</f>
        <v>0.3835294117647059</v>
      </c>
      <c r="U10" s="86">
        <f t="shared" si="7"/>
        <v>0</v>
      </c>
      <c r="V10" s="87">
        <f>分析係数表!D13</f>
        <v>0.3411764705882353</v>
      </c>
      <c r="W10" s="88">
        <f t="shared" si="8"/>
        <v>0</v>
      </c>
      <c r="X10" s="76">
        <f>分析係数表!E13</f>
        <v>0.31058823529411766</v>
      </c>
      <c r="Y10" s="89">
        <f t="shared" si="9"/>
        <v>0</v>
      </c>
    </row>
    <row r="11" spans="1:25" x14ac:dyDescent="0.2">
      <c r="A11" s="6" t="s">
        <v>224</v>
      </c>
      <c r="B11" s="5" t="s">
        <v>267</v>
      </c>
      <c r="C11" s="90"/>
      <c r="D11" s="76">
        <f>投入係数表!X11</f>
        <v>8.6021505376344093E-2</v>
      </c>
      <c r="E11" s="77">
        <f t="shared" si="0"/>
        <v>8.6021505376344098</v>
      </c>
      <c r="F11" s="76">
        <f>分析係数表!C14</f>
        <v>6.3559322033898136E-3</v>
      </c>
      <c r="G11" s="77">
        <f t="shared" si="1"/>
        <v>5.4674685620557543E-2</v>
      </c>
      <c r="H11" s="77">
        <v>5.5007719226332505E-2</v>
      </c>
      <c r="I11" s="77">
        <f t="shared" si="2"/>
        <v>5.5007719226332505E-2</v>
      </c>
      <c r="J11" s="76">
        <f>分析係数表!G14</f>
        <v>0.23809523809523808</v>
      </c>
      <c r="K11" s="78">
        <f t="shared" si="3"/>
        <v>1.3097076006269644E-2</v>
      </c>
      <c r="L11" s="79"/>
      <c r="M11" s="80"/>
      <c r="N11" s="81">
        <f>分析係数表!H14</f>
        <v>1.218786315580624E-3</v>
      </c>
      <c r="O11" s="82">
        <f t="shared" si="4"/>
        <v>2.4377403845943304E-2</v>
      </c>
      <c r="P11" s="76">
        <f>分析係数表!C14</f>
        <v>6.3559322033898136E-3</v>
      </c>
      <c r="Q11" s="82">
        <f t="shared" si="5"/>
        <v>1.5494112613946974E-4</v>
      </c>
      <c r="R11" s="83">
        <v>3.9267421487344621E-4</v>
      </c>
      <c r="S11" s="84">
        <f t="shared" si="6"/>
        <v>5.5400393441205953E-2</v>
      </c>
      <c r="T11" s="85">
        <f>分析係数表!F14</f>
        <v>0.42857142857142855</v>
      </c>
      <c r="U11" s="86">
        <f t="shared" si="7"/>
        <v>2.3743025760516834E-2</v>
      </c>
      <c r="V11" s="87">
        <f>分析係数表!D14</f>
        <v>0.38095238095238093</v>
      </c>
      <c r="W11" s="88">
        <f t="shared" si="8"/>
        <v>0</v>
      </c>
      <c r="X11" s="76">
        <f>分析係数表!E14</f>
        <v>0.26190476190476192</v>
      </c>
      <c r="Y11" s="89">
        <f t="shared" si="9"/>
        <v>0</v>
      </c>
    </row>
    <row r="12" spans="1:25" x14ac:dyDescent="0.2">
      <c r="A12" s="6" t="s">
        <v>225</v>
      </c>
      <c r="B12" s="5" t="s">
        <v>29</v>
      </c>
      <c r="C12" s="90"/>
      <c r="D12" s="76">
        <f>投入係数表!X12</f>
        <v>2.1505376344086023E-2</v>
      </c>
      <c r="E12" s="77">
        <f t="shared" si="0"/>
        <v>2.1505376344086025</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0.18424781976585056</v>
      </c>
      <c r="P12" s="76">
        <f>分析係数表!C15</f>
        <v>0</v>
      </c>
      <c r="Q12" s="82">
        <f t="shared" si="5"/>
        <v>0</v>
      </c>
      <c r="R12" s="83">
        <v>0</v>
      </c>
      <c r="S12" s="84">
        <f t="shared" si="6"/>
        <v>0</v>
      </c>
      <c r="T12" s="85">
        <f>分析係数表!F15</f>
        <v>0.2982456140350877</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投入係数表!X13</f>
        <v>0</v>
      </c>
      <c r="E13" s="77">
        <f t="shared" si="0"/>
        <v>0</v>
      </c>
      <c r="F13" s="76">
        <f>分析係数表!C16</f>
        <v>8.0906148867310179E-4</v>
      </c>
      <c r="G13" s="77">
        <f t="shared" si="1"/>
        <v>0</v>
      </c>
      <c r="H13" s="77">
        <v>7.554061604020756E-5</v>
      </c>
      <c r="I13" s="77">
        <f t="shared" si="2"/>
        <v>7.554061604020756E-5</v>
      </c>
      <c r="J13" s="76">
        <f>分析係数表!G16</f>
        <v>0</v>
      </c>
      <c r="K13" s="78">
        <f t="shared" si="3"/>
        <v>0</v>
      </c>
      <c r="L13" s="79"/>
      <c r="M13" s="80"/>
      <c r="N13" s="81">
        <f>分析係数表!H16</f>
        <v>1.7573198038604347E-2</v>
      </c>
      <c r="O13" s="82">
        <f t="shared" si="4"/>
        <v>0.35148814847639182</v>
      </c>
      <c r="P13" s="76">
        <f>分析係数表!C16</f>
        <v>8.0906148867310179E-4</v>
      </c>
      <c r="Q13" s="82">
        <f t="shared" si="5"/>
        <v>2.8437552465726182E-4</v>
      </c>
      <c r="R13" s="83">
        <v>3.2345027838614858E-4</v>
      </c>
      <c r="S13" s="84">
        <f t="shared" si="6"/>
        <v>3.9899089442635611E-4</v>
      </c>
      <c r="T13" s="85">
        <f>分析係数表!F16</f>
        <v>0</v>
      </c>
      <c r="U13" s="86">
        <f t="shared" si="7"/>
        <v>0</v>
      </c>
      <c r="V13" s="87">
        <f>分析係数表!D16</f>
        <v>0</v>
      </c>
      <c r="W13" s="88">
        <f t="shared" si="8"/>
        <v>0</v>
      </c>
      <c r="X13" s="76">
        <f>分析係数表!E16</f>
        <v>0</v>
      </c>
      <c r="Y13" s="89">
        <f t="shared" si="9"/>
        <v>0</v>
      </c>
    </row>
    <row r="14" spans="1:25" x14ac:dyDescent="0.2">
      <c r="A14" s="6" t="s">
        <v>2</v>
      </c>
      <c r="B14" s="5" t="s">
        <v>364</v>
      </c>
      <c r="C14" s="90"/>
      <c r="D14" s="76">
        <f>投入係数表!X14</f>
        <v>7.5268817204301078E-2</v>
      </c>
      <c r="E14" s="77">
        <f t="shared" si="0"/>
        <v>7.5268817204301079</v>
      </c>
      <c r="F14" s="76">
        <f>分析係数表!C17</f>
        <v>1.9255455712451908E-2</v>
      </c>
      <c r="G14" s="77">
        <f t="shared" si="1"/>
        <v>0.14493353762060576</v>
      </c>
      <c r="H14" s="77">
        <v>0.14630095824226236</v>
      </c>
      <c r="I14" s="77">
        <f t="shared" si="2"/>
        <v>0.14630095824226236</v>
      </c>
      <c r="J14" s="76">
        <f>分析係数表!G17</f>
        <v>0.22549019607843138</v>
      </c>
      <c r="K14" s="78">
        <f t="shared" si="3"/>
        <v>3.2989431760510141E-2</v>
      </c>
      <c r="L14" s="79"/>
      <c r="M14" s="80"/>
      <c r="N14" s="81">
        <f>分析係数表!H17</f>
        <v>2.8343867804200562E-3</v>
      </c>
      <c r="O14" s="82">
        <f t="shared" si="4"/>
        <v>5.6691636851030944E-2</v>
      </c>
      <c r="P14" s="76">
        <f>分析係数表!C17</f>
        <v>1.9255455712451908E-2</v>
      </c>
      <c r="Q14" s="82">
        <f t="shared" si="5"/>
        <v>1.0916233026514329E-3</v>
      </c>
      <c r="R14" s="83">
        <v>1.7707994529701566E-3</v>
      </c>
      <c r="S14" s="84">
        <f t="shared" si="6"/>
        <v>0.14807175769523251</v>
      </c>
      <c r="T14" s="85">
        <f>分析係数表!F17</f>
        <v>0.34313725490196079</v>
      </c>
      <c r="U14" s="86">
        <f t="shared" si="7"/>
        <v>5.0808936464050374E-2</v>
      </c>
      <c r="V14" s="87">
        <f>分析係数表!D17</f>
        <v>1.9607843137254902E-2</v>
      </c>
      <c r="W14" s="88">
        <f t="shared" si="8"/>
        <v>0</v>
      </c>
      <c r="X14" s="76">
        <f>分析係数表!E17</f>
        <v>9.8039215686274508E-3</v>
      </c>
      <c r="Y14" s="89">
        <f t="shared" si="9"/>
        <v>0</v>
      </c>
    </row>
    <row r="15" spans="1:25" x14ac:dyDescent="0.2">
      <c r="A15" s="6" t="s">
        <v>3</v>
      </c>
      <c r="B15" s="5" t="s">
        <v>31</v>
      </c>
      <c r="C15" s="90"/>
      <c r="D15" s="76">
        <f>投入係数表!X15</f>
        <v>0</v>
      </c>
      <c r="E15" s="77">
        <f t="shared" si="0"/>
        <v>0</v>
      </c>
      <c r="F15" s="76">
        <f>分析係数表!C18</f>
        <v>0.17326732673267331</v>
      </c>
      <c r="G15" s="77">
        <f t="shared" si="1"/>
        <v>0</v>
      </c>
      <c r="H15" s="77">
        <v>7.2341879778821633E-4</v>
      </c>
      <c r="I15" s="77">
        <f t="shared" si="2"/>
        <v>7.2341879778821633E-4</v>
      </c>
      <c r="J15" s="76">
        <f>分析係数表!G18</f>
        <v>0.2148626817447496</v>
      </c>
      <c r="K15" s="78">
        <f t="shared" si="3"/>
        <v>1.5543570291733888E-4</v>
      </c>
      <c r="L15" s="79"/>
      <c r="M15" s="80"/>
      <c r="N15" s="81">
        <f>分析係数表!H18</f>
        <v>4.8184575267140952E-4</v>
      </c>
      <c r="O15" s="82">
        <f t="shared" si="4"/>
        <v>9.63757826467526E-3</v>
      </c>
      <c r="P15" s="76">
        <f>分析係数表!C18</f>
        <v>0.17326732673267331</v>
      </c>
      <c r="Q15" s="82">
        <f t="shared" si="5"/>
        <v>1.6698774220971989E-3</v>
      </c>
      <c r="R15" s="83">
        <v>3.0953607647177099E-3</v>
      </c>
      <c r="S15" s="84">
        <f t="shared" si="6"/>
        <v>3.818779562505926E-3</v>
      </c>
      <c r="T15" s="85">
        <f>分析係数表!F18</f>
        <v>0.4604200323101777</v>
      </c>
      <c r="U15" s="86">
        <f t="shared" si="7"/>
        <v>1.7582426095544247E-3</v>
      </c>
      <c r="V15" s="87">
        <f>分析係数表!D18</f>
        <v>6.3004846526655903E-2</v>
      </c>
      <c r="W15" s="88">
        <f t="shared" si="8"/>
        <v>0</v>
      </c>
      <c r="X15" s="76">
        <f>分析係数表!E18</f>
        <v>5.492730210016155E-2</v>
      </c>
      <c r="Y15" s="89">
        <f t="shared" si="9"/>
        <v>0</v>
      </c>
    </row>
    <row r="16" spans="1:25" x14ac:dyDescent="0.2">
      <c r="A16" s="6" t="s">
        <v>4</v>
      </c>
      <c r="B16" s="5" t="s">
        <v>32</v>
      </c>
      <c r="C16" s="90"/>
      <c r="D16" s="76">
        <f>投入係数表!X16</f>
        <v>0</v>
      </c>
      <c r="E16" s="77">
        <f t="shared" si="0"/>
        <v>0</v>
      </c>
      <c r="F16" s="76">
        <f>分析係数表!C19</f>
        <v>6.6666666666667096E-3</v>
      </c>
      <c r="G16" s="77">
        <f t="shared" si="1"/>
        <v>0</v>
      </c>
      <c r="H16" s="77">
        <v>6.1313814693737562E-5</v>
      </c>
      <c r="I16" s="77">
        <f t="shared" si="2"/>
        <v>6.1313814693737562E-5</v>
      </c>
      <c r="J16" s="76">
        <f>分析係数表!G19</f>
        <v>7.1428571428571425E-2</v>
      </c>
      <c r="K16" s="78">
        <f t="shared" si="3"/>
        <v>4.3795581924098254E-6</v>
      </c>
      <c r="L16" s="79"/>
      <c r="M16" s="80"/>
      <c r="N16" s="81">
        <f>分析係数表!H19</f>
        <v>-1.1337547121680225E-4</v>
      </c>
      <c r="O16" s="82">
        <f t="shared" si="4"/>
        <v>-2.2676654740412376E-3</v>
      </c>
      <c r="P16" s="76">
        <f>分析係数表!C19</f>
        <v>6.6666666666667096E-3</v>
      </c>
      <c r="Q16" s="82">
        <f t="shared" si="5"/>
        <v>-1.5117769826941681E-5</v>
      </c>
      <c r="R16" s="83">
        <v>1.8601948266466533E-5</v>
      </c>
      <c r="S16" s="84">
        <f t="shared" si="6"/>
        <v>7.9915762960204099E-5</v>
      </c>
      <c r="T16" s="85">
        <f>分析係数表!F19</f>
        <v>0.2857142857142857</v>
      </c>
      <c r="U16" s="86">
        <f t="shared" si="7"/>
        <v>2.2833075131486884E-5</v>
      </c>
      <c r="V16" s="87">
        <f>分析係数表!D19</f>
        <v>0</v>
      </c>
      <c r="W16" s="88">
        <f t="shared" si="8"/>
        <v>0</v>
      </c>
      <c r="X16" s="76">
        <f>分析係数表!E19</f>
        <v>0</v>
      </c>
      <c r="Y16" s="89">
        <f t="shared" si="9"/>
        <v>0</v>
      </c>
    </row>
    <row r="17" spans="1:25" x14ac:dyDescent="0.2">
      <c r="A17" s="6" t="s">
        <v>5</v>
      </c>
      <c r="B17" s="5" t="s">
        <v>33</v>
      </c>
      <c r="C17" s="90"/>
      <c r="D17" s="76">
        <f>投入係数表!X17</f>
        <v>1.0752688172043012E-2</v>
      </c>
      <c r="E17" s="77">
        <f t="shared" si="0"/>
        <v>1.0752688172043012</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1.1905243738716497E-2</v>
      </c>
      <c r="P17" s="76">
        <f>分析係数表!C20</f>
        <v>0</v>
      </c>
      <c r="Q17" s="82">
        <f t="shared" si="5"/>
        <v>0</v>
      </c>
      <c r="R17" s="83">
        <v>0</v>
      </c>
      <c r="S17" s="84">
        <f t="shared" si="6"/>
        <v>0</v>
      </c>
      <c r="T17" s="85">
        <f>分析係数表!F20</f>
        <v>0.33333333333333331</v>
      </c>
      <c r="U17" s="86">
        <f t="shared" si="7"/>
        <v>0</v>
      </c>
      <c r="V17" s="87">
        <f>分析係数表!D20</f>
        <v>1.5</v>
      </c>
      <c r="W17" s="88">
        <f t="shared" si="8"/>
        <v>0</v>
      </c>
      <c r="X17" s="76">
        <f>分析係数表!E20</f>
        <v>1.1666666666666667</v>
      </c>
      <c r="Y17" s="89">
        <f t="shared" si="9"/>
        <v>0</v>
      </c>
    </row>
    <row r="18" spans="1:25" x14ac:dyDescent="0.2">
      <c r="A18" s="6" t="s">
        <v>6</v>
      </c>
      <c r="B18" s="5" t="s">
        <v>34</v>
      </c>
      <c r="C18" s="90"/>
      <c r="D18" s="76">
        <f>投入係数表!X18</f>
        <v>1.0752688172043012E-2</v>
      </c>
      <c r="E18" s="77">
        <f t="shared" si="0"/>
        <v>1.0752688172043012</v>
      </c>
      <c r="F18" s="76">
        <f>分析係数表!C21</f>
        <v>2.5662959794696349E-2</v>
      </c>
      <c r="G18" s="77">
        <f t="shared" si="1"/>
        <v>2.7594580424404682E-2</v>
      </c>
      <c r="H18" s="77">
        <v>2.8074191217945459E-2</v>
      </c>
      <c r="I18" s="77">
        <f t="shared" si="2"/>
        <v>2.8074191217945459E-2</v>
      </c>
      <c r="J18" s="76">
        <f>分析係数表!G21</f>
        <v>0.2857142857142857</v>
      </c>
      <c r="K18" s="78">
        <f t="shared" si="3"/>
        <v>8.0211974908415591E-3</v>
      </c>
      <c r="L18" s="79"/>
      <c r="M18" s="80"/>
      <c r="N18" s="81">
        <f>分析係数表!H21</f>
        <v>9.6369150534281905E-4</v>
      </c>
      <c r="O18" s="82">
        <f t="shared" si="4"/>
        <v>1.927515652935052E-2</v>
      </c>
      <c r="P18" s="76">
        <f>分析係数表!C21</f>
        <v>2.5662959794696349E-2</v>
      </c>
      <c r="Q18" s="82">
        <f t="shared" si="5"/>
        <v>4.9465756704920123E-4</v>
      </c>
      <c r="R18" s="83">
        <v>9.2180173029229797E-4</v>
      </c>
      <c r="S18" s="84">
        <f t="shared" si="6"/>
        <v>2.8995992948237757E-2</v>
      </c>
      <c r="T18" s="85">
        <f>分析係数表!F21</f>
        <v>0.42857142857142855</v>
      </c>
      <c r="U18" s="86">
        <f t="shared" si="7"/>
        <v>1.2426854120673323E-2</v>
      </c>
      <c r="V18" s="87">
        <f>分析係数表!D21</f>
        <v>0.12903225806451613</v>
      </c>
      <c r="W18" s="88">
        <f t="shared" si="8"/>
        <v>0</v>
      </c>
      <c r="X18" s="76">
        <f>分析係数表!E21</f>
        <v>9.2165898617511524E-2</v>
      </c>
      <c r="Y18" s="89">
        <f t="shared" si="9"/>
        <v>0</v>
      </c>
    </row>
    <row r="19" spans="1:25" x14ac:dyDescent="0.2">
      <c r="A19" s="6" t="s">
        <v>7</v>
      </c>
      <c r="B19" s="5" t="s">
        <v>268</v>
      </c>
      <c r="C19" s="90"/>
      <c r="D19" s="76">
        <f>投入係数表!X19</f>
        <v>0</v>
      </c>
      <c r="E19" s="77">
        <f t="shared" si="0"/>
        <v>0</v>
      </c>
      <c r="F19" s="76">
        <f>分析係数表!C22</f>
        <v>5.6016597510373467E-2</v>
      </c>
      <c r="G19" s="77">
        <f t="shared" si="1"/>
        <v>0</v>
      </c>
      <c r="H19" s="77">
        <v>2.4600633000080327E-4</v>
      </c>
      <c r="I19" s="77">
        <f t="shared" si="2"/>
        <v>2.4600633000080327E-4</v>
      </c>
      <c r="J19" s="76">
        <f>分析係数表!G22</f>
        <v>0.19573901464713714</v>
      </c>
      <c r="K19" s="78">
        <f t="shared" si="3"/>
        <v>4.8153036631315682E-5</v>
      </c>
      <c r="L19" s="79"/>
      <c r="M19" s="80"/>
      <c r="N19" s="81">
        <f>分析係数表!H22</f>
        <v>5.6687735608401125E-5</v>
      </c>
      <c r="O19" s="82">
        <f t="shared" si="4"/>
        <v>1.1338327370206188E-3</v>
      </c>
      <c r="P19" s="76">
        <f>分析係数表!C22</f>
        <v>5.6016597510373467E-2</v>
      </c>
      <c r="Q19" s="82">
        <f t="shared" si="5"/>
        <v>6.3513452073769126E-5</v>
      </c>
      <c r="R19" s="83">
        <v>3.4175840555495963E-4</v>
      </c>
      <c r="S19" s="84">
        <f t="shared" si="6"/>
        <v>5.8776473555576295E-4</v>
      </c>
      <c r="T19" s="85">
        <f>分析係数表!F22</f>
        <v>0.41411451398135818</v>
      </c>
      <c r="U19" s="86">
        <f t="shared" si="7"/>
        <v>2.4340190780005629E-4</v>
      </c>
      <c r="V19" s="87">
        <f>分析係数表!D22</f>
        <v>3.1957390146471372E-2</v>
      </c>
      <c r="W19" s="88">
        <f t="shared" si="8"/>
        <v>0</v>
      </c>
      <c r="X19" s="76">
        <f>分析係数表!E22</f>
        <v>2.529960053262317E-2</v>
      </c>
      <c r="Y19" s="89">
        <f t="shared" si="9"/>
        <v>0</v>
      </c>
    </row>
    <row r="20" spans="1:25" x14ac:dyDescent="0.2">
      <c r="A20" s="6" t="s">
        <v>8</v>
      </c>
      <c r="B20" s="5" t="s">
        <v>269</v>
      </c>
      <c r="C20" s="90"/>
      <c r="D20" s="76">
        <f>投入係数表!X20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5.6691636851030939E-4</v>
      </c>
      <c r="P20" s="76">
        <f>分析係数表!C23</f>
        <v>0</v>
      </c>
      <c r="Q20" s="82">
        <f t="shared" si="5"/>
        <v>0</v>
      </c>
      <c r="R20" s="83">
        <v>0</v>
      </c>
      <c r="S20" s="84">
        <f t="shared" si="6"/>
        <v>0</v>
      </c>
      <c r="T20" s="85">
        <f>分析係数表!F23</f>
        <v>0.43373493975903615</v>
      </c>
      <c r="U20" s="86">
        <f t="shared" si="7"/>
        <v>0</v>
      </c>
      <c r="V20" s="87">
        <f>分析係数表!D23</f>
        <v>0.26506024096385544</v>
      </c>
      <c r="W20" s="88">
        <f t="shared" si="8"/>
        <v>0</v>
      </c>
      <c r="X20" s="76">
        <f>分析係数表!E23</f>
        <v>0.25301204819277107</v>
      </c>
      <c r="Y20" s="89">
        <f t="shared" si="9"/>
        <v>0</v>
      </c>
    </row>
    <row r="21" spans="1:25" x14ac:dyDescent="0.2">
      <c r="A21" s="6" t="s">
        <v>9</v>
      </c>
      <c r="B21" s="5" t="s">
        <v>270</v>
      </c>
      <c r="C21" s="90"/>
      <c r="D21" s="76">
        <f>投入係数表!X21</f>
        <v>0</v>
      </c>
      <c r="E21" s="77">
        <f t="shared" si="0"/>
        <v>0</v>
      </c>
      <c r="F21" s="76">
        <f>分析係数表!C24</f>
        <v>0.19917864476386038</v>
      </c>
      <c r="G21" s="77">
        <f t="shared" si="1"/>
        <v>0</v>
      </c>
      <c r="H21" s="77">
        <v>6.3679935584245962E-4</v>
      </c>
      <c r="I21" s="77">
        <f t="shared" si="2"/>
        <v>6.3679935584245962E-4</v>
      </c>
      <c r="J21" s="76">
        <f>分析係数表!G24</f>
        <v>0.20754716981132076</v>
      </c>
      <c r="K21" s="78">
        <f t="shared" si="3"/>
        <v>1.3216590404277465E-4</v>
      </c>
      <c r="L21" s="79"/>
      <c r="M21" s="80"/>
      <c r="N21" s="81">
        <f>分析係数表!H24</f>
        <v>3.9681414925880784E-4</v>
      </c>
      <c r="O21" s="82">
        <f t="shared" si="4"/>
        <v>7.9368291591443308E-3</v>
      </c>
      <c r="P21" s="76">
        <f>分析係数表!C24</f>
        <v>0.19917864476386038</v>
      </c>
      <c r="Q21" s="82">
        <f t="shared" si="5"/>
        <v>1.5808468756406573E-3</v>
      </c>
      <c r="R21" s="83">
        <v>3.038270936556486E-3</v>
      </c>
      <c r="S21" s="84">
        <f t="shared" si="6"/>
        <v>3.6750702923989457E-3</v>
      </c>
      <c r="T21" s="85">
        <f>分析係数表!F24</f>
        <v>0.39622641509433965</v>
      </c>
      <c r="U21" s="86">
        <f t="shared" si="7"/>
        <v>1.4561599271769407E-3</v>
      </c>
      <c r="V21" s="87">
        <f>分析係数表!D24</f>
        <v>0.16981132075471697</v>
      </c>
      <c r="W21" s="88">
        <f t="shared" si="8"/>
        <v>0</v>
      </c>
      <c r="X21" s="76">
        <f>分析係数表!E24</f>
        <v>0.16981132075471697</v>
      </c>
      <c r="Y21" s="89">
        <f t="shared" si="9"/>
        <v>0</v>
      </c>
    </row>
    <row r="22" spans="1:25" x14ac:dyDescent="0.2">
      <c r="A22" s="6" t="s">
        <v>10</v>
      </c>
      <c r="B22" s="5" t="s">
        <v>271</v>
      </c>
      <c r="C22" s="90"/>
      <c r="D22" s="76">
        <f>投入係数表!X22</f>
        <v>1.0752688172043012E-2</v>
      </c>
      <c r="E22" s="77">
        <f t="shared" si="0"/>
        <v>1.0752688172043012</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1.0771411001695879E-2</v>
      </c>
      <c r="P22" s="76">
        <f>分析係数表!C25</f>
        <v>0</v>
      </c>
      <c r="Q22" s="82">
        <f t="shared" si="5"/>
        <v>0</v>
      </c>
      <c r="R22" s="83">
        <v>0</v>
      </c>
      <c r="S22" s="84">
        <f t="shared" si="6"/>
        <v>0</v>
      </c>
      <c r="T22" s="85">
        <f>分析係数表!F25</f>
        <v>0.35897435897435898</v>
      </c>
      <c r="U22" s="86">
        <f t="shared" si="7"/>
        <v>0</v>
      </c>
      <c r="V22" s="87">
        <f>分析係数表!D25</f>
        <v>2.641025641025641</v>
      </c>
      <c r="W22" s="88">
        <f t="shared" si="8"/>
        <v>0</v>
      </c>
      <c r="X22" s="76">
        <f>分析係数表!E25</f>
        <v>2.4615384615384617</v>
      </c>
      <c r="Y22" s="89">
        <f t="shared" si="9"/>
        <v>0</v>
      </c>
    </row>
    <row r="23" spans="1:25" x14ac:dyDescent="0.2">
      <c r="A23" s="6" t="s">
        <v>11</v>
      </c>
      <c r="B23" s="5" t="s">
        <v>35</v>
      </c>
      <c r="C23" s="90"/>
      <c r="D23" s="76">
        <f>投入係数表!X23</f>
        <v>0</v>
      </c>
      <c r="E23" s="77">
        <f t="shared" si="0"/>
        <v>0</v>
      </c>
      <c r="F23" s="76">
        <f>分析係数表!C26</f>
        <v>0.11021233569261879</v>
      </c>
      <c r="G23" s="77">
        <f t="shared" si="1"/>
        <v>0</v>
      </c>
      <c r="H23" s="77">
        <v>3.8495316331699621E-4</v>
      </c>
      <c r="I23" s="77">
        <f t="shared" si="2"/>
        <v>3.8495316331699621E-4</v>
      </c>
      <c r="J23" s="76">
        <f>分析係数表!G26</f>
        <v>0.1984126984126984</v>
      </c>
      <c r="K23" s="78">
        <f t="shared" si="3"/>
        <v>7.6379595896229396E-5</v>
      </c>
      <c r="L23" s="79"/>
      <c r="M23" s="80"/>
      <c r="N23" s="81">
        <f>分析係数表!H26</f>
        <v>1.2046143816785239E-2</v>
      </c>
      <c r="O23" s="82">
        <f t="shared" si="4"/>
        <v>0.24093945661688151</v>
      </c>
      <c r="P23" s="76">
        <f>分析係数表!C26</f>
        <v>0.11021233569261879</v>
      </c>
      <c r="Q23" s="82">
        <f t="shared" si="5"/>
        <v>2.6554500274256907E-2</v>
      </c>
      <c r="R23" s="83">
        <v>2.7309159642486078E-2</v>
      </c>
      <c r="S23" s="84">
        <f t="shared" si="6"/>
        <v>2.7694112805803073E-2</v>
      </c>
      <c r="T23" s="85">
        <f>分析係数表!F26</f>
        <v>0.33809523809523812</v>
      </c>
      <c r="U23" s="86">
        <f t="shared" si="7"/>
        <v>9.3632476629143726E-3</v>
      </c>
      <c r="V23" s="87">
        <f>分析係数表!D26</f>
        <v>0</v>
      </c>
      <c r="W23" s="88">
        <f t="shared" si="8"/>
        <v>0</v>
      </c>
      <c r="X23" s="76">
        <f>分析係数表!E26</f>
        <v>0</v>
      </c>
      <c r="Y23" s="89">
        <f t="shared" si="9"/>
        <v>0</v>
      </c>
    </row>
    <row r="24" spans="1:25" x14ac:dyDescent="0.2">
      <c r="A24" s="6" t="s">
        <v>12</v>
      </c>
      <c r="B24" s="5" t="s">
        <v>365</v>
      </c>
      <c r="C24" s="90"/>
      <c r="D24" s="76">
        <f>投入係数表!X24</f>
        <v>0</v>
      </c>
      <c r="E24" s="77">
        <f t="shared" si="0"/>
        <v>0</v>
      </c>
      <c r="F24" s="76">
        <f>分析係数表!C27</f>
        <v>1.1933174224343368E-3</v>
      </c>
      <c r="G24" s="77">
        <f t="shared" si="1"/>
        <v>0</v>
      </c>
      <c r="H24" s="77">
        <v>1.3377753211584387E-6</v>
      </c>
      <c r="I24" s="77">
        <f t="shared" si="2"/>
        <v>1.3377753211584387E-6</v>
      </c>
      <c r="J24" s="76">
        <f>分析係数表!G27</f>
        <v>0.2857142857142857</v>
      </c>
      <c r="K24" s="78">
        <f t="shared" si="3"/>
        <v>3.8222152033098246E-7</v>
      </c>
      <c r="L24" s="79"/>
      <c r="M24" s="80"/>
      <c r="N24" s="81">
        <f>分析係数表!H27</f>
        <v>1.1365890989484425E-2</v>
      </c>
      <c r="O24" s="82">
        <f t="shared" si="4"/>
        <v>0.22733346377263408</v>
      </c>
      <c r="P24" s="76">
        <f>分析係数表!C27</f>
        <v>1.1933174224343368E-3</v>
      </c>
      <c r="Q24" s="82">
        <f t="shared" si="5"/>
        <v>2.7128098302222936E-4</v>
      </c>
      <c r="R24" s="83">
        <v>2.7237560524861533E-4</v>
      </c>
      <c r="S24" s="84">
        <f t="shared" si="6"/>
        <v>2.7371338056977375E-4</v>
      </c>
      <c r="T24" s="85">
        <f>分析係数表!F27</f>
        <v>0.5714285714285714</v>
      </c>
      <c r="U24" s="86">
        <f t="shared" si="7"/>
        <v>1.564076460398707E-4</v>
      </c>
      <c r="V24" s="87">
        <f>分析係数表!D27</f>
        <v>1.4285714285714286</v>
      </c>
      <c r="W24" s="88">
        <f t="shared" si="8"/>
        <v>0</v>
      </c>
      <c r="X24" s="76">
        <f>分析係数表!E27</f>
        <v>1.2857142857142858</v>
      </c>
      <c r="Y24" s="89">
        <f t="shared" si="9"/>
        <v>0</v>
      </c>
    </row>
    <row r="25" spans="1:25" x14ac:dyDescent="0.2">
      <c r="A25" s="6" t="s">
        <v>13</v>
      </c>
      <c r="B25" s="5" t="s">
        <v>191</v>
      </c>
      <c r="C25" s="90"/>
      <c r="D25" s="76">
        <f>投入係数表!X25</f>
        <v>0</v>
      </c>
      <c r="E25" s="77">
        <f t="shared" si="0"/>
        <v>0</v>
      </c>
      <c r="F25" s="76">
        <f>分析係数表!C28</f>
        <v>9.1300191204588876E-2</v>
      </c>
      <c r="G25" s="77">
        <f t="shared" si="1"/>
        <v>0</v>
      </c>
      <c r="H25" s="77">
        <v>6.1862452464510453E-3</v>
      </c>
      <c r="I25" s="77">
        <f t="shared" si="2"/>
        <v>6.1862452464510453E-3</v>
      </c>
      <c r="J25" s="76">
        <f>分析係数表!G28</f>
        <v>0.1256583897667419</v>
      </c>
      <c r="K25" s="78">
        <f t="shared" si="3"/>
        <v>7.7735361637119979E-4</v>
      </c>
      <c r="L25" s="79"/>
      <c r="M25" s="80"/>
      <c r="N25" s="81">
        <f>分析係数表!H28</f>
        <v>2.1286244720954622E-2</v>
      </c>
      <c r="O25" s="82">
        <f t="shared" si="4"/>
        <v>0.42575419275124238</v>
      </c>
      <c r="P25" s="76">
        <f>分析係数表!C28</f>
        <v>9.1300191204588876E-2</v>
      </c>
      <c r="Q25" s="82">
        <f t="shared" si="5"/>
        <v>3.8871439204343813E-2</v>
      </c>
      <c r="R25" s="83">
        <v>4.2312346164831288E-2</v>
      </c>
      <c r="S25" s="84">
        <f t="shared" si="6"/>
        <v>4.8498591411282335E-2</v>
      </c>
      <c r="T25" s="85">
        <f>分析係数表!F28</f>
        <v>0.21519939804364183</v>
      </c>
      <c r="U25" s="86">
        <f t="shared" si="7"/>
        <v>1.0436867677672495E-2</v>
      </c>
      <c r="V25" s="87">
        <f>分析係数表!D28</f>
        <v>9.9322799097065456E-2</v>
      </c>
      <c r="W25" s="88">
        <f t="shared" si="8"/>
        <v>0</v>
      </c>
      <c r="X25" s="76">
        <f>分析係数表!E28</f>
        <v>9.7817908201655382E-2</v>
      </c>
      <c r="Y25" s="89">
        <f t="shared" si="9"/>
        <v>0</v>
      </c>
    </row>
    <row r="26" spans="1:25" x14ac:dyDescent="0.2">
      <c r="A26" s="6" t="s">
        <v>14</v>
      </c>
      <c r="B26" s="5" t="s">
        <v>50</v>
      </c>
      <c r="C26" s="75">
        <f>最終需要_まとめ!C27</f>
        <v>100</v>
      </c>
      <c r="D26" s="76">
        <f>投入係数表!X26</f>
        <v>6.4516129032258063E-2</v>
      </c>
      <c r="E26" s="77">
        <f t="shared" si="0"/>
        <v>6.4516129032258061</v>
      </c>
      <c r="F26" s="76">
        <f>分析係数表!C29</f>
        <v>1.8433179723502335E-2</v>
      </c>
      <c r="G26" s="77">
        <f t="shared" si="1"/>
        <v>0.11892374015162796</v>
      </c>
      <c r="H26" s="77">
        <v>0.11965414210512132</v>
      </c>
      <c r="I26" s="77">
        <f t="shared" si="2"/>
        <v>100.11965414210512</v>
      </c>
      <c r="J26" s="76">
        <f>分析係数表!G29</f>
        <v>0.30107526881720431</v>
      </c>
      <c r="K26" s="78">
        <f t="shared" si="3"/>
        <v>30.143551784719822</v>
      </c>
      <c r="L26" s="79"/>
      <c r="M26" s="80"/>
      <c r="N26" s="81">
        <f>分析係数表!H29</f>
        <v>1.0062073070491199E-2</v>
      </c>
      <c r="O26" s="82">
        <f t="shared" si="4"/>
        <v>0.20125531082115983</v>
      </c>
      <c r="P26" s="76">
        <f>分析係数表!C29</f>
        <v>1.8433179723502335E-2</v>
      </c>
      <c r="Q26" s="82">
        <f t="shared" si="5"/>
        <v>3.7097753146757635E-3</v>
      </c>
      <c r="R26" s="83">
        <v>4.4179948704985463E-3</v>
      </c>
      <c r="S26" s="84">
        <f t="shared" si="6"/>
        <v>100.12407213697561</v>
      </c>
      <c r="T26" s="85">
        <f>分析係数表!F29</f>
        <v>0.4838709677419355</v>
      </c>
      <c r="U26" s="86">
        <f t="shared" si="7"/>
        <v>48.447131679181751</v>
      </c>
      <c r="V26" s="87">
        <f>分析係数表!D29</f>
        <v>0.46236559139784944</v>
      </c>
      <c r="W26" s="88">
        <f t="shared" si="8"/>
        <v>46</v>
      </c>
      <c r="X26" s="76">
        <f>分析係数表!E29</f>
        <v>0.18279569892473119</v>
      </c>
      <c r="Y26" s="89">
        <f t="shared" si="9"/>
        <v>18</v>
      </c>
    </row>
    <row r="27" spans="1:25" x14ac:dyDescent="0.2">
      <c r="A27" s="6" t="s">
        <v>15</v>
      </c>
      <c r="B27" s="5" t="s">
        <v>36</v>
      </c>
      <c r="C27" s="90"/>
      <c r="D27" s="76">
        <f>投入係数表!X27</f>
        <v>0</v>
      </c>
      <c r="E27" s="77">
        <f t="shared" si="0"/>
        <v>0</v>
      </c>
      <c r="F27" s="76">
        <f>分析係数表!C30</f>
        <v>1</v>
      </c>
      <c r="G27" s="77">
        <f t="shared" si="1"/>
        <v>0</v>
      </c>
      <c r="H27" s="77">
        <v>3.3739956877346142E-2</v>
      </c>
      <c r="I27" s="77">
        <f t="shared" si="2"/>
        <v>3.3739956877346142E-2</v>
      </c>
      <c r="J27" s="76">
        <f>分析係数表!G30</f>
        <v>0.34457349818908456</v>
      </c>
      <c r="K27" s="78">
        <f t="shared" si="3"/>
        <v>1.1625894969976023E-2</v>
      </c>
      <c r="L27" s="79"/>
      <c r="M27" s="80"/>
      <c r="N27" s="81">
        <f>分析係数表!H30</f>
        <v>0</v>
      </c>
      <c r="O27" s="82">
        <f t="shared" si="4"/>
        <v>0</v>
      </c>
      <c r="P27" s="76">
        <f>分析係数表!C30</f>
        <v>1</v>
      </c>
      <c r="Q27" s="82">
        <f t="shared" si="5"/>
        <v>0</v>
      </c>
      <c r="R27" s="83">
        <v>4.2272588147820339E-2</v>
      </c>
      <c r="S27" s="84">
        <f t="shared" si="6"/>
        <v>7.6012545025166481E-2</v>
      </c>
      <c r="T27" s="85">
        <f>分析係数表!F30</f>
        <v>0.44136380666916447</v>
      </c>
      <c r="U27" s="86">
        <f t="shared" si="7"/>
        <v>3.3549186226918735E-2</v>
      </c>
      <c r="V27" s="87">
        <f>分析係数表!D30</f>
        <v>0.11764705882352941</v>
      </c>
      <c r="W27" s="88">
        <f t="shared" si="8"/>
        <v>0</v>
      </c>
      <c r="X27" s="76">
        <f>分析係数表!E30</f>
        <v>7.730735606344448E-2</v>
      </c>
      <c r="Y27" s="89">
        <f t="shared" si="9"/>
        <v>0</v>
      </c>
    </row>
    <row r="28" spans="1:25" x14ac:dyDescent="0.2">
      <c r="A28" s="6" t="s">
        <v>16</v>
      </c>
      <c r="B28" s="5" t="s">
        <v>192</v>
      </c>
      <c r="C28" s="90"/>
      <c r="D28" s="76">
        <f>投入係数表!X28</f>
        <v>1.0752688172043012E-2</v>
      </c>
      <c r="E28" s="77">
        <f t="shared" si="0"/>
        <v>1.0752688172043012</v>
      </c>
      <c r="F28" s="76">
        <f>分析係数表!C31</f>
        <v>0.63276836158192085</v>
      </c>
      <c r="G28" s="77">
        <f t="shared" si="1"/>
        <v>0.6803960877224956</v>
      </c>
      <c r="H28" s="77">
        <v>0.80036334772428397</v>
      </c>
      <c r="I28" s="77">
        <f t="shared" si="2"/>
        <v>0.80036334772428397</v>
      </c>
      <c r="J28" s="76">
        <f>分析係数表!G31</f>
        <v>7.0953436807095344E-2</v>
      </c>
      <c r="K28" s="78">
        <f t="shared" si="3"/>
        <v>5.6788530215470256E-2</v>
      </c>
      <c r="L28" s="79"/>
      <c r="M28" s="80"/>
      <c r="N28" s="81">
        <f>分析係数表!H31</f>
        <v>2.4772540460871292E-2</v>
      </c>
      <c r="O28" s="82">
        <f t="shared" si="4"/>
        <v>0.49548490607801043</v>
      </c>
      <c r="P28" s="76">
        <f>分析係数表!C31</f>
        <v>0.63276836158192085</v>
      </c>
      <c r="Q28" s="82">
        <f t="shared" si="5"/>
        <v>0.31352717220755461</v>
      </c>
      <c r="R28" s="83">
        <v>0.40708159727950499</v>
      </c>
      <c r="S28" s="84">
        <f t="shared" si="6"/>
        <v>1.207444945003789</v>
      </c>
      <c r="T28" s="85">
        <f>分析係数表!F31</f>
        <v>0.34515890613451589</v>
      </c>
      <c r="U28" s="86">
        <f t="shared" si="7"/>
        <v>0.41676037643515851</v>
      </c>
      <c r="V28" s="87">
        <f>分析係数表!D31</f>
        <v>8.130081300813009E-3</v>
      </c>
      <c r="W28" s="88">
        <f t="shared" si="8"/>
        <v>0</v>
      </c>
      <c r="X28" s="76">
        <f>分析係数表!E31</f>
        <v>7.3909830007390983E-3</v>
      </c>
      <c r="Y28" s="89">
        <f t="shared" si="9"/>
        <v>0</v>
      </c>
    </row>
    <row r="29" spans="1:25" x14ac:dyDescent="0.2">
      <c r="A29" s="6" t="s">
        <v>17</v>
      </c>
      <c r="B29" s="5" t="s">
        <v>272</v>
      </c>
      <c r="C29" s="90"/>
      <c r="D29" s="76">
        <f>投入係数表!X29</f>
        <v>0</v>
      </c>
      <c r="E29" s="77">
        <f t="shared" si="0"/>
        <v>0</v>
      </c>
      <c r="F29" s="76">
        <f>分析係数表!C32</f>
        <v>0.97868217054263562</v>
      </c>
      <c r="G29" s="77">
        <f t="shared" si="1"/>
        <v>0</v>
      </c>
      <c r="H29" s="77">
        <v>1.3445410713761041E-2</v>
      </c>
      <c r="I29" s="77">
        <f t="shared" si="2"/>
        <v>1.3445410713761041E-2</v>
      </c>
      <c r="J29" s="76">
        <f>分析係数表!G32</f>
        <v>0.14173228346456693</v>
      </c>
      <c r="K29" s="78">
        <f t="shared" si="3"/>
        <v>1.9056487625803051E-3</v>
      </c>
      <c r="L29" s="79"/>
      <c r="M29" s="80"/>
      <c r="N29" s="81">
        <f>分析係数表!H32</f>
        <v>7.0859669510501405E-3</v>
      </c>
      <c r="O29" s="82">
        <f t="shared" si="4"/>
        <v>0.14172909212757737</v>
      </c>
      <c r="P29" s="76">
        <f>分析係数表!C32</f>
        <v>0.97868217054263562</v>
      </c>
      <c r="Q29" s="82">
        <f t="shared" si="5"/>
        <v>0.13870773551245458</v>
      </c>
      <c r="R29" s="83">
        <v>0.17509881184495751</v>
      </c>
      <c r="S29" s="84">
        <f t="shared" si="6"/>
        <v>0.18854422255871855</v>
      </c>
      <c r="T29" s="85">
        <f>分析係数表!F32</f>
        <v>0.48622047244094491</v>
      </c>
      <c r="U29" s="86">
        <f t="shared" si="7"/>
        <v>9.1674060968510801E-2</v>
      </c>
      <c r="V29" s="87">
        <f>分析係数表!D32</f>
        <v>1.3779527559055118E-2</v>
      </c>
      <c r="W29" s="88">
        <f t="shared" si="8"/>
        <v>0</v>
      </c>
      <c r="X29" s="76">
        <f>分析係数表!E32</f>
        <v>2.1653543307086614E-2</v>
      </c>
      <c r="Y29" s="89">
        <f t="shared" si="9"/>
        <v>0</v>
      </c>
    </row>
    <row r="30" spans="1:25" x14ac:dyDescent="0.2">
      <c r="A30" s="6" t="s">
        <v>18</v>
      </c>
      <c r="B30" s="5" t="s">
        <v>273</v>
      </c>
      <c r="C30" s="90"/>
      <c r="D30" s="76">
        <f>投入係数表!X30</f>
        <v>0</v>
      </c>
      <c r="E30" s="77">
        <f t="shared" si="0"/>
        <v>0</v>
      </c>
      <c r="F30" s="76">
        <f>分析係数表!C33</f>
        <v>0.55506607929515417</v>
      </c>
      <c r="G30" s="77">
        <f t="shared" si="1"/>
        <v>0</v>
      </c>
      <c r="H30" s="77">
        <v>2.0577303974598251E-2</v>
      </c>
      <c r="I30" s="77">
        <f t="shared" si="2"/>
        <v>2.0577303974598251E-2</v>
      </c>
      <c r="J30" s="76">
        <f>分析係数表!G33</f>
        <v>0.50923482849604218</v>
      </c>
      <c r="K30" s="78">
        <f t="shared" si="3"/>
        <v>1.0478679860415467E-2</v>
      </c>
      <c r="L30" s="79"/>
      <c r="M30" s="80"/>
      <c r="N30" s="81">
        <f>分析係数表!H33</f>
        <v>1.0203792409512202E-3</v>
      </c>
      <c r="O30" s="82">
        <f t="shared" si="4"/>
        <v>2.0408989266371139E-2</v>
      </c>
      <c r="P30" s="76">
        <f>分析係数表!C33</f>
        <v>0.55506607929515417</v>
      </c>
      <c r="Q30" s="82">
        <f t="shared" si="5"/>
        <v>1.1328337654461514E-2</v>
      </c>
      <c r="R30" s="83">
        <v>3.8063852221222577E-2</v>
      </c>
      <c r="S30" s="84">
        <f t="shared" si="6"/>
        <v>5.8641156195820832E-2</v>
      </c>
      <c r="T30" s="85">
        <f>分析係数表!F33</f>
        <v>0.65171503957783639</v>
      </c>
      <c r="U30" s="86">
        <f t="shared" si="7"/>
        <v>3.8217323431049458E-2</v>
      </c>
      <c r="V30" s="87">
        <f>分析係数表!D33</f>
        <v>0.10817941952506596</v>
      </c>
      <c r="W30" s="88">
        <f t="shared" si="8"/>
        <v>0</v>
      </c>
      <c r="X30" s="76">
        <f>分析係数表!E33</f>
        <v>0.10026385224274406</v>
      </c>
      <c r="Y30" s="89">
        <f t="shared" si="9"/>
        <v>0</v>
      </c>
    </row>
    <row r="31" spans="1:25" x14ac:dyDescent="0.2">
      <c r="A31" s="6" t="s">
        <v>19</v>
      </c>
      <c r="B31" s="5" t="s">
        <v>274</v>
      </c>
      <c r="C31" s="90"/>
      <c r="D31" s="76">
        <f>投入係数表!X31</f>
        <v>8.6021505376344093E-2</v>
      </c>
      <c r="E31" s="77">
        <f t="shared" si="0"/>
        <v>8.6021505376344098</v>
      </c>
      <c r="F31" s="76">
        <f>分析係数表!C34</f>
        <v>0.15400223191640461</v>
      </c>
      <c r="G31" s="77">
        <f t="shared" si="1"/>
        <v>1.3247503820765989</v>
      </c>
      <c r="H31" s="77">
        <v>1.3406433666228317</v>
      </c>
      <c r="I31" s="77">
        <f t="shared" si="2"/>
        <v>1.3406433666228317</v>
      </c>
      <c r="J31" s="76">
        <f>分析係数表!G34</f>
        <v>0.42548076923076922</v>
      </c>
      <c r="K31" s="78">
        <f t="shared" si="3"/>
        <v>0.57041797089481061</v>
      </c>
      <c r="L31" s="79"/>
      <c r="M31" s="80"/>
      <c r="N31" s="81">
        <f>分析係数表!H34</f>
        <v>0.17369122190414105</v>
      </c>
      <c r="O31" s="82">
        <f t="shared" si="4"/>
        <v>3.4740635062311762</v>
      </c>
      <c r="P31" s="76">
        <f>分析係数表!C34</f>
        <v>0.15400223191640461</v>
      </c>
      <c r="Q31" s="82">
        <f t="shared" si="5"/>
        <v>0.53501353377893135</v>
      </c>
      <c r="R31" s="83">
        <v>0.56334749019839725</v>
      </c>
      <c r="S31" s="84">
        <f t="shared" si="6"/>
        <v>1.9039908568212289</v>
      </c>
      <c r="T31" s="85">
        <f>分析係数表!F34</f>
        <v>0.70232371794871795</v>
      </c>
      <c r="U31" s="86">
        <f t="shared" si="7"/>
        <v>1.3372179375030506</v>
      </c>
      <c r="V31" s="87">
        <f>分析係数表!D34</f>
        <v>0.47435897435897434</v>
      </c>
      <c r="W31" s="88">
        <f t="shared" si="8"/>
        <v>1</v>
      </c>
      <c r="X31" s="76">
        <f>分析係数表!E34</f>
        <v>0.27003205128205127</v>
      </c>
      <c r="Y31" s="89">
        <f t="shared" si="9"/>
        <v>1</v>
      </c>
    </row>
    <row r="32" spans="1:25" x14ac:dyDescent="0.2">
      <c r="A32" s="6" t="s">
        <v>20</v>
      </c>
      <c r="B32" s="5" t="s">
        <v>37</v>
      </c>
      <c r="C32" s="90"/>
      <c r="D32" s="76">
        <f>投入係数表!X32</f>
        <v>1.0752688172043012E-2</v>
      </c>
      <c r="E32" s="77">
        <f t="shared" si="0"/>
        <v>1.0752688172043012</v>
      </c>
      <c r="F32" s="76">
        <f>分析係数表!C35</f>
        <v>0.30568862275449105</v>
      </c>
      <c r="G32" s="77">
        <f t="shared" si="1"/>
        <v>0.32869744382203342</v>
      </c>
      <c r="H32" s="77">
        <v>0.36606405087905275</v>
      </c>
      <c r="I32" s="77">
        <f t="shared" si="2"/>
        <v>0.36606405087905275</v>
      </c>
      <c r="J32" s="76">
        <f>分析係数表!G35</f>
        <v>0.31559633027522938</v>
      </c>
      <c r="K32" s="78">
        <f t="shared" si="3"/>
        <v>0.1155284711031139</v>
      </c>
      <c r="L32" s="79"/>
      <c r="M32" s="80"/>
      <c r="N32" s="81">
        <f>分析係数表!H35</f>
        <v>6.5701085570136902E-2</v>
      </c>
      <c r="O32" s="82">
        <f t="shared" si="4"/>
        <v>1.3141121422068973</v>
      </c>
      <c r="P32" s="76">
        <f>分析係数表!C35</f>
        <v>0.30568862275449105</v>
      </c>
      <c r="Q32" s="82">
        <f t="shared" si="5"/>
        <v>0.40170913089618032</v>
      </c>
      <c r="R32" s="83">
        <v>0.47181112391967855</v>
      </c>
      <c r="S32" s="84">
        <f t="shared" si="6"/>
        <v>0.8378751747987313</v>
      </c>
      <c r="T32" s="85">
        <f>分析係数表!F35</f>
        <v>0.65045871559633028</v>
      </c>
      <c r="U32" s="86">
        <f t="shared" si="7"/>
        <v>0.54500321002963348</v>
      </c>
      <c r="V32" s="87">
        <f>分析係数表!D35</f>
        <v>0.10366972477064221</v>
      </c>
      <c r="W32" s="88">
        <f t="shared" si="8"/>
        <v>0</v>
      </c>
      <c r="X32" s="76">
        <f>分析係数表!E35</f>
        <v>8.990825688073395E-2</v>
      </c>
      <c r="Y32" s="89">
        <f t="shared" si="9"/>
        <v>0</v>
      </c>
    </row>
    <row r="33" spans="1:25" x14ac:dyDescent="0.2">
      <c r="A33" s="6" t="s">
        <v>21</v>
      </c>
      <c r="B33" s="5" t="s">
        <v>38</v>
      </c>
      <c r="C33" s="90"/>
      <c r="D33" s="76">
        <f>投入係数表!X33</f>
        <v>0</v>
      </c>
      <c r="E33" s="77">
        <f t="shared" si="0"/>
        <v>0</v>
      </c>
      <c r="F33" s="76">
        <f>分析係数表!C36</f>
        <v>0.70817344589409048</v>
      </c>
      <c r="G33" s="77">
        <f t="shared" si="1"/>
        <v>0</v>
      </c>
      <c r="H33" s="77">
        <v>5.1950940642704772E-2</v>
      </c>
      <c r="I33" s="77">
        <f t="shared" si="2"/>
        <v>5.1950940642704772E-2</v>
      </c>
      <c r="J33" s="76">
        <f>分析係数表!G36</f>
        <v>9.7428958051420846E-3</v>
      </c>
      <c r="K33" s="78">
        <f t="shared" si="3"/>
        <v>5.0615260166099376E-4</v>
      </c>
      <c r="L33" s="79"/>
      <c r="M33" s="80"/>
      <c r="N33" s="81">
        <f>分析係数表!H36</f>
        <v>0.13287605226609223</v>
      </c>
      <c r="O33" s="82">
        <f t="shared" si="4"/>
        <v>2.6577039355763303</v>
      </c>
      <c r="P33" s="76">
        <f>分析係数表!C36</f>
        <v>0.70817344589409048</v>
      </c>
      <c r="Q33" s="82">
        <f t="shared" si="5"/>
        <v>1.8821153542233757</v>
      </c>
      <c r="R33" s="83">
        <v>1.9328754981577361</v>
      </c>
      <c r="S33" s="84">
        <f t="shared" si="6"/>
        <v>1.9848264388004409</v>
      </c>
      <c r="T33" s="85">
        <f>分析係数表!F36</f>
        <v>0.89418132611637346</v>
      </c>
      <c r="U33" s="86">
        <f t="shared" si="7"/>
        <v>1.7747947371574171</v>
      </c>
      <c r="V33" s="87">
        <f>分析係数表!D36</f>
        <v>4.0595399188092015E-3</v>
      </c>
      <c r="W33" s="88">
        <f t="shared" si="8"/>
        <v>0</v>
      </c>
      <c r="X33" s="76">
        <f>分析係数表!E36</f>
        <v>8.1190798376184028E-4</v>
      </c>
      <c r="Y33" s="89">
        <f t="shared" si="9"/>
        <v>0</v>
      </c>
    </row>
    <row r="34" spans="1:25" x14ac:dyDescent="0.2">
      <c r="A34" s="6" t="s">
        <v>22</v>
      </c>
      <c r="B34" s="5" t="s">
        <v>377</v>
      </c>
      <c r="C34" s="90"/>
      <c r="D34" s="76">
        <f>投入係数表!X34</f>
        <v>6.4516129032258063E-2</v>
      </c>
      <c r="E34" s="77">
        <f t="shared" si="0"/>
        <v>6.4516129032258061</v>
      </c>
      <c r="F34" s="76">
        <f>分析係数表!C37</f>
        <v>0.27648363838047696</v>
      </c>
      <c r="G34" s="77">
        <f t="shared" si="1"/>
        <v>1.7837654089063029</v>
      </c>
      <c r="H34" s="77">
        <v>1.8485388229544519</v>
      </c>
      <c r="I34" s="77">
        <f t="shared" si="2"/>
        <v>1.8485388229544519</v>
      </c>
      <c r="J34" s="76">
        <f>分析係数表!G37</f>
        <v>0.33205374280230326</v>
      </c>
      <c r="K34" s="78">
        <f t="shared" si="3"/>
        <v>0.61381423487738995</v>
      </c>
      <c r="L34" s="79"/>
      <c r="M34" s="80"/>
      <c r="N34" s="81">
        <f>分析係数表!H37</f>
        <v>5.1330744593407217E-2</v>
      </c>
      <c r="O34" s="82">
        <f t="shared" si="4"/>
        <v>1.0266855433721704</v>
      </c>
      <c r="P34" s="76">
        <f>分析係数表!C37</f>
        <v>0.27648363838047696</v>
      </c>
      <c r="Q34" s="82">
        <f t="shared" si="5"/>
        <v>0.28386175450417467</v>
      </c>
      <c r="R34" s="83">
        <v>0.32588707886784651</v>
      </c>
      <c r="S34" s="84">
        <f t="shared" si="6"/>
        <v>2.1744259018222984</v>
      </c>
      <c r="T34" s="85">
        <f>分析係数表!F37</f>
        <v>0.66922584772872684</v>
      </c>
      <c r="U34" s="86">
        <f t="shared" si="7"/>
        <v>1.4551820174703289</v>
      </c>
      <c r="V34" s="87">
        <f>分析係数表!D37</f>
        <v>9.9168266154830459E-2</v>
      </c>
      <c r="W34" s="88">
        <f t="shared" si="8"/>
        <v>0</v>
      </c>
      <c r="X34" s="76">
        <f>分析係数表!E37</f>
        <v>6.9737683941138842E-2</v>
      </c>
      <c r="Y34" s="89">
        <f t="shared" si="9"/>
        <v>0</v>
      </c>
    </row>
    <row r="35" spans="1:25" x14ac:dyDescent="0.2">
      <c r="A35" s="6" t="s">
        <v>23</v>
      </c>
      <c r="B35" s="5" t="s">
        <v>193</v>
      </c>
      <c r="C35" s="90"/>
      <c r="D35" s="76">
        <f>投入係数表!X35</f>
        <v>0</v>
      </c>
      <c r="E35" s="77">
        <f t="shared" si="0"/>
        <v>0</v>
      </c>
      <c r="F35" s="76">
        <f>分析係数表!C38</f>
        <v>2.0725388601036232E-2</v>
      </c>
      <c r="G35" s="77">
        <f t="shared" si="1"/>
        <v>0</v>
      </c>
      <c r="H35" s="77">
        <v>2.4124389190527001E-3</v>
      </c>
      <c r="I35" s="77">
        <f t="shared" si="2"/>
        <v>2.4124389190527001E-3</v>
      </c>
      <c r="J35" s="76">
        <f>分析係数表!G38</f>
        <v>0.23376623376623376</v>
      </c>
      <c r="K35" s="78">
        <f t="shared" si="3"/>
        <v>5.639467602980338E-4</v>
      </c>
      <c r="L35" s="79"/>
      <c r="M35" s="80"/>
      <c r="N35" s="81">
        <f>分析係数表!H38</f>
        <v>4.4613247923811682E-2</v>
      </c>
      <c r="O35" s="82">
        <f t="shared" si="4"/>
        <v>0.89232636403522703</v>
      </c>
      <c r="P35" s="76">
        <f>分析係数表!C38</f>
        <v>2.0725388601036232E-2</v>
      </c>
      <c r="Q35" s="82">
        <f t="shared" si="5"/>
        <v>1.8493810653579801E-2</v>
      </c>
      <c r="R35" s="83">
        <v>2.0922368257617646E-2</v>
      </c>
      <c r="S35" s="84">
        <f t="shared" si="6"/>
        <v>2.3334807176670348E-2</v>
      </c>
      <c r="T35" s="85">
        <f>分析係数表!F38</f>
        <v>0.61038961038961037</v>
      </c>
      <c r="U35" s="86">
        <f t="shared" si="7"/>
        <v>1.4243323861084498E-2</v>
      </c>
      <c r="V35" s="87">
        <f>分析係数表!D38</f>
        <v>0.19480519480519481</v>
      </c>
      <c r="W35" s="88">
        <f t="shared" si="8"/>
        <v>0</v>
      </c>
      <c r="X35" s="76">
        <f>分析係数表!E38</f>
        <v>0.15584415584415584</v>
      </c>
      <c r="Y35" s="89">
        <f t="shared" si="9"/>
        <v>0</v>
      </c>
    </row>
    <row r="36" spans="1:25" x14ac:dyDescent="0.2">
      <c r="A36" s="6" t="s">
        <v>24</v>
      </c>
      <c r="B36" s="5" t="s">
        <v>39</v>
      </c>
      <c r="C36" s="90"/>
      <c r="D36" s="76">
        <f>投入係数表!X36</f>
        <v>0</v>
      </c>
      <c r="E36" s="77">
        <f t="shared" si="0"/>
        <v>0</v>
      </c>
      <c r="F36" s="76">
        <f>分析係数表!C39</f>
        <v>1</v>
      </c>
      <c r="G36" s="77">
        <f t="shared" si="1"/>
        <v>0</v>
      </c>
      <c r="H36" s="77">
        <v>2.616453123004364E-4</v>
      </c>
      <c r="I36" s="77">
        <f t="shared" si="2"/>
        <v>2.616453123004364E-4</v>
      </c>
      <c r="J36" s="76">
        <f>分析係数表!G39</f>
        <v>0.35511171293161814</v>
      </c>
      <c r="K36" s="78">
        <f t="shared" si="3"/>
        <v>9.2913315031536146E-5</v>
      </c>
      <c r="L36" s="79"/>
      <c r="M36" s="80"/>
      <c r="N36" s="81">
        <f>分析係数表!H39</f>
        <v>4.0815169638048808E-3</v>
      </c>
      <c r="O36" s="82">
        <f t="shared" si="4"/>
        <v>8.1635957065484557E-2</v>
      </c>
      <c r="P36" s="76">
        <f>分析係数表!C39</f>
        <v>1</v>
      </c>
      <c r="Q36" s="82">
        <f t="shared" si="5"/>
        <v>8.1635957065484557E-2</v>
      </c>
      <c r="R36" s="83">
        <v>8.4702469616024817E-2</v>
      </c>
      <c r="S36" s="84">
        <f t="shared" si="6"/>
        <v>8.4964114928325257E-2</v>
      </c>
      <c r="T36" s="85">
        <f>分析係数表!F39</f>
        <v>0.70565335138794849</v>
      </c>
      <c r="U36" s="86">
        <f t="shared" si="7"/>
        <v>5.9955212446883545E-2</v>
      </c>
      <c r="V36" s="87">
        <f>分析係数表!D39</f>
        <v>5.8226134055517943E-2</v>
      </c>
      <c r="W36" s="88">
        <f t="shared" si="8"/>
        <v>0</v>
      </c>
      <c r="X36" s="76">
        <f>分析係数表!E39</f>
        <v>7.3798239675016933E-2</v>
      </c>
      <c r="Y36" s="89">
        <f t="shared" si="9"/>
        <v>0</v>
      </c>
    </row>
    <row r="37" spans="1:25" x14ac:dyDescent="0.2">
      <c r="A37" s="6" t="s">
        <v>25</v>
      </c>
      <c r="B37" s="5" t="s">
        <v>40</v>
      </c>
      <c r="C37" s="90"/>
      <c r="D37" s="76">
        <f>投入係数表!X37</f>
        <v>0</v>
      </c>
      <c r="E37" s="77">
        <f t="shared" si="0"/>
        <v>0</v>
      </c>
      <c r="F37" s="76">
        <f>分析係数表!C40</f>
        <v>0.8197979041916168</v>
      </c>
      <c r="G37" s="77">
        <f t="shared" si="1"/>
        <v>0</v>
      </c>
      <c r="H37" s="77">
        <v>5.8359799606452038E-3</v>
      </c>
      <c r="I37" s="77">
        <f t="shared" si="2"/>
        <v>5.8359799606452038E-3</v>
      </c>
      <c r="J37" s="76">
        <f>分析係数表!G40</f>
        <v>0.57597173144876324</v>
      </c>
      <c r="K37" s="78">
        <f t="shared" si="3"/>
        <v>3.3613594826331031E-3</v>
      </c>
      <c r="L37" s="79"/>
      <c r="M37" s="80"/>
      <c r="N37" s="81">
        <f>分析係数表!H40</f>
        <v>2.8769025821263571E-2</v>
      </c>
      <c r="O37" s="82">
        <f t="shared" si="4"/>
        <v>0.57542011403796411</v>
      </c>
      <c r="P37" s="76">
        <f>分析係数表!C40</f>
        <v>0.8197979041916168</v>
      </c>
      <c r="Q37" s="82">
        <f t="shared" si="5"/>
        <v>0.47172820351802414</v>
      </c>
      <c r="R37" s="83">
        <v>0.4728960510112421</v>
      </c>
      <c r="S37" s="84">
        <f t="shared" si="6"/>
        <v>0.47873203097188732</v>
      </c>
      <c r="T37" s="85">
        <f>分析係数表!F40</f>
        <v>0.7751534312813837</v>
      </c>
      <c r="U37" s="86">
        <f t="shared" si="7"/>
        <v>0.3710907764721641</v>
      </c>
      <c r="V37" s="87">
        <f>分析係数表!D40</f>
        <v>0.11623581923005394</v>
      </c>
      <c r="W37" s="88">
        <f t="shared" si="8"/>
        <v>0</v>
      </c>
      <c r="X37" s="76">
        <f>分析係数表!E40</f>
        <v>7.1229310024177053E-2</v>
      </c>
      <c r="Y37" s="89">
        <f t="shared" si="9"/>
        <v>0</v>
      </c>
    </row>
    <row r="38" spans="1:25" x14ac:dyDescent="0.2">
      <c r="A38" s="6" t="s">
        <v>26</v>
      </c>
      <c r="B38" s="5" t="s">
        <v>276</v>
      </c>
      <c r="C38" s="90"/>
      <c r="D38" s="76">
        <f>投入係数表!X38</f>
        <v>0</v>
      </c>
      <c r="E38" s="77">
        <f t="shared" si="0"/>
        <v>0</v>
      </c>
      <c r="F38" s="76">
        <f>分析係数表!C41</f>
        <v>0.39171744294123723</v>
      </c>
      <c r="G38" s="77">
        <f t="shared" si="1"/>
        <v>0</v>
      </c>
      <c r="H38" s="77">
        <v>4.6951742655034151E-4</v>
      </c>
      <c r="I38" s="77">
        <f t="shared" si="2"/>
        <v>4.6951742655034151E-4</v>
      </c>
      <c r="J38" s="76">
        <f>分析係数表!G41</f>
        <v>0.45918367346938777</v>
      </c>
      <c r="K38" s="78">
        <f t="shared" si="3"/>
        <v>2.1559473668127926E-4</v>
      </c>
      <c r="L38" s="79"/>
      <c r="M38" s="80"/>
      <c r="N38" s="81">
        <f>分析係数表!H41</f>
        <v>5.0452084691477002E-2</v>
      </c>
      <c r="O38" s="82">
        <f t="shared" si="4"/>
        <v>1.0091111359483509</v>
      </c>
      <c r="P38" s="76">
        <f>分析係数表!C41</f>
        <v>0.39171744294123723</v>
      </c>
      <c r="Q38" s="82">
        <f t="shared" si="5"/>
        <v>0.39528643381721523</v>
      </c>
      <c r="R38" s="83">
        <v>0.39853543950862508</v>
      </c>
      <c r="S38" s="84">
        <f t="shared" si="6"/>
        <v>0.3990049569351754</v>
      </c>
      <c r="T38" s="85">
        <f>分析係数表!F41</f>
        <v>0.56279434850863419</v>
      </c>
      <c r="U38" s="86">
        <f t="shared" si="7"/>
        <v>0.22455773479004768</v>
      </c>
      <c r="V38" s="87">
        <f>分析係数表!D41</f>
        <v>0.20068027210884354</v>
      </c>
      <c r="W38" s="88">
        <f t="shared" si="8"/>
        <v>0</v>
      </c>
      <c r="X38" s="76">
        <f>分析係数表!E41</f>
        <v>0.1815803244374673</v>
      </c>
      <c r="Y38" s="89">
        <f t="shared" si="9"/>
        <v>0</v>
      </c>
    </row>
    <row r="39" spans="1:25" x14ac:dyDescent="0.2">
      <c r="A39" s="6" t="s">
        <v>51</v>
      </c>
      <c r="B39" s="5" t="s">
        <v>367</v>
      </c>
      <c r="C39" s="90"/>
      <c r="D39" s="76">
        <f>投入係数表!X39</f>
        <v>0</v>
      </c>
      <c r="E39" s="77">
        <f>$C$26*D39</f>
        <v>0</v>
      </c>
      <c r="F39" s="76">
        <f>分析係数表!C42</f>
        <v>0.20259319286871957</v>
      </c>
      <c r="G39" s="77">
        <f>E39*F39</f>
        <v>0</v>
      </c>
      <c r="H39" s="77">
        <v>9.545868849306858E-4</v>
      </c>
      <c r="I39" s="77">
        <f>C39+H39</f>
        <v>9.545868849306858E-4</v>
      </c>
      <c r="J39" s="76">
        <f>分析係数表!G42</f>
        <v>0.5</v>
      </c>
      <c r="K39" s="78">
        <f>I39*J39</f>
        <v>4.772934424653429E-4</v>
      </c>
      <c r="L39" s="79"/>
      <c r="M39" s="80"/>
      <c r="N39" s="81">
        <f>分析係数表!H42</f>
        <v>1.5560783424506107E-2</v>
      </c>
      <c r="O39" s="82">
        <f t="shared" si="4"/>
        <v>0.31123708631215985</v>
      </c>
      <c r="P39" s="76">
        <f>分析係数表!C42</f>
        <v>0.20259319286871957</v>
      </c>
      <c r="Q39" s="82">
        <f>O39*P39</f>
        <v>6.3054515055137719E-2</v>
      </c>
      <c r="R39" s="83">
        <v>6.4402652233866625E-2</v>
      </c>
      <c r="S39" s="84">
        <f>I39+R39</f>
        <v>6.5357239118797317E-2</v>
      </c>
      <c r="T39" s="85">
        <f>分析係数表!F42</f>
        <v>0.5714285714285714</v>
      </c>
      <c r="U39" s="86">
        <f>S39*T39</f>
        <v>3.7346993782169893E-2</v>
      </c>
      <c r="V39" s="87">
        <f>分析係数表!D42</f>
        <v>1.2619047619047619</v>
      </c>
      <c r="W39" s="88">
        <f>ROUND(S39*V39,0)</f>
        <v>0</v>
      </c>
      <c r="X39" s="76">
        <f>分析係数表!E42</f>
        <v>1.2380952380952381</v>
      </c>
      <c r="Y39" s="89">
        <f>ROUND(S39*X39,0)</f>
        <v>0</v>
      </c>
    </row>
    <row r="40" spans="1:25" x14ac:dyDescent="0.2">
      <c r="A40" s="6" t="s">
        <v>194</v>
      </c>
      <c r="B40" s="5" t="s">
        <v>41</v>
      </c>
      <c r="C40" s="90"/>
      <c r="D40" s="76">
        <f>投入係数表!X40</f>
        <v>2.1505376344086023E-2</v>
      </c>
      <c r="E40" s="77">
        <f>$C$26*D40</f>
        <v>2.1505376344086025</v>
      </c>
      <c r="F40" s="76">
        <f>分析係数表!C43</f>
        <v>0.25330396475770922</v>
      </c>
      <c r="G40" s="77">
        <f>E40*F40</f>
        <v>0.54473970915636405</v>
      </c>
      <c r="H40" s="77">
        <v>0.65298217626543664</v>
      </c>
      <c r="I40" s="77">
        <f>C40+H40</f>
        <v>0.65298217626543664</v>
      </c>
      <c r="J40" s="76">
        <f>分析係数表!G43</f>
        <v>0.41014168530947054</v>
      </c>
      <c r="K40" s="78">
        <f>I40*J40</f>
        <v>0.26781521025055194</v>
      </c>
      <c r="L40" s="79"/>
      <c r="M40" s="80"/>
      <c r="N40" s="81">
        <f>分析係数表!H43</f>
        <v>4.1382046994132816E-2</v>
      </c>
      <c r="O40" s="82">
        <f t="shared" si="4"/>
        <v>0.82769789802505167</v>
      </c>
      <c r="P40" s="76">
        <f>分析係数表!C43</f>
        <v>0.25330396475770922</v>
      </c>
      <c r="Q40" s="82">
        <f>O40*P40</f>
        <v>0.20965915919136768</v>
      </c>
      <c r="R40" s="83">
        <v>0.29388674145329413</v>
      </c>
      <c r="S40" s="84">
        <f>I40+R40</f>
        <v>0.94686891771873083</v>
      </c>
      <c r="T40" s="85">
        <f>分析係数表!F43</f>
        <v>0.66890380313199105</v>
      </c>
      <c r="U40" s="86">
        <f>S40*T40</f>
        <v>0.63336422012953131</v>
      </c>
      <c r="V40" s="87">
        <f>分析係数表!D43</f>
        <v>0.29082774049217003</v>
      </c>
      <c r="W40" s="88">
        <f>ROUND(S40*V40,0)</f>
        <v>0</v>
      </c>
      <c r="X40" s="76">
        <f>分析係数表!E43</f>
        <v>0.17375093214019388</v>
      </c>
      <c r="Y40" s="89">
        <f>ROUND(S40*X40,0)</f>
        <v>0</v>
      </c>
    </row>
    <row r="41" spans="1:25" x14ac:dyDescent="0.2">
      <c r="A41" s="6" t="s">
        <v>340</v>
      </c>
      <c r="B41" s="5" t="s">
        <v>42</v>
      </c>
      <c r="C41" s="90"/>
      <c r="D41" s="76">
        <f>投入係数表!X41</f>
        <v>0</v>
      </c>
      <c r="E41" s="77">
        <f>$C$26*D41</f>
        <v>0</v>
      </c>
      <c r="F41" s="76">
        <f>分析係数表!C44</f>
        <v>0.34899060563661799</v>
      </c>
      <c r="G41" s="77">
        <f>E41*F41</f>
        <v>0</v>
      </c>
      <c r="H41" s="77">
        <v>1.4138176931718942E-3</v>
      </c>
      <c r="I41" s="77">
        <f>C41+H41</f>
        <v>1.4138176931718942E-3</v>
      </c>
      <c r="J41" s="76">
        <f>分析係数表!G44</f>
        <v>0.26066485946640033</v>
      </c>
      <c r="K41" s="78">
        <f>I41*J41</f>
        <v>3.6853259030176209E-4</v>
      </c>
      <c r="L41" s="79"/>
      <c r="M41" s="80"/>
      <c r="N41" s="81">
        <f>分析係数表!H44</f>
        <v>0.11725858110597773</v>
      </c>
      <c r="O41" s="82">
        <f t="shared" si="4"/>
        <v>2.34533301652715</v>
      </c>
      <c r="P41" s="76">
        <f>分析係数表!C44</f>
        <v>0.34899060563661799</v>
      </c>
      <c r="Q41" s="82">
        <f>O41*P41</f>
        <v>0.81849918985736625</v>
      </c>
      <c r="R41" s="83">
        <v>0.82827723877808124</v>
      </c>
      <c r="S41" s="84">
        <f>I41+R41</f>
        <v>0.82969105647125319</v>
      </c>
      <c r="T41" s="85">
        <f>分析係数表!F44</f>
        <v>0.46411756313311459</v>
      </c>
      <c r="U41" s="86">
        <f>S41*T41</f>
        <v>0.38507419128277737</v>
      </c>
      <c r="V41" s="87">
        <f>分析係数表!D44</f>
        <v>0.17006705664146099</v>
      </c>
      <c r="W41" s="88">
        <f>ROUND(S41*V41,0)</f>
        <v>0</v>
      </c>
      <c r="X41" s="76">
        <f>分析係数表!E44</f>
        <v>7.8327864174632611E-2</v>
      </c>
      <c r="Y41" s="89">
        <f>ROUND(S41*X41,0)</f>
        <v>0</v>
      </c>
    </row>
    <row r="42" spans="1:25" x14ac:dyDescent="0.2">
      <c r="A42" s="6" t="s">
        <v>341</v>
      </c>
      <c r="B42" s="5" t="s">
        <v>278</v>
      </c>
      <c r="C42" s="90"/>
      <c r="D42" s="76">
        <f>投入係数表!X42</f>
        <v>0</v>
      </c>
      <c r="E42" s="77">
        <f>$C$26*D42</f>
        <v>0</v>
      </c>
      <c r="F42" s="76">
        <f>分析係数表!C45</f>
        <v>1</v>
      </c>
      <c r="G42" s="77">
        <f>E42*F42</f>
        <v>0</v>
      </c>
      <c r="H42" s="77">
        <v>9.4521972903821973E-4</v>
      </c>
      <c r="I42" s="77">
        <f>C42+H42</f>
        <v>9.4521972903821973E-4</v>
      </c>
      <c r="J42" s="76">
        <f>分析係数表!G45</f>
        <v>0</v>
      </c>
      <c r="K42" s="78">
        <f>I42*J42</f>
        <v>0</v>
      </c>
      <c r="L42" s="79"/>
      <c r="M42" s="80"/>
      <c r="N42" s="81">
        <f>分析係数表!H45</f>
        <v>0</v>
      </c>
      <c r="O42" s="82">
        <f t="shared" si="4"/>
        <v>0</v>
      </c>
      <c r="P42" s="76">
        <f>分析係数表!C45</f>
        <v>1</v>
      </c>
      <c r="Q42" s="82">
        <f>O42*P42</f>
        <v>0</v>
      </c>
      <c r="R42" s="83">
        <v>1.9704242974470597E-3</v>
      </c>
      <c r="S42" s="84">
        <f>I42+R42</f>
        <v>2.9156440264852795E-3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投入係数表!X43</f>
        <v>0</v>
      </c>
      <c r="E43" s="77">
        <f>$C$26*D43</f>
        <v>0</v>
      </c>
      <c r="F43" s="76">
        <f>分析係数表!C46</f>
        <v>3.0665669409124852E-2</v>
      </c>
      <c r="G43" s="77">
        <f>E43*F43</f>
        <v>0</v>
      </c>
      <c r="H43" s="77">
        <v>1.3409322255397364E-3</v>
      </c>
      <c r="I43" s="77">
        <f>C43+H43</f>
        <v>1.3409322255397364E-3</v>
      </c>
      <c r="J43" s="76">
        <f>分析係数表!G46</f>
        <v>2.4390243902439025E-2</v>
      </c>
      <c r="K43" s="78">
        <f>I43*J43</f>
        <v>3.270566403755455E-5</v>
      </c>
      <c r="L43" s="79"/>
      <c r="M43" s="80"/>
      <c r="N43" s="81">
        <f>分析係数表!H46</f>
        <v>2.3808848955528473E-2</v>
      </c>
      <c r="O43" s="82">
        <f t="shared" si="4"/>
        <v>0.47620974954865991</v>
      </c>
      <c r="P43" s="76">
        <f>分析係数表!C46</f>
        <v>3.0665669409124852E-2</v>
      </c>
      <c r="Q43" s="82">
        <f>O43*P43</f>
        <v>1.4603290749061347E-2</v>
      </c>
      <c r="R43" s="83">
        <v>1.571587682151878E-2</v>
      </c>
      <c r="S43" s="84">
        <f>I43+R43</f>
        <v>1.7056809047058516E-2</v>
      </c>
      <c r="T43" s="85">
        <f>分析係数表!F46</f>
        <v>0.34146341463414637</v>
      </c>
      <c r="U43" s="86">
        <f>S43*T43</f>
        <v>5.8242762599712014E-3</v>
      </c>
      <c r="V43" s="87">
        <f>分析係数表!D46</f>
        <v>4.878048780487805E-2</v>
      </c>
      <c r="W43" s="88">
        <f>ROUND(S43*V43,0)</f>
        <v>0</v>
      </c>
      <c r="X43" s="76">
        <f>分析係数表!E46</f>
        <v>0.17073170731707318</v>
      </c>
      <c r="Y43" s="89">
        <f>ROUND(S43*X43,0)</f>
        <v>0</v>
      </c>
    </row>
    <row r="44" spans="1:25" x14ac:dyDescent="0.2">
      <c r="A44" s="192">
        <v>40</v>
      </c>
      <c r="B44" s="14" t="s">
        <v>150</v>
      </c>
      <c r="C44" s="197">
        <f>SUM(C5:C43)</f>
        <v>100</v>
      </c>
      <c r="D44" s="92">
        <f>投入係数表!X44</f>
        <v>0.4946236559139785</v>
      </c>
      <c r="E44" s="91">
        <f>SUM(E5:E43)</f>
        <v>49.462365591397848</v>
      </c>
      <c r="F44" s="92">
        <f>分析係数表!C47</f>
        <v>0.40646171512083096</v>
      </c>
      <c r="G44" s="91">
        <f>SUM(G5:G43)</f>
        <v>5.223926483472674</v>
      </c>
      <c r="H44" s="91">
        <f>SUM(H5:H43)</f>
        <v>5.7843072340409085</v>
      </c>
      <c r="I44" s="91">
        <f>SUM(I5:I43)</f>
        <v>105.78430723404091</v>
      </c>
      <c r="J44" s="92">
        <f>分析係数表!G47</f>
        <v>0.2746501442153616</v>
      </c>
      <c r="K44" s="93">
        <f>SUM(K5:K43)</f>
        <v>31.900121845952512</v>
      </c>
      <c r="L44" s="94">
        <f>最終需要_まとめ!$L$33</f>
        <v>0.627</v>
      </c>
      <c r="M44" s="91">
        <f>K44*L44</f>
        <v>20.001376397412226</v>
      </c>
      <c r="N44" s="95">
        <f>分析係数表!H47</f>
        <v>1</v>
      </c>
      <c r="O44" s="96">
        <f>SUM(O5:O43)</f>
        <v>20.001376397412223</v>
      </c>
      <c r="P44" s="92">
        <f>分析係数表!C47</f>
        <v>0.40646171512083096</v>
      </c>
      <c r="Q44" s="96">
        <f>SUM(Q5:Q43)</f>
        <v>6.2430597502086895</v>
      </c>
      <c r="R44" s="91">
        <f>SUM(R5:R43)</f>
        <v>6.8767455743109593</v>
      </c>
      <c r="S44" s="97">
        <f>SUM(S5:S43)</f>
        <v>112.66105280835184</v>
      </c>
      <c r="T44" s="98">
        <f>分析係数表!F47</f>
        <v>0.52975109496848627</v>
      </c>
      <c r="U44" s="99">
        <f>SUM(U5:U43)</f>
        <v>56.344601032408313</v>
      </c>
      <c r="V44" s="100">
        <f>分析係数表!D47</f>
        <v>0.13437209089383004</v>
      </c>
      <c r="W44" s="101">
        <f>SUM(W5:W43)</f>
        <v>47</v>
      </c>
      <c r="X44" s="92">
        <f>分析係数表!E47</f>
        <v>9.7288140766401632E-2</v>
      </c>
      <c r="Y44" s="102">
        <f>SUM(Y5:Y43)</f>
        <v>19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293</v>
      </c>
      <c r="S2" s="3" t="s">
        <v>152</v>
      </c>
      <c r="U2" s="64" t="s">
        <v>209</v>
      </c>
      <c r="W2" s="3" t="s">
        <v>130</v>
      </c>
      <c r="Y2" s="3" t="s">
        <v>153</v>
      </c>
    </row>
    <row r="3" spans="1:25" ht="44" x14ac:dyDescent="0.2">
      <c r="B3" s="65"/>
      <c r="C3" s="66" t="s">
        <v>227</v>
      </c>
      <c r="D3" s="66" t="s">
        <v>235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投入係数表!Y5</f>
        <v>9.9912576495566371E-4</v>
      </c>
      <c r="E5" s="77">
        <f t="shared" ref="E5:E38" si="0">$C$27*D5</f>
        <v>9.9912576495566369E-2</v>
      </c>
      <c r="F5" s="76">
        <f>分析係数表!C8</f>
        <v>0.34359605911330049</v>
      </c>
      <c r="G5" s="77">
        <f t="shared" ref="G5:G38" si="1">E5*F5</f>
        <v>3.4329567539732778E-2</v>
      </c>
      <c r="H5" s="77">
        <f t="array" ref="H5:H43">MMULT(逆行列係数!C5:AO43,'23'!G5:G43)</f>
        <v>3.6286071897482272E-2</v>
      </c>
      <c r="I5" s="77">
        <f t="shared" ref="I5:I38" si="2">C5+H5</f>
        <v>3.6286071897482272E-2</v>
      </c>
      <c r="J5" s="76">
        <f>分析係数表!G8</f>
        <v>0.12010331467929401</v>
      </c>
      <c r="K5" s="78">
        <f t="shared" ref="K5:K38" si="3">I5*J5</f>
        <v>4.3580775115788003E-3</v>
      </c>
      <c r="L5" s="79" t="s">
        <v>183</v>
      </c>
      <c r="M5" s="80" t="s">
        <v>183</v>
      </c>
      <c r="N5" s="81">
        <f>分析係数表!H8</f>
        <v>1.3293274000170063E-2</v>
      </c>
      <c r="O5" s="82">
        <f t="shared" ref="O5:O43" si="4">$M$44*N5</f>
        <v>0.30722166543746915</v>
      </c>
      <c r="P5" s="76">
        <f>分析係数表!C8</f>
        <v>0.34359605911330049</v>
      </c>
      <c r="Q5" s="82">
        <f t="shared" ref="Q5:Q38" si="5">O5*P5</f>
        <v>0.10556015351853927</v>
      </c>
      <c r="R5" s="83">
        <f t="array" ref="R5:R43">MMULT(逆行列係数!C5:AO43,'23'!Q5:Q43)</f>
        <v>0.15207171278956022</v>
      </c>
      <c r="S5" s="84">
        <f t="shared" ref="S5:S38" si="6">I5+R5</f>
        <v>0.18835778468704251</v>
      </c>
      <c r="T5" s="85">
        <f>分析係数表!F8</f>
        <v>0.4537236332328885</v>
      </c>
      <c r="U5" s="86">
        <f t="shared" ref="U5:U38" si="7">S5*T5</f>
        <v>8.5462378415903054E-2</v>
      </c>
      <c r="V5" s="87">
        <f>分析係数表!D8</f>
        <v>0.40163581575548857</v>
      </c>
      <c r="W5" s="167">
        <f t="shared" ref="W5:W38" si="8">ROUND(S5*V5,0)</f>
        <v>0</v>
      </c>
      <c r="X5" s="76">
        <f>分析係数表!E8</f>
        <v>0.27335342229875159</v>
      </c>
      <c r="Y5" s="166">
        <f t="shared" ref="Y5:Y38" si="9">ROUND(S5*X5,0)</f>
        <v>0</v>
      </c>
    </row>
    <row r="6" spans="1:25" x14ac:dyDescent="0.2">
      <c r="A6" s="6" t="s">
        <v>219</v>
      </c>
      <c r="B6" s="5" t="s">
        <v>265</v>
      </c>
      <c r="C6" s="90"/>
      <c r="D6" s="76">
        <f>投入係数表!Y6</f>
        <v>0</v>
      </c>
      <c r="E6" s="77">
        <f t="shared" si="0"/>
        <v>0</v>
      </c>
      <c r="F6" s="76">
        <f>分析係数表!C9</f>
        <v>1</v>
      </c>
      <c r="G6" s="77">
        <f t="shared" si="1"/>
        <v>0</v>
      </c>
      <c r="H6" s="77">
        <v>2.6749030265103379E-3</v>
      </c>
      <c r="I6" s="77">
        <f t="shared" si="2"/>
        <v>2.6749030265103379E-3</v>
      </c>
      <c r="J6" s="76">
        <f>分析係数表!G9</f>
        <v>0.25</v>
      </c>
      <c r="K6" s="78">
        <f t="shared" si="3"/>
        <v>6.6872575662758448E-4</v>
      </c>
      <c r="L6" s="79"/>
      <c r="M6" s="80"/>
      <c r="N6" s="81">
        <f>分析係数表!H9</f>
        <v>6.8025282730081347E-4</v>
      </c>
      <c r="O6" s="82">
        <f t="shared" si="4"/>
        <v>1.5721364542642346E-2</v>
      </c>
      <c r="P6" s="76">
        <f>分析係数表!C9</f>
        <v>1</v>
      </c>
      <c r="Q6" s="82">
        <f t="shared" si="5"/>
        <v>1.5721364542642346E-2</v>
      </c>
      <c r="R6" s="83">
        <v>1.9905459466879407E-2</v>
      </c>
      <c r="S6" s="84">
        <f t="shared" si="6"/>
        <v>2.2580362493389745E-2</v>
      </c>
      <c r="T6" s="85">
        <f>分析係数表!F9</f>
        <v>0.67771084337349397</v>
      </c>
      <c r="U6" s="86">
        <f t="shared" si="7"/>
        <v>1.5302956509074376E-2</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投入係数表!Y7</f>
        <v>0</v>
      </c>
      <c r="E7" s="77">
        <f t="shared" si="0"/>
        <v>0</v>
      </c>
      <c r="F7" s="76">
        <f>分析係数表!C10</f>
        <v>1</v>
      </c>
      <c r="G7" s="77">
        <f t="shared" si="1"/>
        <v>0</v>
      </c>
      <c r="H7" s="77">
        <v>9.3124938474998815E-5</v>
      </c>
      <c r="I7" s="77">
        <f t="shared" si="2"/>
        <v>9.3124938474998815E-5</v>
      </c>
      <c r="J7" s="76">
        <f>分析係数表!G10</f>
        <v>0.17902051621442752</v>
      </c>
      <c r="K7" s="78">
        <f t="shared" si="3"/>
        <v>1.667127455823109E-5</v>
      </c>
      <c r="L7" s="79"/>
      <c r="M7" s="80"/>
      <c r="N7" s="81">
        <f>分析係数表!H10</f>
        <v>1.3605056546016269E-3</v>
      </c>
      <c r="O7" s="82">
        <f t="shared" si="4"/>
        <v>3.1442729085284692E-2</v>
      </c>
      <c r="P7" s="76">
        <f>分析係数表!C10</f>
        <v>1</v>
      </c>
      <c r="Q7" s="82">
        <f t="shared" si="5"/>
        <v>3.1442729085284692E-2</v>
      </c>
      <c r="R7" s="83">
        <v>5.4833887117167954E-2</v>
      </c>
      <c r="S7" s="84">
        <f t="shared" si="6"/>
        <v>5.4927012055642953E-2</v>
      </c>
      <c r="T7" s="85">
        <f>分析係数表!F10</f>
        <v>0.51919258769027132</v>
      </c>
      <c r="U7" s="86">
        <f t="shared" si="7"/>
        <v>2.8517697523263993E-2</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投入係数表!Y8</f>
        <v>6.6192081928312723E-3</v>
      </c>
      <c r="E8" s="77">
        <f t="shared" si="0"/>
        <v>0.66192081928312718</v>
      </c>
      <c r="F8" s="76">
        <f>分析係数表!C11</f>
        <v>0.13492063492063489</v>
      </c>
      <c r="G8" s="77">
        <f t="shared" si="1"/>
        <v>8.9306777204866336E-2</v>
      </c>
      <c r="H8" s="77">
        <v>0.11154664928948702</v>
      </c>
      <c r="I8" s="77">
        <f t="shared" si="2"/>
        <v>0.11154664928948702</v>
      </c>
      <c r="J8" s="76">
        <f>分析係数表!G11</f>
        <v>0.36893203883495146</v>
      </c>
      <c r="K8" s="78">
        <f t="shared" si="3"/>
        <v>4.1153132747577731E-2</v>
      </c>
      <c r="L8" s="79"/>
      <c r="M8" s="80"/>
      <c r="N8" s="81">
        <f>分析係数表!H11</f>
        <v>-2.8343867804200562E-5</v>
      </c>
      <c r="O8" s="82">
        <f t="shared" si="4"/>
        <v>-6.5505685594343104E-4</v>
      </c>
      <c r="P8" s="76">
        <f>分析係数表!C11</f>
        <v>0.13492063492063489</v>
      </c>
      <c r="Q8" s="82">
        <f t="shared" si="5"/>
        <v>-8.8380686913002571E-5</v>
      </c>
      <c r="R8" s="83">
        <v>1.9151377589146222E-2</v>
      </c>
      <c r="S8" s="84">
        <f t="shared" si="6"/>
        <v>0.13069802687863324</v>
      </c>
      <c r="T8" s="85">
        <f>分析係数表!F11</f>
        <v>0.61165048543689315</v>
      </c>
      <c r="U8" s="86">
        <f t="shared" si="7"/>
        <v>7.9941511585960134E-2</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投入係数表!Y9</f>
        <v>0</v>
      </c>
      <c r="E9" s="77">
        <f t="shared" si="0"/>
        <v>0</v>
      </c>
      <c r="F9" s="76">
        <f>分析係数表!C12</f>
        <v>0.20036934441366572</v>
      </c>
      <c r="G9" s="77">
        <f t="shared" si="1"/>
        <v>0</v>
      </c>
      <c r="H9" s="77">
        <v>1.3285870696130855E-3</v>
      </c>
      <c r="I9" s="77">
        <f t="shared" si="2"/>
        <v>1.3285870696130855E-3</v>
      </c>
      <c r="J9" s="76">
        <f>分析係数表!G12</f>
        <v>0.13740087392782002</v>
      </c>
      <c r="K9" s="78">
        <f t="shared" si="3"/>
        <v>1.8254902445403941E-4</v>
      </c>
      <c r="L9" s="79"/>
      <c r="M9" s="80"/>
      <c r="N9" s="81">
        <f>分析係数表!H12</f>
        <v>9.9061817975680963E-2</v>
      </c>
      <c r="O9" s="82">
        <f t="shared" si="4"/>
        <v>2.2894237115222915</v>
      </c>
      <c r="P9" s="76">
        <f>分析係数表!C12</f>
        <v>0.20036934441366572</v>
      </c>
      <c r="Q9" s="82">
        <f t="shared" si="5"/>
        <v>0.45873032816282289</v>
      </c>
      <c r="R9" s="83">
        <v>0.51062276863314404</v>
      </c>
      <c r="S9" s="84">
        <f t="shared" si="6"/>
        <v>0.51195135570275718</v>
      </c>
      <c r="T9" s="85">
        <f>分析係数表!F12</f>
        <v>0.33460106813400226</v>
      </c>
      <c r="U9" s="86">
        <f t="shared" si="7"/>
        <v>0.17129947045079308</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投入係数表!Y10</f>
        <v>3.2471587361059071E-3</v>
      </c>
      <c r="E10" s="77">
        <f t="shared" si="0"/>
        <v>0.32471587361059073</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0.33931945137869729</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投入係数表!Y11</f>
        <v>4.9956288247783191E-2</v>
      </c>
      <c r="E11" s="77">
        <f t="shared" si="0"/>
        <v>4.9956288247783194</v>
      </c>
      <c r="F11" s="76">
        <f>分析係数表!C14</f>
        <v>6.3559322033898136E-3</v>
      </c>
      <c r="G11" s="77">
        <f t="shared" si="1"/>
        <v>3.1751878123590926E-2</v>
      </c>
      <c r="H11" s="77">
        <v>3.2182506179978226E-2</v>
      </c>
      <c r="I11" s="77">
        <f t="shared" si="2"/>
        <v>3.2182506179978226E-2</v>
      </c>
      <c r="J11" s="76">
        <f>分析係数表!G14</f>
        <v>0.23809523809523808</v>
      </c>
      <c r="K11" s="78">
        <f t="shared" si="3"/>
        <v>7.6625014714233868E-3</v>
      </c>
      <c r="L11" s="79"/>
      <c r="M11" s="80"/>
      <c r="N11" s="81">
        <f>分析係数表!H14</f>
        <v>1.218786315580624E-3</v>
      </c>
      <c r="O11" s="82">
        <f t="shared" si="4"/>
        <v>2.8167444805567533E-2</v>
      </c>
      <c r="P11" s="76">
        <f>分析係数表!C14</f>
        <v>6.3559322033898136E-3</v>
      </c>
      <c r="Q11" s="82">
        <f t="shared" si="5"/>
        <v>1.7903036952691181E-4</v>
      </c>
      <c r="R11" s="83">
        <v>4.5372466009574593E-4</v>
      </c>
      <c r="S11" s="84">
        <f t="shared" si="6"/>
        <v>3.2636230840073971E-2</v>
      </c>
      <c r="T11" s="85">
        <f>分析係数表!F14</f>
        <v>0.42857142857142855</v>
      </c>
      <c r="U11" s="86">
        <f t="shared" si="7"/>
        <v>1.3986956074317415E-2</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投入係数表!Y12</f>
        <v>5.7449731484950665E-3</v>
      </c>
      <c r="E12" s="77">
        <f t="shared" si="0"/>
        <v>0.57449731484950661</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0.21289347818161511</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投入係数表!Y13</f>
        <v>1.2863744223804171E-2</v>
      </c>
      <c r="E13" s="77">
        <f t="shared" si="0"/>
        <v>1.2863744223804172</v>
      </c>
      <c r="F13" s="76">
        <f>分析係数表!C16</f>
        <v>8.0906148867310179E-4</v>
      </c>
      <c r="G13" s="77">
        <f t="shared" si="1"/>
        <v>1.0407560051621018E-3</v>
      </c>
      <c r="H13" s="77">
        <v>1.1032672874369063E-3</v>
      </c>
      <c r="I13" s="77">
        <f t="shared" si="2"/>
        <v>1.1032672874369063E-3</v>
      </c>
      <c r="J13" s="76">
        <f>分析係数表!G16</f>
        <v>0</v>
      </c>
      <c r="K13" s="78">
        <f t="shared" si="3"/>
        <v>0</v>
      </c>
      <c r="L13" s="79"/>
      <c r="M13" s="80"/>
      <c r="N13" s="81">
        <f>分析係数表!H16</f>
        <v>1.7573198038604347E-2</v>
      </c>
      <c r="O13" s="82">
        <f t="shared" si="4"/>
        <v>0.40613525068492723</v>
      </c>
      <c r="P13" s="76">
        <f>分析係数表!C16</f>
        <v>8.0906148867310179E-4</v>
      </c>
      <c r="Q13" s="82">
        <f t="shared" si="5"/>
        <v>3.2858839052177062E-4</v>
      </c>
      <c r="R13" s="83">
        <v>3.737382340369042E-4</v>
      </c>
      <c r="S13" s="84">
        <f t="shared" si="6"/>
        <v>1.4770055214738105E-3</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投入係数表!Y14</f>
        <v>1.4362432871237667E-2</v>
      </c>
      <c r="E14" s="77">
        <f t="shared" si="0"/>
        <v>1.4362432871237667</v>
      </c>
      <c r="F14" s="76">
        <f>分析係数表!C17</f>
        <v>1.9255455712451908E-2</v>
      </c>
      <c r="G14" s="77">
        <f t="shared" si="1"/>
        <v>2.7655519007518038E-2</v>
      </c>
      <c r="H14" s="77">
        <v>2.8855040831160184E-2</v>
      </c>
      <c r="I14" s="77">
        <f t="shared" si="2"/>
        <v>2.8855040831160184E-2</v>
      </c>
      <c r="J14" s="76">
        <f>分析係数表!G17</f>
        <v>0.22549019607843138</v>
      </c>
      <c r="K14" s="78">
        <f t="shared" si="3"/>
        <v>6.5065288148694533E-3</v>
      </c>
      <c r="L14" s="79"/>
      <c r="M14" s="80"/>
      <c r="N14" s="81">
        <f>分析係数表!H17</f>
        <v>2.8343867804200562E-3</v>
      </c>
      <c r="O14" s="82">
        <f t="shared" si="4"/>
        <v>6.550568559434311E-2</v>
      </c>
      <c r="P14" s="76">
        <f>分析係数表!C17</f>
        <v>1.9255455712451908E-2</v>
      </c>
      <c r="Q14" s="82">
        <f t="shared" si="5"/>
        <v>1.2613418278756728E-3</v>
      </c>
      <c r="R14" s="83">
        <v>2.0461118898666693E-3</v>
      </c>
      <c r="S14" s="84">
        <f t="shared" si="6"/>
        <v>3.0901152721026854E-2</v>
      </c>
      <c r="T14" s="85">
        <f>分析係数表!F17</f>
        <v>0.34313725490196079</v>
      </c>
      <c r="U14" s="86">
        <f t="shared" si="7"/>
        <v>1.0603336717999411E-2</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投入係数表!Y15</f>
        <v>5.7075059323092293E-2</v>
      </c>
      <c r="E15" s="77">
        <f t="shared" si="0"/>
        <v>5.7075059323092292</v>
      </c>
      <c r="F15" s="76">
        <f>分析係数表!C18</f>
        <v>0.17326732673267331</v>
      </c>
      <c r="G15" s="77">
        <f t="shared" si="1"/>
        <v>0.98892429520209446</v>
      </c>
      <c r="H15" s="77">
        <v>1.0056015838875862</v>
      </c>
      <c r="I15" s="77">
        <f t="shared" si="2"/>
        <v>1.0056015838875862</v>
      </c>
      <c r="J15" s="76">
        <f>分析係数表!G18</f>
        <v>0.2148626817447496</v>
      </c>
      <c r="K15" s="78">
        <f t="shared" si="3"/>
        <v>0.21606625308085456</v>
      </c>
      <c r="L15" s="79"/>
      <c r="M15" s="80"/>
      <c r="N15" s="81">
        <f>分析係数表!H18</f>
        <v>4.8184575267140952E-4</v>
      </c>
      <c r="O15" s="82">
        <f t="shared" si="4"/>
        <v>1.1135966551038328E-2</v>
      </c>
      <c r="P15" s="76">
        <f>分析係数表!C18</f>
        <v>0.17326732673267331</v>
      </c>
      <c r="Q15" s="82">
        <f t="shared" si="5"/>
        <v>1.9294991548828792E-3</v>
      </c>
      <c r="R15" s="83">
        <v>3.5766074207288739E-3</v>
      </c>
      <c r="S15" s="84">
        <f t="shared" si="6"/>
        <v>1.0091781913083151</v>
      </c>
      <c r="T15" s="85">
        <f>分析係数表!F18</f>
        <v>0.4604200323101777</v>
      </c>
      <c r="U15" s="86">
        <f t="shared" si="7"/>
        <v>0.46464585544890113</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投入係数表!Y16</f>
        <v>2.4853253403272137E-2</v>
      </c>
      <c r="E16" s="77">
        <f t="shared" si="0"/>
        <v>2.4853253403272135</v>
      </c>
      <c r="F16" s="76">
        <f>分析係数表!C19</f>
        <v>6.6666666666667096E-3</v>
      </c>
      <c r="G16" s="77">
        <f t="shared" si="1"/>
        <v>1.6568835602181531E-2</v>
      </c>
      <c r="H16" s="77">
        <v>1.718612782118363E-2</v>
      </c>
      <c r="I16" s="77">
        <f t="shared" si="2"/>
        <v>1.718612782118363E-2</v>
      </c>
      <c r="J16" s="76">
        <f>分析係数表!G19</f>
        <v>7.1428571428571425E-2</v>
      </c>
      <c r="K16" s="78">
        <f t="shared" si="3"/>
        <v>1.2275805586559735E-3</v>
      </c>
      <c r="L16" s="79"/>
      <c r="M16" s="80"/>
      <c r="N16" s="81">
        <f>分析係数表!H19</f>
        <v>-1.1337547121680225E-4</v>
      </c>
      <c r="O16" s="82">
        <f t="shared" si="4"/>
        <v>-2.6202274237737242E-3</v>
      </c>
      <c r="P16" s="76">
        <f>分析係数表!C19</f>
        <v>6.6666666666667096E-3</v>
      </c>
      <c r="Q16" s="82">
        <f t="shared" si="5"/>
        <v>-1.7468182825158275E-5</v>
      </c>
      <c r="R16" s="83">
        <v>2.1494058776029739E-5</v>
      </c>
      <c r="S16" s="84">
        <f t="shared" si="6"/>
        <v>1.720762187995966E-2</v>
      </c>
      <c r="T16" s="85">
        <f>分析係数表!F19</f>
        <v>0.2857142857142857</v>
      </c>
      <c r="U16" s="86">
        <f t="shared" si="7"/>
        <v>4.9164633942741882E-3</v>
      </c>
      <c r="V16" s="87">
        <f>分析係数表!D19</f>
        <v>0</v>
      </c>
      <c r="W16" s="167">
        <f t="shared" si="8"/>
        <v>0</v>
      </c>
      <c r="X16" s="76">
        <f>分析係数表!E19</f>
        <v>0</v>
      </c>
      <c r="Y16" s="166">
        <f t="shared" si="9"/>
        <v>0</v>
      </c>
    </row>
    <row r="17" spans="1:25" x14ac:dyDescent="0.2">
      <c r="A17" s="6" t="s">
        <v>5</v>
      </c>
      <c r="B17" s="5" t="s">
        <v>33</v>
      </c>
      <c r="C17" s="90"/>
      <c r="D17" s="76">
        <f>投入係数表!Y17</f>
        <v>9.4916947670788069E-3</v>
      </c>
      <c r="E17" s="77">
        <f t="shared" si="0"/>
        <v>0.94916947670788065</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1.375619397481205E-2</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投入係数表!Y18</f>
        <v>0.10191082802547771</v>
      </c>
      <c r="E18" s="77">
        <f t="shared" si="0"/>
        <v>10.191082802547772</v>
      </c>
      <c r="F18" s="76">
        <f>分析係数表!C21</f>
        <v>2.5662959794696349E-2</v>
      </c>
      <c r="G18" s="77">
        <f t="shared" si="1"/>
        <v>0.26153334822620489</v>
      </c>
      <c r="H18" s="77">
        <v>0.26298747930351557</v>
      </c>
      <c r="I18" s="77">
        <f t="shared" si="2"/>
        <v>0.26298747930351557</v>
      </c>
      <c r="J18" s="76">
        <f>分析係数表!G21</f>
        <v>0.2857142857142857</v>
      </c>
      <c r="K18" s="78">
        <f t="shared" si="3"/>
        <v>7.5139279801004447E-2</v>
      </c>
      <c r="L18" s="79"/>
      <c r="M18" s="80"/>
      <c r="N18" s="81">
        <f>分析係数表!H21</f>
        <v>9.6369150534281905E-4</v>
      </c>
      <c r="O18" s="82">
        <f t="shared" si="4"/>
        <v>2.2271933102076657E-2</v>
      </c>
      <c r="P18" s="76">
        <f>分析係数表!C21</f>
        <v>2.5662959794696349E-2</v>
      </c>
      <c r="Q18" s="82">
        <f t="shared" si="5"/>
        <v>5.7156372374876001E-4</v>
      </c>
      <c r="R18" s="83">
        <v>1.0651174966691871E-3</v>
      </c>
      <c r="S18" s="84">
        <f t="shared" si="6"/>
        <v>0.26405259680018478</v>
      </c>
      <c r="T18" s="85">
        <f>分析係数表!F21</f>
        <v>0.42857142857142855</v>
      </c>
      <c r="U18" s="86">
        <f t="shared" si="7"/>
        <v>0.11316539862865062</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投入係数表!Y19</f>
        <v>6.8689896340701885E-3</v>
      </c>
      <c r="E19" s="77">
        <f t="shared" si="0"/>
        <v>0.68689896340701884</v>
      </c>
      <c r="F19" s="76">
        <f>分析係数表!C22</f>
        <v>5.6016597510373467E-2</v>
      </c>
      <c r="G19" s="77">
        <f t="shared" si="1"/>
        <v>3.8477742763463725E-2</v>
      </c>
      <c r="H19" s="77">
        <v>3.9989691409627152E-2</v>
      </c>
      <c r="I19" s="77">
        <f t="shared" si="2"/>
        <v>3.9989691409627152E-2</v>
      </c>
      <c r="J19" s="76">
        <f>分析係数表!G22</f>
        <v>0.19573901464713714</v>
      </c>
      <c r="K19" s="78">
        <f t="shared" si="3"/>
        <v>7.8275427925635042E-3</v>
      </c>
      <c r="L19" s="79"/>
      <c r="M19" s="80"/>
      <c r="N19" s="81">
        <f>分析係数表!H22</f>
        <v>5.6687735608401125E-5</v>
      </c>
      <c r="O19" s="82">
        <f t="shared" si="4"/>
        <v>1.3101137118868621E-3</v>
      </c>
      <c r="P19" s="76">
        <f>分析係数表!C22</f>
        <v>5.6016597510373467E-2</v>
      </c>
      <c r="Q19" s="82">
        <f t="shared" si="5"/>
        <v>7.3388112491587737E-5</v>
      </c>
      <c r="R19" s="83">
        <v>3.9489279031286391E-4</v>
      </c>
      <c r="S19" s="84">
        <f t="shared" si="6"/>
        <v>4.0384584199940017E-2</v>
      </c>
      <c r="T19" s="85">
        <f>分析係数表!F22</f>
        <v>0.41411451398135818</v>
      </c>
      <c r="U19" s="86">
        <f t="shared" si="7"/>
        <v>1.6723842458297396E-2</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投入係数表!Y20</f>
        <v>1.2489072061945796E-4</v>
      </c>
      <c r="E20" s="77">
        <f t="shared" si="0"/>
        <v>1.2489072061945796E-2</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6.5505685594343104E-4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投入係数表!Y21</f>
        <v>2.4978144123891593E-4</v>
      </c>
      <c r="E21" s="77">
        <f t="shared" si="0"/>
        <v>2.4978144123891592E-2</v>
      </c>
      <c r="F21" s="76">
        <f>分析係数表!C24</f>
        <v>0.19917864476386038</v>
      </c>
      <c r="G21" s="77">
        <f t="shared" si="1"/>
        <v>4.9751128953131104E-3</v>
      </c>
      <c r="H21" s="77">
        <v>6.767351362364284E-3</v>
      </c>
      <c r="I21" s="77">
        <f t="shared" si="2"/>
        <v>6.767351362364284E-3</v>
      </c>
      <c r="J21" s="76">
        <f>分析係数表!G24</f>
        <v>0.20754716981132076</v>
      </c>
      <c r="K21" s="78">
        <f t="shared" si="3"/>
        <v>1.4045446223774931E-3</v>
      </c>
      <c r="L21" s="79"/>
      <c r="M21" s="80"/>
      <c r="N21" s="81">
        <f>分析係数表!H24</f>
        <v>3.9681414925880784E-4</v>
      </c>
      <c r="O21" s="82">
        <f t="shared" si="4"/>
        <v>9.1707959832080348E-3</v>
      </c>
      <c r="P21" s="76">
        <f>分析係数表!C24</f>
        <v>0.19917864476386038</v>
      </c>
      <c r="Q21" s="82">
        <f t="shared" si="5"/>
        <v>1.8266267153412309E-3</v>
      </c>
      <c r="R21" s="83">
        <v>3.510641635616847E-3</v>
      </c>
      <c r="S21" s="84">
        <f t="shared" si="6"/>
        <v>1.0277992997981131E-2</v>
      </c>
      <c r="T21" s="85">
        <f>分析係数表!F24</f>
        <v>0.39622641509433965</v>
      </c>
      <c r="U21" s="86">
        <f t="shared" si="7"/>
        <v>4.0724123199547884E-3</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投入係数表!Y22</f>
        <v>3.7467216185837392E-4</v>
      </c>
      <c r="E22" s="77">
        <f t="shared" si="0"/>
        <v>3.7467216185837392E-2</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1.244608026292519E-2</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投入係数表!Y23</f>
        <v>8.4925690021231421E-3</v>
      </c>
      <c r="E23" s="77">
        <f t="shared" si="0"/>
        <v>0.84925690021231426</v>
      </c>
      <c r="F23" s="76">
        <f>分析係数表!C26</f>
        <v>0.11021233569261879</v>
      </c>
      <c r="G23" s="77">
        <f t="shared" si="1"/>
        <v>9.3598586575472431E-2</v>
      </c>
      <c r="H23" s="77">
        <v>9.6405152157098051E-2</v>
      </c>
      <c r="I23" s="77">
        <f t="shared" si="2"/>
        <v>9.6405152157098051E-2</v>
      </c>
      <c r="J23" s="76">
        <f>分析係数表!G26</f>
        <v>0.1984126984126984</v>
      </c>
      <c r="K23" s="78">
        <f t="shared" si="3"/>
        <v>1.9128006380376598E-2</v>
      </c>
      <c r="L23" s="79"/>
      <c r="M23" s="80"/>
      <c r="N23" s="81">
        <f>分析係数表!H26</f>
        <v>1.2046143816785239E-2</v>
      </c>
      <c r="O23" s="82">
        <f t="shared" si="4"/>
        <v>0.27839916377595819</v>
      </c>
      <c r="P23" s="76">
        <f>分析係数表!C26</f>
        <v>0.11021233569261879</v>
      </c>
      <c r="Q23" s="82">
        <f t="shared" si="5"/>
        <v>3.068302209462026E-2</v>
      </c>
      <c r="R23" s="83">
        <v>3.1555011016653776E-2</v>
      </c>
      <c r="S23" s="84">
        <f t="shared" si="6"/>
        <v>0.12796016317375183</v>
      </c>
      <c r="T23" s="85">
        <f>分析係数表!F26</f>
        <v>0.33809523809523812</v>
      </c>
      <c r="U23" s="86">
        <f t="shared" si="7"/>
        <v>4.3262721834935146E-2</v>
      </c>
      <c r="V23" s="87">
        <f>分析係数表!D26</f>
        <v>0</v>
      </c>
      <c r="W23" s="167">
        <f t="shared" si="8"/>
        <v>0</v>
      </c>
      <c r="X23" s="76">
        <f>分析係数表!E26</f>
        <v>0</v>
      </c>
      <c r="Y23" s="166">
        <f t="shared" si="9"/>
        <v>0</v>
      </c>
    </row>
    <row r="24" spans="1:25" x14ac:dyDescent="0.2">
      <c r="A24" s="6" t="s">
        <v>12</v>
      </c>
      <c r="B24" s="5" t="s">
        <v>365</v>
      </c>
      <c r="C24" s="90"/>
      <c r="D24" s="76">
        <f>投入係数表!Y24</f>
        <v>1.7484700886724117E-3</v>
      </c>
      <c r="E24" s="77">
        <f t="shared" si="0"/>
        <v>0.17484700886724117</v>
      </c>
      <c r="F24" s="76">
        <f>分析係数表!C27</f>
        <v>1.1933174224343368E-3</v>
      </c>
      <c r="G24" s="77">
        <f t="shared" si="1"/>
        <v>2.0864798194180986E-4</v>
      </c>
      <c r="H24" s="77">
        <v>2.1174010932086793E-4</v>
      </c>
      <c r="I24" s="77">
        <f t="shared" si="2"/>
        <v>2.1174010932086793E-4</v>
      </c>
      <c r="J24" s="76">
        <f>分析係数表!G27</f>
        <v>0.2857142857142857</v>
      </c>
      <c r="K24" s="78">
        <f t="shared" si="3"/>
        <v>6.0497174091676547E-5</v>
      </c>
      <c r="L24" s="79"/>
      <c r="M24" s="80"/>
      <c r="N24" s="81">
        <f>分析係数表!H27</f>
        <v>1.1365890989484425E-2</v>
      </c>
      <c r="O24" s="82">
        <f t="shared" si="4"/>
        <v>0.26267779923331586</v>
      </c>
      <c r="P24" s="76">
        <f>分析係数表!C27</f>
        <v>1.1933174224343368E-3</v>
      </c>
      <c r="Q24" s="82">
        <f t="shared" si="5"/>
        <v>3.1345799431182467E-4</v>
      </c>
      <c r="R24" s="83">
        <v>3.1472280131668567E-4</v>
      </c>
      <c r="S24" s="84">
        <f t="shared" si="6"/>
        <v>5.2646291063755354E-4</v>
      </c>
      <c r="T24" s="85">
        <f>分析係数表!F27</f>
        <v>0.5714285714285714</v>
      </c>
      <c r="U24" s="86">
        <f t="shared" si="7"/>
        <v>3.0083594893574487E-4</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投入係数表!Y25</f>
        <v>0</v>
      </c>
      <c r="E25" s="77">
        <f t="shared" si="0"/>
        <v>0</v>
      </c>
      <c r="F25" s="76">
        <f>分析係数表!C28</f>
        <v>9.1300191204588876E-2</v>
      </c>
      <c r="G25" s="77">
        <f t="shared" si="1"/>
        <v>0</v>
      </c>
      <c r="H25" s="77">
        <v>7.2377200651659434E-3</v>
      </c>
      <c r="I25" s="77">
        <f t="shared" si="2"/>
        <v>7.2377200651659434E-3</v>
      </c>
      <c r="J25" s="76">
        <f>分析係数表!G28</f>
        <v>0.1256583897667419</v>
      </c>
      <c r="K25" s="78">
        <f t="shared" si="3"/>
        <v>9.0948024897119072E-4</v>
      </c>
      <c r="L25" s="79"/>
      <c r="M25" s="80"/>
      <c r="N25" s="81">
        <f>分析係数表!H28</f>
        <v>2.1286244720954622E-2</v>
      </c>
      <c r="O25" s="82">
        <f t="shared" si="4"/>
        <v>0.49194769881351674</v>
      </c>
      <c r="P25" s="76">
        <f>分析係数表!C28</f>
        <v>9.1300191204588876E-2</v>
      </c>
      <c r="Q25" s="82">
        <f t="shared" si="5"/>
        <v>4.4914918964331578E-2</v>
      </c>
      <c r="R25" s="83">
        <v>4.8890795866693058E-2</v>
      </c>
      <c r="S25" s="84">
        <f t="shared" si="6"/>
        <v>5.6128515931859004E-2</v>
      </c>
      <c r="T25" s="85">
        <f>分析係数表!F28</f>
        <v>0.21519939804364183</v>
      </c>
      <c r="U25" s="86">
        <f t="shared" si="7"/>
        <v>1.2078822841619017E-2</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投入係数表!Y26</f>
        <v>3.2471587361059071E-3</v>
      </c>
      <c r="E26" s="77">
        <f t="shared" si="0"/>
        <v>0.32471587361059073</v>
      </c>
      <c r="F26" s="76">
        <f>分析係数表!C29</f>
        <v>1.8433179723502335E-2</v>
      </c>
      <c r="G26" s="77">
        <f t="shared" si="1"/>
        <v>5.9855460573380878E-3</v>
      </c>
      <c r="H26" s="77">
        <v>6.9054498098106102E-3</v>
      </c>
      <c r="I26" s="77">
        <f t="shared" si="2"/>
        <v>6.9054498098106102E-3</v>
      </c>
      <c r="J26" s="76">
        <f>分析係数表!G29</f>
        <v>0.30107526881720431</v>
      </c>
      <c r="K26" s="78">
        <f t="shared" si="3"/>
        <v>2.0790601577924416E-3</v>
      </c>
      <c r="L26" s="79"/>
      <c r="M26" s="80"/>
      <c r="N26" s="81">
        <f>分析係数表!H29</f>
        <v>1.0062073070491199E-2</v>
      </c>
      <c r="O26" s="82">
        <f t="shared" si="4"/>
        <v>0.23254518385991801</v>
      </c>
      <c r="P26" s="76">
        <f>分析係数表!C29</f>
        <v>1.8433179723502335E-2</v>
      </c>
      <c r="Q26" s="82">
        <f t="shared" si="5"/>
        <v>4.2865471679247634E-3</v>
      </c>
      <c r="R26" s="83">
        <v>5.1048761161150953E-3</v>
      </c>
      <c r="S26" s="84">
        <f t="shared" si="6"/>
        <v>1.2010325925925706E-2</v>
      </c>
      <c r="T26" s="85">
        <f>分析係数表!F29</f>
        <v>0.4838709677419355</v>
      </c>
      <c r="U26" s="86">
        <f t="shared" si="7"/>
        <v>5.8114480286737295E-3</v>
      </c>
      <c r="V26" s="87">
        <f>分析係数表!D29</f>
        <v>0.46236559139784944</v>
      </c>
      <c r="W26" s="167">
        <f t="shared" si="8"/>
        <v>0</v>
      </c>
      <c r="X26" s="76">
        <f>分析係数表!E29</f>
        <v>0.18279569892473119</v>
      </c>
      <c r="Y26" s="166">
        <f t="shared" si="9"/>
        <v>0</v>
      </c>
    </row>
    <row r="27" spans="1:25" x14ac:dyDescent="0.2">
      <c r="A27" s="6" t="s">
        <v>15</v>
      </c>
      <c r="B27" s="5" t="s">
        <v>36</v>
      </c>
      <c r="C27" s="75">
        <f>最終需要_まとめ!C28</f>
        <v>100</v>
      </c>
      <c r="D27" s="76">
        <f>投入係数表!Y27</f>
        <v>6.2445360309728985E-4</v>
      </c>
      <c r="E27" s="77">
        <f t="shared" si="0"/>
        <v>6.2445360309728984E-2</v>
      </c>
      <c r="F27" s="76">
        <f>分析係数表!C30</f>
        <v>1</v>
      </c>
      <c r="G27" s="77">
        <f t="shared" si="1"/>
        <v>6.2445360309728984E-2</v>
      </c>
      <c r="H27" s="77">
        <v>9.3586363540132084E-2</v>
      </c>
      <c r="I27" s="77">
        <f t="shared" si="2"/>
        <v>100.09358636354013</v>
      </c>
      <c r="J27" s="76">
        <f>分析係数表!G30</f>
        <v>0.34457349818908456</v>
      </c>
      <c r="K27" s="78">
        <f t="shared" si="3"/>
        <v>34.489597199576274</v>
      </c>
      <c r="L27" s="79"/>
      <c r="M27" s="80"/>
      <c r="N27" s="81">
        <f>分析係数表!H30</f>
        <v>0</v>
      </c>
      <c r="O27" s="82">
        <f t="shared" si="4"/>
        <v>0</v>
      </c>
      <c r="P27" s="76">
        <f>分析係数表!C30</f>
        <v>1</v>
      </c>
      <c r="Q27" s="82">
        <f t="shared" si="5"/>
        <v>0</v>
      </c>
      <c r="R27" s="83">
        <v>4.8844856530543407E-2</v>
      </c>
      <c r="S27" s="84">
        <f t="shared" si="6"/>
        <v>100.14243122007068</v>
      </c>
      <c r="T27" s="85">
        <f>分析係数表!F30</f>
        <v>0.44136380666916447</v>
      </c>
      <c r="U27" s="86">
        <f t="shared" si="7"/>
        <v>44.199244652395372</v>
      </c>
      <c r="V27" s="87">
        <f>分析係数表!D30</f>
        <v>0.11764705882352941</v>
      </c>
      <c r="W27" s="167">
        <f t="shared" si="8"/>
        <v>12</v>
      </c>
      <c r="X27" s="76">
        <f>分析係数表!E30</f>
        <v>7.730735606344448E-2</v>
      </c>
      <c r="Y27" s="166">
        <f t="shared" si="9"/>
        <v>8</v>
      </c>
    </row>
    <row r="28" spans="1:25" x14ac:dyDescent="0.2">
      <c r="A28" s="6" t="s">
        <v>16</v>
      </c>
      <c r="B28" s="5" t="s">
        <v>192</v>
      </c>
      <c r="C28" s="90"/>
      <c r="D28" s="76">
        <f>投入係数表!Y28</f>
        <v>3.1222680154864495E-3</v>
      </c>
      <c r="E28" s="77">
        <f t="shared" si="0"/>
        <v>0.31222680154864496</v>
      </c>
      <c r="F28" s="76">
        <f>分析係数表!C31</f>
        <v>0.63276836158192085</v>
      </c>
      <c r="G28" s="77">
        <f t="shared" si="1"/>
        <v>0.19756724165789963</v>
      </c>
      <c r="H28" s="77">
        <v>0.31133794950414923</v>
      </c>
      <c r="I28" s="77">
        <f t="shared" si="2"/>
        <v>0.31133794950414923</v>
      </c>
      <c r="J28" s="76">
        <f>分析係数表!G31</f>
        <v>7.0953436807095344E-2</v>
      </c>
      <c r="K28" s="78">
        <f t="shared" si="3"/>
        <v>2.2090497525793291E-2</v>
      </c>
      <c r="L28" s="79"/>
      <c r="M28" s="80"/>
      <c r="N28" s="81">
        <f>分析係数表!H31</f>
        <v>2.4772540460871292E-2</v>
      </c>
      <c r="O28" s="82">
        <f t="shared" si="4"/>
        <v>0.57251969209455877</v>
      </c>
      <c r="P28" s="76">
        <f>分析係数表!C31</f>
        <v>0.63276836158192085</v>
      </c>
      <c r="Q28" s="82">
        <f t="shared" si="5"/>
        <v>0.36227234754005977</v>
      </c>
      <c r="R28" s="83">
        <v>0.47037200906202675</v>
      </c>
      <c r="S28" s="84">
        <f t="shared" si="6"/>
        <v>0.78170995856617598</v>
      </c>
      <c r="T28" s="85">
        <f>分析係数表!F31</f>
        <v>0.34515890613451589</v>
      </c>
      <c r="U28" s="86">
        <f t="shared" si="7"/>
        <v>0.26981415421315902</v>
      </c>
      <c r="V28" s="87">
        <f>分析係数表!D31</f>
        <v>8.130081300813009E-3</v>
      </c>
      <c r="W28" s="167">
        <f t="shared" si="8"/>
        <v>0</v>
      </c>
      <c r="X28" s="76">
        <f>分析係数表!E31</f>
        <v>7.3909830007390983E-3</v>
      </c>
      <c r="Y28" s="166">
        <f t="shared" si="9"/>
        <v>0</v>
      </c>
    </row>
    <row r="29" spans="1:25" x14ac:dyDescent="0.2">
      <c r="A29" s="6" t="s">
        <v>17</v>
      </c>
      <c r="B29" s="5" t="s">
        <v>272</v>
      </c>
      <c r="C29" s="90"/>
      <c r="D29" s="76">
        <f>投入係数表!Y29</f>
        <v>7.4934432371674784E-4</v>
      </c>
      <c r="E29" s="77">
        <f t="shared" si="0"/>
        <v>7.4934432371674783E-2</v>
      </c>
      <c r="F29" s="76">
        <f>分析係数表!C32</f>
        <v>0.97868217054263562</v>
      </c>
      <c r="G29" s="77">
        <f t="shared" si="1"/>
        <v>7.3336992921891012E-2</v>
      </c>
      <c r="H29" s="77">
        <v>9.2570573885089533E-2</v>
      </c>
      <c r="I29" s="77">
        <f t="shared" si="2"/>
        <v>9.2570573885089533E-2</v>
      </c>
      <c r="J29" s="76">
        <f>分析係数表!G32</f>
        <v>0.14173228346456693</v>
      </c>
      <c r="K29" s="78">
        <f t="shared" si="3"/>
        <v>1.3120238818359145E-2</v>
      </c>
      <c r="L29" s="79"/>
      <c r="M29" s="80"/>
      <c r="N29" s="81">
        <f>分析係数表!H32</f>
        <v>7.0859669510501405E-3</v>
      </c>
      <c r="O29" s="82">
        <f t="shared" si="4"/>
        <v>0.16376421398585778</v>
      </c>
      <c r="P29" s="76">
        <f>分析係数表!C32</f>
        <v>0.97868217054263562</v>
      </c>
      <c r="Q29" s="82">
        <f t="shared" si="5"/>
        <v>0.16027311640088793</v>
      </c>
      <c r="R29" s="83">
        <v>0.20232204172898643</v>
      </c>
      <c r="S29" s="84">
        <f t="shared" si="6"/>
        <v>0.29489261561407598</v>
      </c>
      <c r="T29" s="85">
        <f>分析係数表!F32</f>
        <v>0.48622047244094491</v>
      </c>
      <c r="U29" s="86">
        <f t="shared" si="7"/>
        <v>0.14338282688322199</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投入係数表!Y30</f>
        <v>1.9982515299113274E-3</v>
      </c>
      <c r="E30" s="77">
        <f t="shared" si="0"/>
        <v>0.19982515299113274</v>
      </c>
      <c r="F30" s="76">
        <f>分析係数表!C33</f>
        <v>0.55506607929515417</v>
      </c>
      <c r="G30" s="77">
        <f t="shared" si="1"/>
        <v>0.11091616421534239</v>
      </c>
      <c r="H30" s="77">
        <v>0.12229890168631412</v>
      </c>
      <c r="I30" s="77">
        <f t="shared" si="2"/>
        <v>0.12229890168631412</v>
      </c>
      <c r="J30" s="76">
        <f>分析係数表!G33</f>
        <v>0.50923482849604218</v>
      </c>
      <c r="K30" s="78">
        <f t="shared" si="3"/>
        <v>6.2278860225484491E-2</v>
      </c>
      <c r="L30" s="79"/>
      <c r="M30" s="80"/>
      <c r="N30" s="81">
        <f>分析係数表!H33</f>
        <v>1.0203792409512202E-3</v>
      </c>
      <c r="O30" s="82">
        <f t="shared" si="4"/>
        <v>2.3582046813963517E-2</v>
      </c>
      <c r="P30" s="76">
        <f>分析係数表!C33</f>
        <v>0.55506607929515417</v>
      </c>
      <c r="Q30" s="82">
        <f t="shared" si="5"/>
        <v>1.3089594266781511E-2</v>
      </c>
      <c r="R30" s="83">
        <v>4.3981773584433066E-2</v>
      </c>
      <c r="S30" s="84">
        <f t="shared" si="6"/>
        <v>0.16628067527074719</v>
      </c>
      <c r="T30" s="85">
        <f>分析係数表!F33</f>
        <v>0.65171503957783639</v>
      </c>
      <c r="U30" s="86">
        <f t="shared" si="7"/>
        <v>0.10836761686510436</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投入係数表!Y31</f>
        <v>5.9073310853003623E-2</v>
      </c>
      <c r="E31" s="77">
        <f t="shared" si="0"/>
        <v>5.9073310853003624</v>
      </c>
      <c r="F31" s="76">
        <f>分析係数表!C34</f>
        <v>0.15400223191640461</v>
      </c>
      <c r="G31" s="77">
        <f t="shared" si="1"/>
        <v>0.9097421718054125</v>
      </c>
      <c r="H31" s="77">
        <v>0.93517206455843827</v>
      </c>
      <c r="I31" s="77">
        <f t="shared" si="2"/>
        <v>0.93517206455843827</v>
      </c>
      <c r="J31" s="76">
        <f>分析係数表!G34</f>
        <v>0.42548076923076922</v>
      </c>
      <c r="K31" s="78">
        <f t="shared" si="3"/>
        <v>0.39789772939145091</v>
      </c>
      <c r="L31" s="79"/>
      <c r="M31" s="80"/>
      <c r="N31" s="81">
        <f>分析係数表!H34</f>
        <v>0.17369122190414105</v>
      </c>
      <c r="O31" s="82">
        <f t="shared" si="4"/>
        <v>4.0141884132213459</v>
      </c>
      <c r="P31" s="76">
        <f>分析係数表!C34</f>
        <v>0.15400223191640461</v>
      </c>
      <c r="Q31" s="82">
        <f t="shared" si="5"/>
        <v>0.61819397496905792</v>
      </c>
      <c r="R31" s="83">
        <v>0.65093311153225997</v>
      </c>
      <c r="S31" s="84">
        <f t="shared" si="6"/>
        <v>1.5861051760906983</v>
      </c>
      <c r="T31" s="85">
        <f>分析係数表!F34</f>
        <v>0.70232371794871795</v>
      </c>
      <c r="U31" s="86">
        <f t="shared" si="7"/>
        <v>1.1139592843297252</v>
      </c>
      <c r="V31" s="87">
        <f>分析係数表!D34</f>
        <v>0.47435897435897434</v>
      </c>
      <c r="W31" s="167">
        <f t="shared" si="8"/>
        <v>1</v>
      </c>
      <c r="X31" s="76">
        <f>分析係数表!E34</f>
        <v>0.27003205128205127</v>
      </c>
      <c r="Y31" s="166">
        <f t="shared" si="9"/>
        <v>0</v>
      </c>
    </row>
    <row r="32" spans="1:25" x14ac:dyDescent="0.2">
      <c r="A32" s="6" t="s">
        <v>20</v>
      </c>
      <c r="B32" s="5" t="s">
        <v>37</v>
      </c>
      <c r="C32" s="90"/>
      <c r="D32" s="76">
        <f>投入係数表!Y32</f>
        <v>1.2613962782565255E-2</v>
      </c>
      <c r="E32" s="77">
        <f t="shared" si="0"/>
        <v>1.2613962782565256</v>
      </c>
      <c r="F32" s="76">
        <f>分析係数表!C35</f>
        <v>0.30568862275449105</v>
      </c>
      <c r="G32" s="77">
        <f t="shared" si="1"/>
        <v>0.38559449104787807</v>
      </c>
      <c r="H32" s="77">
        <v>0.42515713373301711</v>
      </c>
      <c r="I32" s="77">
        <f t="shared" si="2"/>
        <v>0.42515713373301711</v>
      </c>
      <c r="J32" s="76">
        <f>分析係数表!G35</f>
        <v>0.31559633027522938</v>
      </c>
      <c r="K32" s="78">
        <f t="shared" si="3"/>
        <v>0.13417803119647514</v>
      </c>
      <c r="L32" s="79"/>
      <c r="M32" s="80"/>
      <c r="N32" s="81">
        <f>分析係数表!H35</f>
        <v>6.5701085570136902E-2</v>
      </c>
      <c r="O32" s="82">
        <f t="shared" si="4"/>
        <v>1.5184217920768732</v>
      </c>
      <c r="P32" s="76">
        <f>分析係数表!C35</f>
        <v>0.30568862275449105</v>
      </c>
      <c r="Q32" s="82">
        <f t="shared" si="5"/>
        <v>0.46416426638038555</v>
      </c>
      <c r="R32" s="83">
        <v>0.54516526352218175</v>
      </c>
      <c r="S32" s="84">
        <f t="shared" si="6"/>
        <v>0.97032239725519887</v>
      </c>
      <c r="T32" s="85">
        <f>分析係数表!F35</f>
        <v>0.65045871559633028</v>
      </c>
      <c r="U32" s="86">
        <f t="shared" si="7"/>
        <v>0.63115466023296884</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投入係数表!Y33</f>
        <v>3.3720494567253652E-3</v>
      </c>
      <c r="E33" s="77">
        <f t="shared" si="0"/>
        <v>0.3372049456725365</v>
      </c>
      <c r="F33" s="76">
        <f>分析係数表!C36</f>
        <v>0.70817344589409048</v>
      </c>
      <c r="G33" s="77">
        <f t="shared" si="1"/>
        <v>0.23879958834944975</v>
      </c>
      <c r="H33" s="77">
        <v>0.28815271504071943</v>
      </c>
      <c r="I33" s="77">
        <f t="shared" si="2"/>
        <v>0.28815271504071943</v>
      </c>
      <c r="J33" s="76">
        <f>分析係数表!G36</f>
        <v>9.7428958051420846E-3</v>
      </c>
      <c r="K33" s="78">
        <f t="shared" si="3"/>
        <v>2.807441878610528E-3</v>
      </c>
      <c r="L33" s="79"/>
      <c r="M33" s="80"/>
      <c r="N33" s="81">
        <f>分析係数表!H36</f>
        <v>0.13287605226609223</v>
      </c>
      <c r="O33" s="82">
        <f t="shared" si="4"/>
        <v>3.0709065406628047</v>
      </c>
      <c r="P33" s="76">
        <f>分析係数表!C36</f>
        <v>0.70817344589409048</v>
      </c>
      <c r="Q33" s="82">
        <f t="shared" si="5"/>
        <v>2.1747344669198792</v>
      </c>
      <c r="R33" s="83">
        <v>2.2333864694723036</v>
      </c>
      <c r="S33" s="84">
        <f t="shared" si="6"/>
        <v>2.5215391845130228</v>
      </c>
      <c r="T33" s="85">
        <f>分析係数表!F36</f>
        <v>0.89418132611637346</v>
      </c>
      <c r="U33" s="86">
        <f t="shared" si="7"/>
        <v>2.2547132518622535</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投入係数表!Y34</f>
        <v>2.6351942050705634E-2</v>
      </c>
      <c r="E34" s="77">
        <f t="shared" si="0"/>
        <v>2.6351942050705635</v>
      </c>
      <c r="F34" s="76">
        <f>分析係数表!C37</f>
        <v>0.27648363838047696</v>
      </c>
      <c r="G34" s="77">
        <f t="shared" si="1"/>
        <v>0.72858808165705813</v>
      </c>
      <c r="H34" s="77">
        <v>0.78209066682837047</v>
      </c>
      <c r="I34" s="77">
        <f t="shared" si="2"/>
        <v>0.78209066682837047</v>
      </c>
      <c r="J34" s="76">
        <f>分析係数表!G37</f>
        <v>0.33205374280230326</v>
      </c>
      <c r="K34" s="78">
        <f t="shared" si="3"/>
        <v>0.25969613313110956</v>
      </c>
      <c r="L34" s="79"/>
      <c r="M34" s="80"/>
      <c r="N34" s="81">
        <f>分析係数表!H37</f>
        <v>5.1330744593407217E-2</v>
      </c>
      <c r="O34" s="82">
        <f t="shared" si="4"/>
        <v>1.1863079661135536</v>
      </c>
      <c r="P34" s="76">
        <f>分析係数表!C37</f>
        <v>0.27648363838047696</v>
      </c>
      <c r="Q34" s="82">
        <f t="shared" si="5"/>
        <v>0.32799474271081885</v>
      </c>
      <c r="R34" s="83">
        <v>0.37655389248454618</v>
      </c>
      <c r="S34" s="84">
        <f t="shared" si="6"/>
        <v>1.1586445593129167</v>
      </c>
      <c r="T34" s="85">
        <f>分析係数表!F37</f>
        <v>0.66922584772872684</v>
      </c>
      <c r="U34" s="86">
        <f t="shared" si="7"/>
        <v>0.77539488742246376</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投入係数表!Y35</f>
        <v>8.6174597227426011E-3</v>
      </c>
      <c r="E35" s="77">
        <f t="shared" si="0"/>
        <v>0.86174597227426009</v>
      </c>
      <c r="F35" s="76">
        <f>分析係数表!C38</f>
        <v>2.0725388601036232E-2</v>
      </c>
      <c r="G35" s="77">
        <f t="shared" si="1"/>
        <v>1.7860020150761834E-2</v>
      </c>
      <c r="H35" s="77">
        <v>2.1550734536562317E-2</v>
      </c>
      <c r="I35" s="77">
        <f t="shared" si="2"/>
        <v>2.1550734536562317E-2</v>
      </c>
      <c r="J35" s="76">
        <f>分析係数表!G38</f>
        <v>0.23376623376623376</v>
      </c>
      <c r="K35" s="78">
        <f t="shared" si="3"/>
        <v>5.0378340475080744E-3</v>
      </c>
      <c r="L35" s="79"/>
      <c r="M35" s="80"/>
      <c r="N35" s="81">
        <f>分析係数表!H38</f>
        <v>4.4613247923811682E-2</v>
      </c>
      <c r="O35" s="82">
        <f t="shared" si="4"/>
        <v>1.0310594912549604</v>
      </c>
      <c r="P35" s="76">
        <f>分析係数表!C38</f>
        <v>2.0725388601036232E-2</v>
      </c>
      <c r="Q35" s="82">
        <f t="shared" si="5"/>
        <v>2.1369108627045774E-2</v>
      </c>
      <c r="R35" s="83">
        <v>2.4175242647763526E-2</v>
      </c>
      <c r="S35" s="84">
        <f t="shared" si="6"/>
        <v>4.5725977184325847E-2</v>
      </c>
      <c r="T35" s="85">
        <f>分析係数表!F38</f>
        <v>0.61038961038961037</v>
      </c>
      <c r="U35" s="86">
        <f t="shared" si="7"/>
        <v>2.7910661398224866E-2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投入係数表!Y36</f>
        <v>0</v>
      </c>
      <c r="E36" s="77">
        <f t="shared" si="0"/>
        <v>0</v>
      </c>
      <c r="F36" s="76">
        <f>分析係数表!C39</f>
        <v>1</v>
      </c>
      <c r="G36" s="77">
        <f t="shared" si="1"/>
        <v>0</v>
      </c>
      <c r="H36" s="77">
        <v>9.6414605964846491E-3</v>
      </c>
      <c r="I36" s="77">
        <f t="shared" si="2"/>
        <v>9.6414605964846491E-3</v>
      </c>
      <c r="J36" s="76">
        <f>分析係数表!G39</f>
        <v>0.35511171293161814</v>
      </c>
      <c r="K36" s="78">
        <f t="shared" si="3"/>
        <v>3.4237955875803644E-3</v>
      </c>
      <c r="L36" s="79"/>
      <c r="M36" s="80"/>
      <c r="N36" s="81">
        <f>分析係数表!H39</f>
        <v>4.0815169638048808E-3</v>
      </c>
      <c r="O36" s="82">
        <f t="shared" si="4"/>
        <v>9.4328187255854068E-2</v>
      </c>
      <c r="P36" s="76">
        <f>分析係数表!C39</f>
        <v>1</v>
      </c>
      <c r="Q36" s="82">
        <f t="shared" si="5"/>
        <v>9.4328187255854068E-2</v>
      </c>
      <c r="R36" s="83">
        <v>9.7871461328794207E-2</v>
      </c>
      <c r="S36" s="84">
        <f t="shared" si="6"/>
        <v>0.10751292192527885</v>
      </c>
      <c r="T36" s="85">
        <f>分析係数表!F39</f>
        <v>0.70565335138794849</v>
      </c>
      <c r="U36" s="86">
        <f t="shared" si="7"/>
        <v>7.586685367408387E-2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投入係数表!Y37</f>
        <v>1.2489072061945796E-4</v>
      </c>
      <c r="E37" s="77">
        <f t="shared" si="0"/>
        <v>1.2489072061945796E-2</v>
      </c>
      <c r="F37" s="76">
        <f>分析係数表!C40</f>
        <v>0.8197979041916168</v>
      </c>
      <c r="G37" s="77">
        <f t="shared" si="1"/>
        <v>1.0238515101681238E-2</v>
      </c>
      <c r="H37" s="77">
        <v>1.271196166001246E-2</v>
      </c>
      <c r="I37" s="77">
        <f t="shared" si="2"/>
        <v>1.271196166001246E-2</v>
      </c>
      <c r="J37" s="76">
        <f>分析係数表!G40</f>
        <v>0.57597173144876324</v>
      </c>
      <c r="K37" s="78">
        <f t="shared" si="3"/>
        <v>7.3217305674276711E-3</v>
      </c>
      <c r="L37" s="79"/>
      <c r="M37" s="80"/>
      <c r="N37" s="81">
        <f>分析係数表!H40</f>
        <v>2.8769025821263571E-2</v>
      </c>
      <c r="O37" s="82">
        <f t="shared" si="4"/>
        <v>0.6648827087825826</v>
      </c>
      <c r="P37" s="76">
        <f>分析係数表!C40</f>
        <v>0.8197979041916168</v>
      </c>
      <c r="Q37" s="82">
        <f t="shared" si="5"/>
        <v>0.54506945119320627</v>
      </c>
      <c r="R37" s="83">
        <v>0.54641886805541284</v>
      </c>
      <c r="S37" s="84">
        <f t="shared" si="6"/>
        <v>0.55913082971542527</v>
      </c>
      <c r="T37" s="85">
        <f>分析係数表!F40</f>
        <v>0.7751534312813837</v>
      </c>
      <c r="U37" s="86">
        <f t="shared" si="7"/>
        <v>0.43341218118911895</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投入係数表!Y38</f>
        <v>0</v>
      </c>
      <c r="E38" s="77">
        <f t="shared" si="0"/>
        <v>0</v>
      </c>
      <c r="F38" s="76">
        <f>分析係数表!C41</f>
        <v>0.39171744294123723</v>
      </c>
      <c r="G38" s="77">
        <f t="shared" si="1"/>
        <v>0</v>
      </c>
      <c r="H38" s="77">
        <v>2.0373332828543597E-4</v>
      </c>
      <c r="I38" s="77">
        <f t="shared" si="2"/>
        <v>2.0373332828543597E-4</v>
      </c>
      <c r="J38" s="76">
        <f>分析係数表!G41</f>
        <v>0.45918367346938777</v>
      </c>
      <c r="K38" s="78">
        <f t="shared" si="3"/>
        <v>9.3551018090251207E-5</v>
      </c>
      <c r="L38" s="79"/>
      <c r="M38" s="80"/>
      <c r="N38" s="81">
        <f>分析係数表!H41</f>
        <v>5.0452084691477002E-2</v>
      </c>
      <c r="O38" s="82">
        <f t="shared" si="4"/>
        <v>1.1660012035793073</v>
      </c>
      <c r="P38" s="76">
        <f>分析係数表!C41</f>
        <v>0.39171744294123723</v>
      </c>
      <c r="Q38" s="82">
        <f t="shared" si="5"/>
        <v>0.45674300993249123</v>
      </c>
      <c r="R38" s="83">
        <v>0.4604971499985997</v>
      </c>
      <c r="S38" s="84">
        <f t="shared" si="6"/>
        <v>0.46070088332688514</v>
      </c>
      <c r="T38" s="85">
        <f>分析係数表!F41</f>
        <v>0.56279434850863419</v>
      </c>
      <c r="U38" s="86">
        <f t="shared" si="7"/>
        <v>0.2592798534893066</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投入係数表!Y39</f>
        <v>6.2445360309728985E-4</v>
      </c>
      <c r="E39" s="77">
        <f>$C$27*D39</f>
        <v>6.2445360309728984E-2</v>
      </c>
      <c r="F39" s="76">
        <f>分析係数表!C42</f>
        <v>0.20259319286871957</v>
      </c>
      <c r="G39" s="77">
        <f>E39*F39</f>
        <v>1.2651004924985611E-2</v>
      </c>
      <c r="H39" s="77">
        <v>1.4186120145386843E-2</v>
      </c>
      <c r="I39" s="77">
        <f>C39+H39</f>
        <v>1.4186120145386843E-2</v>
      </c>
      <c r="J39" s="76">
        <f>分析係数表!G42</f>
        <v>0.5</v>
      </c>
      <c r="K39" s="78">
        <f>I39*J39</f>
        <v>7.0930600726934216E-3</v>
      </c>
      <c r="L39" s="79"/>
      <c r="M39" s="80"/>
      <c r="N39" s="81">
        <f>分析係数表!H42</f>
        <v>1.5560783424506107E-2</v>
      </c>
      <c r="O39" s="82">
        <f t="shared" si="4"/>
        <v>0.35962621391294364</v>
      </c>
      <c r="P39" s="76">
        <f>分析係数表!C42</f>
        <v>0.20259319286871957</v>
      </c>
      <c r="Q39" s="82">
        <f>O39*P39</f>
        <v>7.285782291591239E-2</v>
      </c>
      <c r="R39" s="83">
        <v>7.4415559736952075E-2</v>
      </c>
      <c r="S39" s="84">
        <f>I39+R39</f>
        <v>8.8601679882338913E-2</v>
      </c>
      <c r="T39" s="85">
        <f>分析係数表!F42</f>
        <v>0.5714285714285714</v>
      </c>
      <c r="U39" s="86">
        <f>S39*T39</f>
        <v>5.0629531361336522E-2</v>
      </c>
      <c r="V39" s="87">
        <f>分析係数表!D42</f>
        <v>1.2619047619047619</v>
      </c>
      <c r="W39" s="167">
        <f>ROUND(S39*V39,0)</f>
        <v>0</v>
      </c>
      <c r="X39" s="76">
        <f>分析係数表!E42</f>
        <v>1.2380952380952381</v>
      </c>
      <c r="Y39" s="166">
        <f>ROUND(S39*X39,0)</f>
        <v>0</v>
      </c>
    </row>
    <row r="40" spans="1:25" x14ac:dyDescent="0.2">
      <c r="A40" s="6" t="s">
        <v>194</v>
      </c>
      <c r="B40" s="5" t="s">
        <v>41</v>
      </c>
      <c r="C40" s="90"/>
      <c r="D40" s="76">
        <f>投入係数表!Y40</f>
        <v>9.5666291994504812E-2</v>
      </c>
      <c r="E40" s="77">
        <f>$C$27*D40</f>
        <v>9.5666291994504817</v>
      </c>
      <c r="F40" s="76">
        <f>分析係数表!C43</f>
        <v>0.25330396475770922</v>
      </c>
      <c r="G40" s="77">
        <f>E40*F40</f>
        <v>2.4232651055876766</v>
      </c>
      <c r="H40" s="77">
        <v>2.6012257419089511</v>
      </c>
      <c r="I40" s="77">
        <f>C40+H40</f>
        <v>2.6012257419089511</v>
      </c>
      <c r="J40" s="76">
        <f>分析係数表!G43</f>
        <v>0.41014168530947054</v>
      </c>
      <c r="K40" s="78">
        <f>I40*J40</f>
        <v>1.066871109656915</v>
      </c>
      <c r="L40" s="79"/>
      <c r="M40" s="80"/>
      <c r="N40" s="81">
        <f>分析係数表!H43</f>
        <v>4.1382046994132816E-2</v>
      </c>
      <c r="O40" s="82">
        <f t="shared" si="4"/>
        <v>0.9563830096774093</v>
      </c>
      <c r="P40" s="76">
        <f>分析係数表!C43</f>
        <v>0.25330396475770922</v>
      </c>
      <c r="Q40" s="82">
        <f>O40*P40</f>
        <v>0.24225560817819836</v>
      </c>
      <c r="R40" s="83">
        <v>0.33957834974093537</v>
      </c>
      <c r="S40" s="84">
        <f>I40+R40</f>
        <v>2.9408040916498863</v>
      </c>
      <c r="T40" s="85">
        <f>分析係数表!F43</f>
        <v>0.66890380313199105</v>
      </c>
      <c r="U40" s="86">
        <f>S40*T40</f>
        <v>1.9671150411707292</v>
      </c>
      <c r="V40" s="87">
        <f>分析係数表!D43</f>
        <v>0.29082774049217003</v>
      </c>
      <c r="W40" s="167">
        <f>ROUND(S40*V40,0)</f>
        <v>1</v>
      </c>
      <c r="X40" s="76">
        <f>分析係数表!E43</f>
        <v>0.17375093214019388</v>
      </c>
      <c r="Y40" s="166">
        <f>ROUND(S40*X40,0)</f>
        <v>1</v>
      </c>
    </row>
    <row r="41" spans="1:25" x14ac:dyDescent="0.2">
      <c r="A41" s="6" t="s">
        <v>340</v>
      </c>
      <c r="B41" s="5" t="s">
        <v>42</v>
      </c>
      <c r="C41" s="90"/>
      <c r="D41" s="76">
        <f>投入係数表!Y41</f>
        <v>2.4978144123891593E-4</v>
      </c>
      <c r="E41" s="77">
        <f>$C$27*D41</f>
        <v>2.4978144123891592E-2</v>
      </c>
      <c r="F41" s="76">
        <f>分析係数表!C44</f>
        <v>0.34899060563661799</v>
      </c>
      <c r="G41" s="77">
        <f>E41*F41</f>
        <v>8.7171376454756571E-3</v>
      </c>
      <c r="H41" s="77">
        <v>1.0141299448470262E-2</v>
      </c>
      <c r="I41" s="77">
        <f>C41+H41</f>
        <v>1.0141299448470262E-2</v>
      </c>
      <c r="J41" s="76">
        <f>分析係数表!G44</f>
        <v>0.26066485946640033</v>
      </c>
      <c r="K41" s="78">
        <f>I41*J41</f>
        <v>2.6434803955421842E-3</v>
      </c>
      <c r="L41" s="79"/>
      <c r="M41" s="80"/>
      <c r="N41" s="81">
        <f>分析係数表!H44</f>
        <v>0.11725858110597773</v>
      </c>
      <c r="O41" s="82">
        <f t="shared" si="4"/>
        <v>2.7099702130379746</v>
      </c>
      <c r="P41" s="76">
        <f>分析係数表!C44</f>
        <v>0.34899060563661799</v>
      </c>
      <c r="Q41" s="82">
        <f>O41*P41</f>
        <v>0.94575414590531748</v>
      </c>
      <c r="R41" s="83">
        <v>0.95705242258075662</v>
      </c>
      <c r="S41" s="84">
        <f>I41+R41</f>
        <v>0.96719372202922693</v>
      </c>
      <c r="T41" s="85">
        <f>分析係数表!F44</f>
        <v>0.46411756313311459</v>
      </c>
      <c r="U41" s="86">
        <f>S41*T41</f>
        <v>0.44889159334585182</v>
      </c>
      <c r="V41" s="87">
        <f>分析係数表!D44</f>
        <v>0.17006705664146099</v>
      </c>
      <c r="W41" s="167">
        <f>ROUND(S41*V41,0)</f>
        <v>0</v>
      </c>
      <c r="X41" s="76">
        <f>分析係数表!E44</f>
        <v>7.8327864174632611E-2</v>
      </c>
      <c r="Y41" s="166">
        <f>ROUND(S41*X41,0)</f>
        <v>0</v>
      </c>
    </row>
    <row r="42" spans="1:25" x14ac:dyDescent="0.2">
      <c r="A42" s="6" t="s">
        <v>341</v>
      </c>
      <c r="B42" s="5" t="s">
        <v>278</v>
      </c>
      <c r="C42" s="90"/>
      <c r="D42" s="76">
        <f>投入係数表!Y42</f>
        <v>2.4978144123891593E-4</v>
      </c>
      <c r="E42" s="77">
        <f>$C$27*D42</f>
        <v>2.4978144123891592E-2</v>
      </c>
      <c r="F42" s="76">
        <f>分析係数表!C45</f>
        <v>1</v>
      </c>
      <c r="G42" s="77">
        <f>E42*F42</f>
        <v>2.4978144123891592E-2</v>
      </c>
      <c r="H42" s="77">
        <v>2.5790836924897222E-2</v>
      </c>
      <c r="I42" s="77">
        <f>C42+H42</f>
        <v>2.5790836924897222E-2</v>
      </c>
      <c r="J42" s="76">
        <f>分析係数表!G45</f>
        <v>0</v>
      </c>
      <c r="K42" s="78">
        <f>I42*J42</f>
        <v>0</v>
      </c>
      <c r="L42" s="79"/>
      <c r="M42" s="80"/>
      <c r="N42" s="81">
        <f>分析係数表!H45</f>
        <v>0</v>
      </c>
      <c r="O42" s="82">
        <f t="shared" si="4"/>
        <v>0</v>
      </c>
      <c r="P42" s="76">
        <f>分析係数表!C45</f>
        <v>1</v>
      </c>
      <c r="Q42" s="82">
        <f>O42*P42</f>
        <v>0</v>
      </c>
      <c r="R42" s="83">
        <v>2.2767731130288278E-3</v>
      </c>
      <c r="S42" s="84">
        <f>I42+R42</f>
        <v>2.8067610037926051E-2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投入係数表!Y43</f>
        <v>1.5611340077432246E-2</v>
      </c>
      <c r="E43" s="77">
        <f>$C$27*D43</f>
        <v>1.5611340077432245</v>
      </c>
      <c r="F43" s="76">
        <f>分析係数表!C46</f>
        <v>3.0665669409124852E-2</v>
      </c>
      <c r="G43" s="77">
        <f>E43*F43</f>
        <v>4.7873219384795877E-2</v>
      </c>
      <c r="H43" s="77">
        <v>4.9412485556983812E-2</v>
      </c>
      <c r="I43" s="77">
        <f>C43+H43</f>
        <v>4.9412485556983812E-2</v>
      </c>
      <c r="J43" s="76">
        <f>分析係数表!G46</f>
        <v>2.4390243902439025E-2</v>
      </c>
      <c r="K43" s="78">
        <f>I43*J43</f>
        <v>1.2051825745605809E-3</v>
      </c>
      <c r="L43" s="79"/>
      <c r="M43" s="80"/>
      <c r="N43" s="81">
        <f>分析係数表!H46</f>
        <v>2.3808848955528473E-2</v>
      </c>
      <c r="O43" s="82">
        <f t="shared" si="4"/>
        <v>0.55024775899248213</v>
      </c>
      <c r="P43" s="76">
        <f>分析係数表!C46</f>
        <v>3.0665669409124852E-2</v>
      </c>
      <c r="Q43" s="82">
        <f>O43*P43</f>
        <v>1.6873715870375262E-2</v>
      </c>
      <c r="R43" s="83">
        <v>1.8159279623818313E-2</v>
      </c>
      <c r="S43" s="84">
        <f>I43+R43</f>
        <v>6.7571765180802129E-2</v>
      </c>
      <c r="T43" s="85">
        <f>分析係数表!F46</f>
        <v>0.34146341463414637</v>
      </c>
      <c r="U43" s="86">
        <f>S43*T43</f>
        <v>2.3073285671493412E-2</v>
      </c>
      <c r="V43" s="87">
        <f>分析係数表!D46</f>
        <v>4.878048780487805E-2</v>
      </c>
      <c r="W43" s="167">
        <f>ROUND(S43*V43,0)</f>
        <v>0</v>
      </c>
      <c r="X43" s="76">
        <f>分析係数表!E46</f>
        <v>0.17073170731707318</v>
      </c>
      <c r="Y43" s="166">
        <f>ROUND(S43*X43,0)</f>
        <v>0</v>
      </c>
    </row>
    <row r="44" spans="1:25" x14ac:dyDescent="0.2">
      <c r="A44" s="192">
        <v>40</v>
      </c>
      <c r="B44" s="14" t="s">
        <v>150</v>
      </c>
      <c r="C44" s="197">
        <f>SUM(C5:C43)</f>
        <v>100</v>
      </c>
      <c r="D44" s="92">
        <f>投入係数表!Y44</f>
        <v>0.53727988010490824</v>
      </c>
      <c r="E44" s="91">
        <f>SUM(E5:E43)</f>
        <v>53.727988010490826</v>
      </c>
      <c r="F44" s="92">
        <f>分析係数表!C47</f>
        <v>0.40646171512083096</v>
      </c>
      <c r="G44" s="91">
        <f>SUM(G5:G43)</f>
        <v>6.8469298520688096</v>
      </c>
      <c r="H44" s="91">
        <f>SUM(H5:H43)</f>
        <v>7.4525931893280806</v>
      </c>
      <c r="I44" s="91">
        <f>SUM(I5:I43)</f>
        <v>107.45259318932808</v>
      </c>
      <c r="J44" s="92">
        <f>分析係数表!G47</f>
        <v>0.2746501442153616</v>
      </c>
      <c r="K44" s="93">
        <f>SUM(K5:K43)</f>
        <v>36.859746307081643</v>
      </c>
      <c r="L44" s="94">
        <f>最終需要_まとめ!$L$33</f>
        <v>0.627</v>
      </c>
      <c r="M44" s="91">
        <f>K44*L44</f>
        <v>23.111060934540191</v>
      </c>
      <c r="N44" s="95">
        <f>分析係数表!H47</f>
        <v>1</v>
      </c>
      <c r="O44" s="96">
        <f>SUM(O5:O43)</f>
        <v>23.111060934540188</v>
      </c>
      <c r="P44" s="92">
        <f>分析係数表!C47</f>
        <v>0.40646171512083096</v>
      </c>
      <c r="Q44" s="96">
        <f>SUM(Q5:Q43)</f>
        <v>7.2136902700213996</v>
      </c>
      <c r="R44" s="91">
        <f>SUM(R5:R43)</f>
        <v>7.945897464326122</v>
      </c>
      <c r="S44" s="97">
        <f>SUM(S5:S43)</f>
        <v>115.39849065365419</v>
      </c>
      <c r="T44" s="98">
        <f>分析係数表!F47</f>
        <v>0.52975109496848627</v>
      </c>
      <c r="U44" s="99">
        <f>SUM(U5:U43)</f>
        <v>53.852302443685957</v>
      </c>
      <c r="V44" s="100">
        <f>分析係数表!D47</f>
        <v>0.13437209089383004</v>
      </c>
      <c r="W44" s="164">
        <f>SUM(W5:W43)</f>
        <v>14</v>
      </c>
      <c r="X44" s="92">
        <f>分析係数表!E47</f>
        <v>9.7288140766401632E-2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
        <v>487</v>
      </c>
      <c r="H1" s="401"/>
      <c r="I1" s="401"/>
    </row>
    <row r="2" spans="1:25" x14ac:dyDescent="0.2">
      <c r="B2" s="3" t="s">
        <v>292</v>
      </c>
      <c r="S2" s="3" t="s">
        <v>152</v>
      </c>
      <c r="U2" s="64" t="s">
        <v>209</v>
      </c>
      <c r="W2" s="3" t="s">
        <v>130</v>
      </c>
      <c r="Y2" s="3" t="s">
        <v>153</v>
      </c>
    </row>
    <row r="3" spans="1:25" ht="44" x14ac:dyDescent="0.2">
      <c r="B3" s="65"/>
      <c r="C3" s="66" t="s">
        <v>227</v>
      </c>
      <c r="D3" s="66" t="s">
        <v>314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投入係数表!Z5</f>
        <v>0</v>
      </c>
      <c r="E5" s="77">
        <f t="shared" ref="E5:E38" si="0">$C$28*D5</f>
        <v>0</v>
      </c>
      <c r="F5" s="76">
        <f>分析係数表!C8</f>
        <v>0.34359605911330049</v>
      </c>
      <c r="G5" s="77">
        <f t="shared" ref="G5:G38" si="1">E5*F5</f>
        <v>0</v>
      </c>
      <c r="H5" s="77">
        <f t="array" ref="H5:H43">MMULT(逆行列係数!C5:AO43,'24'!G5:G43)</f>
        <v>5.1158969548145531E-4</v>
      </c>
      <c r="I5" s="77">
        <f t="shared" ref="I5:I38" si="2">C5+H5</f>
        <v>5.1158969548145531E-4</v>
      </c>
      <c r="J5" s="76">
        <f>分析係数表!G8</f>
        <v>0.12010331467929401</v>
      </c>
      <c r="K5" s="78">
        <f t="shared" ref="K5:K38" si="3">I5*J5</f>
        <v>6.144361818309342E-5</v>
      </c>
      <c r="L5" s="79" t="s">
        <v>183</v>
      </c>
      <c r="M5" s="80" t="s">
        <v>183</v>
      </c>
      <c r="N5" s="81">
        <f>分析係数表!H8</f>
        <v>1.3293274000170063E-2</v>
      </c>
      <c r="O5" s="82">
        <f t="shared" ref="O5:O43" si="4">$M$44*N5</f>
        <v>9.7220178407077237E-2</v>
      </c>
      <c r="P5" s="76">
        <f>分析係数表!C8</f>
        <v>0.34359605911330049</v>
      </c>
      <c r="Q5" s="82">
        <f t="shared" ref="Q5:Q38" si="5">O5*P5</f>
        <v>3.3404470166963733E-2</v>
      </c>
      <c r="R5" s="83">
        <f t="array" ref="R5:R43">MMULT(逆行列係数!C5:AO43,'24'!Q5:Q43)</f>
        <v>4.8123035291207449E-2</v>
      </c>
      <c r="S5" s="84">
        <f t="shared" ref="S5:S38" si="6">I5+R5</f>
        <v>4.8634624986688905E-2</v>
      </c>
      <c r="T5" s="85">
        <f>分析係数表!F8</f>
        <v>0.4537236332328885</v>
      </c>
      <c r="U5" s="86">
        <f t="shared" ref="U5:U38" si="7">S5*T5</f>
        <v>2.2066678749879512E-2</v>
      </c>
      <c r="V5" s="87">
        <f>分析係数表!D8</f>
        <v>0.40163581575548857</v>
      </c>
      <c r="W5" s="167">
        <f t="shared" ref="W5:W38" si="8">ROUND(S5*V5,0)</f>
        <v>0</v>
      </c>
      <c r="X5" s="76">
        <f>分析係数表!E8</f>
        <v>0.27335342229875159</v>
      </c>
      <c r="Y5" s="166">
        <f t="shared" ref="Y5:Y38" si="9">ROUND(S5*X5,0)</f>
        <v>0</v>
      </c>
    </row>
    <row r="6" spans="1:25" x14ac:dyDescent="0.2">
      <c r="A6" s="6" t="s">
        <v>219</v>
      </c>
      <c r="B6" s="5" t="s">
        <v>265</v>
      </c>
      <c r="C6" s="90"/>
      <c r="D6" s="76">
        <f>投入係数表!Z6</f>
        <v>0</v>
      </c>
      <c r="E6" s="77">
        <f t="shared" si="0"/>
        <v>0</v>
      </c>
      <c r="F6" s="76">
        <f>分析係数表!C9</f>
        <v>1</v>
      </c>
      <c r="G6" s="77">
        <f t="shared" si="1"/>
        <v>0</v>
      </c>
      <c r="H6" s="77">
        <v>2.1564078105651345E-4</v>
      </c>
      <c r="I6" s="77">
        <f t="shared" si="2"/>
        <v>2.1564078105651345E-4</v>
      </c>
      <c r="J6" s="76">
        <f>分析係数表!G9</f>
        <v>0.25</v>
      </c>
      <c r="K6" s="78">
        <f t="shared" si="3"/>
        <v>5.3910195264128363E-5</v>
      </c>
      <c r="L6" s="79"/>
      <c r="M6" s="80"/>
      <c r="N6" s="81">
        <f>分析係数表!H9</f>
        <v>6.8025282730081347E-4</v>
      </c>
      <c r="O6" s="82">
        <f t="shared" si="4"/>
        <v>4.9750197905540595E-3</v>
      </c>
      <c r="P6" s="76">
        <f>分析係数表!C9</f>
        <v>1</v>
      </c>
      <c r="Q6" s="82">
        <f t="shared" si="5"/>
        <v>4.9750197905540595E-3</v>
      </c>
      <c r="R6" s="83">
        <v>6.2990750274373036E-3</v>
      </c>
      <c r="S6" s="84">
        <f t="shared" si="6"/>
        <v>6.5147158084938169E-3</v>
      </c>
      <c r="T6" s="85">
        <f>分析係数表!F9</f>
        <v>0.67771084337349397</v>
      </c>
      <c r="U6" s="86">
        <f t="shared" si="7"/>
        <v>4.4150935449129786E-3</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投入係数表!Z7</f>
        <v>0</v>
      </c>
      <c r="E7" s="77">
        <f t="shared" si="0"/>
        <v>0</v>
      </c>
      <c r="F7" s="76">
        <f>分析係数表!C10</f>
        <v>1</v>
      </c>
      <c r="G7" s="77">
        <f t="shared" si="1"/>
        <v>0</v>
      </c>
      <c r="H7" s="77">
        <v>9.2444397955957306E-6</v>
      </c>
      <c r="I7" s="77">
        <f t="shared" si="2"/>
        <v>9.2444397955957306E-6</v>
      </c>
      <c r="J7" s="76">
        <f>分析係数表!G10</f>
        <v>0.17902051621442752</v>
      </c>
      <c r="K7" s="78">
        <f t="shared" si="3"/>
        <v>1.6549443843207446E-6</v>
      </c>
      <c r="L7" s="79"/>
      <c r="M7" s="80"/>
      <c r="N7" s="81">
        <f>分析係数表!H10</f>
        <v>1.3605056546016269E-3</v>
      </c>
      <c r="O7" s="82">
        <f t="shared" si="4"/>
        <v>9.950039581108119E-3</v>
      </c>
      <c r="P7" s="76">
        <f>分析係数表!C10</f>
        <v>1</v>
      </c>
      <c r="Q7" s="82">
        <f t="shared" si="5"/>
        <v>9.950039581108119E-3</v>
      </c>
      <c r="R7" s="83">
        <v>1.735216258493217E-2</v>
      </c>
      <c r="S7" s="84">
        <f t="shared" si="6"/>
        <v>1.7361407024727764E-2</v>
      </c>
      <c r="T7" s="85">
        <f>分析係数表!F10</f>
        <v>0.51919258769027132</v>
      </c>
      <c r="U7" s="86">
        <f t="shared" si="7"/>
        <v>9.0139138391124619E-3</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投入係数表!Z8</f>
        <v>0.30081300813008133</v>
      </c>
      <c r="E8" s="77">
        <f t="shared" si="0"/>
        <v>30.081300813008134</v>
      </c>
      <c r="F8" s="76">
        <f>分析係数表!C11</f>
        <v>0.13492063492063489</v>
      </c>
      <c r="G8" s="77">
        <f t="shared" si="1"/>
        <v>4.0585882049296682</v>
      </c>
      <c r="H8" s="77">
        <v>4.3497048074805278</v>
      </c>
      <c r="I8" s="77">
        <f t="shared" si="2"/>
        <v>4.3497048074805278</v>
      </c>
      <c r="J8" s="76">
        <f>分析係数表!G11</f>
        <v>0.36893203883495146</v>
      </c>
      <c r="K8" s="78">
        <f t="shared" si="3"/>
        <v>1.6047454629539812</v>
      </c>
      <c r="L8" s="79"/>
      <c r="M8" s="80"/>
      <c r="N8" s="81">
        <f>分析係数表!H11</f>
        <v>-2.8343867804200562E-5</v>
      </c>
      <c r="O8" s="82">
        <f t="shared" si="4"/>
        <v>-2.072924912730858E-4</v>
      </c>
      <c r="P8" s="76">
        <f>分析係数表!C11</f>
        <v>0.13492063492063489</v>
      </c>
      <c r="Q8" s="82">
        <f t="shared" si="5"/>
        <v>-2.7968034536844901E-5</v>
      </c>
      <c r="R8" s="83">
        <v>6.0604461059308367E-3</v>
      </c>
      <c r="S8" s="84">
        <f t="shared" si="6"/>
        <v>4.3557652535864584</v>
      </c>
      <c r="T8" s="85">
        <f>分析係数表!F11</f>
        <v>0.61165048543689315</v>
      </c>
      <c r="U8" s="86">
        <f t="shared" si="7"/>
        <v>2.6642059318053093</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投入係数表!Z9</f>
        <v>0</v>
      </c>
      <c r="E9" s="77">
        <f t="shared" si="0"/>
        <v>0</v>
      </c>
      <c r="F9" s="76">
        <f>分析係数表!C12</f>
        <v>0.20036934441366572</v>
      </c>
      <c r="G9" s="77">
        <f t="shared" si="1"/>
        <v>0</v>
      </c>
      <c r="H9" s="77">
        <v>9.5453186254682219E-5</v>
      </c>
      <c r="I9" s="77">
        <f t="shared" si="2"/>
        <v>9.5453186254682219E-5</v>
      </c>
      <c r="J9" s="76">
        <f>分析係数表!G12</f>
        <v>0.13740087392782002</v>
      </c>
      <c r="K9" s="78">
        <f t="shared" si="3"/>
        <v>1.3115351210588314E-5</v>
      </c>
      <c r="L9" s="79"/>
      <c r="M9" s="80"/>
      <c r="N9" s="81">
        <f>分析係数表!H12</f>
        <v>9.9061817975680963E-2</v>
      </c>
      <c r="O9" s="82">
        <f t="shared" si="4"/>
        <v>0.72448725699943495</v>
      </c>
      <c r="P9" s="76">
        <f>分析係数表!C12</f>
        <v>0.20036934441366572</v>
      </c>
      <c r="Q9" s="82">
        <f t="shared" si="5"/>
        <v>0.14516503672103173</v>
      </c>
      <c r="R9" s="83">
        <v>0.16158637964070974</v>
      </c>
      <c r="S9" s="84">
        <f t="shared" si="6"/>
        <v>0.16168183282696441</v>
      </c>
      <c r="T9" s="85">
        <f>分析係数表!F12</f>
        <v>0.33460106813400226</v>
      </c>
      <c r="U9" s="86">
        <f t="shared" si="7"/>
        <v>5.4098913961765478E-2</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投入係数表!Z10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0.10737751047945844</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投入係数表!Z11</f>
        <v>2.9563932002956393E-3</v>
      </c>
      <c r="E11" s="77">
        <f t="shared" si="0"/>
        <v>0.29563932002956395</v>
      </c>
      <c r="F11" s="76">
        <f>分析係数表!C14</f>
        <v>6.3559322033898136E-3</v>
      </c>
      <c r="G11" s="77">
        <f t="shared" si="1"/>
        <v>1.8790634747641727E-3</v>
      </c>
      <c r="H11" s="77">
        <v>2.5869656498196452E-3</v>
      </c>
      <c r="I11" s="77">
        <f t="shared" si="2"/>
        <v>2.5869656498196452E-3</v>
      </c>
      <c r="J11" s="76">
        <f>分析係数表!G14</f>
        <v>0.23809523809523808</v>
      </c>
      <c r="K11" s="78">
        <f t="shared" si="3"/>
        <v>6.1594420233801071E-4</v>
      </c>
      <c r="L11" s="79"/>
      <c r="M11" s="80"/>
      <c r="N11" s="81">
        <f>分析係数表!H14</f>
        <v>1.218786315580624E-3</v>
      </c>
      <c r="O11" s="82">
        <f t="shared" si="4"/>
        <v>8.9135771247426891E-3</v>
      </c>
      <c r="P11" s="76">
        <f>分析係数表!C14</f>
        <v>6.3559322033898136E-3</v>
      </c>
      <c r="Q11" s="82">
        <f t="shared" si="5"/>
        <v>5.6654091894550837E-5</v>
      </c>
      <c r="R11" s="83">
        <v>1.4358099497763823E-4</v>
      </c>
      <c r="S11" s="84">
        <f t="shared" si="6"/>
        <v>2.7305466447972836E-3</v>
      </c>
      <c r="T11" s="85">
        <f>分析係数表!F14</f>
        <v>0.42857142857142855</v>
      </c>
      <c r="U11" s="86">
        <f t="shared" si="7"/>
        <v>1.1702342763416928E-3</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投入係数表!Z12</f>
        <v>7.3909830007390983E-4</v>
      </c>
      <c r="E12" s="77">
        <f t="shared" si="0"/>
        <v>7.3909830007390986E-2</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6.7370059663752882E-2</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投入係数表!Z13</f>
        <v>5.6171470805617151E-2</v>
      </c>
      <c r="E13" s="77">
        <f t="shared" si="0"/>
        <v>5.6171470805617147</v>
      </c>
      <c r="F13" s="76">
        <f>分析係数表!C16</f>
        <v>8.0906148867310179E-4</v>
      </c>
      <c r="G13" s="77">
        <f t="shared" si="1"/>
        <v>4.5446173790950287E-3</v>
      </c>
      <c r="H13" s="77">
        <v>5.0180887971098794E-3</v>
      </c>
      <c r="I13" s="77">
        <f t="shared" si="2"/>
        <v>5.0180887971098794E-3</v>
      </c>
      <c r="J13" s="76">
        <f>分析係数表!G16</f>
        <v>0</v>
      </c>
      <c r="K13" s="78">
        <f t="shared" si="3"/>
        <v>0</v>
      </c>
      <c r="L13" s="79"/>
      <c r="M13" s="80"/>
      <c r="N13" s="81">
        <f>分析係数表!H16</f>
        <v>1.7573198038604347E-2</v>
      </c>
      <c r="O13" s="82">
        <f t="shared" si="4"/>
        <v>0.12852134458931319</v>
      </c>
      <c r="P13" s="76">
        <f>分析係数表!C16</f>
        <v>8.0906148867310179E-4</v>
      </c>
      <c r="Q13" s="82">
        <f t="shared" si="5"/>
        <v>1.0398167037969843E-4</v>
      </c>
      <c r="R13" s="83">
        <v>1.1826932107432797E-4</v>
      </c>
      <c r="S13" s="84">
        <f t="shared" si="6"/>
        <v>5.1363581181842069E-3</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投入係数表!Z14</f>
        <v>0</v>
      </c>
      <c r="E14" s="77">
        <f t="shared" si="0"/>
        <v>0</v>
      </c>
      <c r="F14" s="76">
        <f>分析係数表!C17</f>
        <v>1.9255455712451908E-2</v>
      </c>
      <c r="G14" s="77">
        <f t="shared" si="1"/>
        <v>0</v>
      </c>
      <c r="H14" s="77">
        <v>1.185702803777468E-3</v>
      </c>
      <c r="I14" s="77">
        <f t="shared" si="2"/>
        <v>1.185702803777468E-3</v>
      </c>
      <c r="J14" s="76">
        <f>分析係数表!G17</f>
        <v>0.22549019607843138</v>
      </c>
      <c r="K14" s="78">
        <f t="shared" si="3"/>
        <v>2.6736435771452713E-4</v>
      </c>
      <c r="L14" s="79"/>
      <c r="M14" s="80"/>
      <c r="N14" s="81">
        <f>分析係数表!H17</f>
        <v>2.8343867804200562E-3</v>
      </c>
      <c r="O14" s="82">
        <f t="shared" si="4"/>
        <v>2.0729249127308582E-2</v>
      </c>
      <c r="P14" s="76">
        <f>分析係数表!C17</f>
        <v>1.9255455712451908E-2</v>
      </c>
      <c r="Q14" s="82">
        <f t="shared" si="5"/>
        <v>3.9915113852327275E-4</v>
      </c>
      <c r="R14" s="83">
        <v>6.4749132418907374E-4</v>
      </c>
      <c r="S14" s="84">
        <f t="shared" si="6"/>
        <v>1.8331941279665417E-3</v>
      </c>
      <c r="T14" s="85">
        <f>分析係数表!F17</f>
        <v>0.34313725490196079</v>
      </c>
      <c r="U14" s="86">
        <f t="shared" si="7"/>
        <v>6.2903720077283297E-4</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投入係数表!Z15</f>
        <v>0</v>
      </c>
      <c r="E15" s="77">
        <f t="shared" si="0"/>
        <v>0</v>
      </c>
      <c r="F15" s="76">
        <f>分析係数表!C18</f>
        <v>0.17326732673267331</v>
      </c>
      <c r="G15" s="77">
        <f t="shared" si="1"/>
        <v>0</v>
      </c>
      <c r="H15" s="77">
        <v>1.3847277670584274E-2</v>
      </c>
      <c r="I15" s="77">
        <f t="shared" si="2"/>
        <v>1.3847277670584274E-2</v>
      </c>
      <c r="J15" s="76">
        <f>分析係数表!G18</f>
        <v>0.2148626817447496</v>
      </c>
      <c r="K15" s="78">
        <f t="shared" si="3"/>
        <v>2.9752632151659264E-3</v>
      </c>
      <c r="L15" s="79"/>
      <c r="M15" s="80"/>
      <c r="N15" s="81">
        <f>分析係数表!H18</f>
        <v>4.8184575267140952E-4</v>
      </c>
      <c r="O15" s="82">
        <f t="shared" si="4"/>
        <v>3.5239723516424584E-3</v>
      </c>
      <c r="P15" s="76">
        <f>分析係数表!C18</f>
        <v>0.17326732673267331</v>
      </c>
      <c r="Q15" s="82">
        <f t="shared" si="5"/>
        <v>6.1058926884894097E-4</v>
      </c>
      <c r="R15" s="83">
        <v>1.1318160489762429E-3</v>
      </c>
      <c r="S15" s="84">
        <f t="shared" si="6"/>
        <v>1.4979093719560516E-2</v>
      </c>
      <c r="T15" s="85">
        <f>分析係数表!F18</f>
        <v>0.4604200323101777</v>
      </c>
      <c r="U15" s="86">
        <f t="shared" si="7"/>
        <v>6.8966748143372324E-3</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投入係数表!Z16</f>
        <v>0</v>
      </c>
      <c r="E16" s="77">
        <f t="shared" si="0"/>
        <v>0</v>
      </c>
      <c r="F16" s="76">
        <f>分析係数表!C19</f>
        <v>6.6666666666667096E-3</v>
      </c>
      <c r="G16" s="77">
        <f t="shared" si="1"/>
        <v>0</v>
      </c>
      <c r="H16" s="77">
        <v>2.4733951894919531E-4</v>
      </c>
      <c r="I16" s="77">
        <f t="shared" si="2"/>
        <v>2.4733951894919531E-4</v>
      </c>
      <c r="J16" s="76">
        <f>分析係数表!G19</f>
        <v>7.1428571428571425E-2</v>
      </c>
      <c r="K16" s="78">
        <f t="shared" si="3"/>
        <v>1.7667108496371093E-5</v>
      </c>
      <c r="L16" s="79"/>
      <c r="M16" s="80"/>
      <c r="N16" s="81">
        <f>分析係数表!H19</f>
        <v>-1.1337547121680225E-4</v>
      </c>
      <c r="O16" s="82">
        <f t="shared" si="4"/>
        <v>-8.2916996509234322E-4</v>
      </c>
      <c r="P16" s="76">
        <f>分析係数表!C19</f>
        <v>6.6666666666667096E-3</v>
      </c>
      <c r="Q16" s="82">
        <f t="shared" si="5"/>
        <v>-5.5277997672823241E-6</v>
      </c>
      <c r="R16" s="83">
        <v>6.8017866706185695E-6</v>
      </c>
      <c r="S16" s="84">
        <f t="shared" si="6"/>
        <v>2.541413056198139E-4</v>
      </c>
      <c r="T16" s="85">
        <f>分析係数表!F19</f>
        <v>0.2857142857142857</v>
      </c>
      <c r="U16" s="86">
        <f t="shared" si="7"/>
        <v>7.2611801605661108E-5</v>
      </c>
      <c r="V16" s="87">
        <f>分析係数表!D19</f>
        <v>0</v>
      </c>
      <c r="W16" s="167">
        <f t="shared" si="8"/>
        <v>0</v>
      </c>
      <c r="X16" s="76">
        <f>分析係数表!E19</f>
        <v>0</v>
      </c>
      <c r="Y16" s="166">
        <f t="shared" si="9"/>
        <v>0</v>
      </c>
    </row>
    <row r="17" spans="1:25" x14ac:dyDescent="0.2">
      <c r="A17" s="6" t="s">
        <v>5</v>
      </c>
      <c r="B17" s="5" t="s">
        <v>33</v>
      </c>
      <c r="C17" s="90"/>
      <c r="D17" s="76">
        <f>投入係数表!Z17</f>
        <v>7.3909830007390983E-4</v>
      </c>
      <c r="E17" s="77">
        <f t="shared" si="0"/>
        <v>7.3909830007390986E-2</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4.3531423167348015E-3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投入係数表!Z18</f>
        <v>7.3909830007390983E-4</v>
      </c>
      <c r="E18" s="77">
        <f t="shared" si="0"/>
        <v>7.3909830007390986E-2</v>
      </c>
      <c r="F18" s="76">
        <f>分析係数表!C21</f>
        <v>2.5662959794696349E-2</v>
      </c>
      <c r="G18" s="77">
        <f t="shared" si="1"/>
        <v>1.8967449959125166E-3</v>
      </c>
      <c r="H18" s="77">
        <v>9.0187763082255189E-3</v>
      </c>
      <c r="I18" s="77">
        <f t="shared" si="2"/>
        <v>9.0187763082255189E-3</v>
      </c>
      <c r="J18" s="76">
        <f>分析係数表!G21</f>
        <v>0.2857142857142857</v>
      </c>
      <c r="K18" s="78">
        <f t="shared" si="3"/>
        <v>2.5767932309215765E-3</v>
      </c>
      <c r="L18" s="79"/>
      <c r="M18" s="80"/>
      <c r="N18" s="81">
        <f>分析係数表!H21</f>
        <v>9.6369150534281905E-4</v>
      </c>
      <c r="O18" s="82">
        <f t="shared" si="4"/>
        <v>7.0479447032849168E-3</v>
      </c>
      <c r="P18" s="76">
        <f>分析係数表!C21</f>
        <v>2.5662959794696349E-2</v>
      </c>
      <c r="Q18" s="82">
        <f t="shared" si="5"/>
        <v>1.8087112155564392E-4</v>
      </c>
      <c r="R18" s="83">
        <v>3.3705602403797362E-4</v>
      </c>
      <c r="S18" s="84">
        <f t="shared" si="6"/>
        <v>9.3558323322634925E-3</v>
      </c>
      <c r="T18" s="85">
        <f>分析係数表!F21</f>
        <v>0.42857142857142855</v>
      </c>
      <c r="U18" s="86">
        <f t="shared" si="7"/>
        <v>4.0096424281129252E-3</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投入係数表!Z19</f>
        <v>0</v>
      </c>
      <c r="E19" s="77">
        <f t="shared" si="0"/>
        <v>0</v>
      </c>
      <c r="F19" s="76">
        <f>分析係数表!C22</f>
        <v>5.6016597510373467E-2</v>
      </c>
      <c r="G19" s="77">
        <f t="shared" si="1"/>
        <v>0</v>
      </c>
      <c r="H19" s="77">
        <v>1.3057106934655745E-3</v>
      </c>
      <c r="I19" s="77">
        <f t="shared" si="2"/>
        <v>1.3057106934655745E-3</v>
      </c>
      <c r="J19" s="76">
        <f>分析係数表!G22</f>
        <v>0.19573901464713714</v>
      </c>
      <c r="K19" s="78">
        <f t="shared" si="3"/>
        <v>2.5557852455318166E-4</v>
      </c>
      <c r="L19" s="79"/>
      <c r="M19" s="80"/>
      <c r="N19" s="81">
        <f>分析係数表!H22</f>
        <v>5.6687735608401125E-5</v>
      </c>
      <c r="O19" s="82">
        <f t="shared" si="4"/>
        <v>4.1458498254617161E-4</v>
      </c>
      <c r="P19" s="76">
        <f>分析係数表!C22</f>
        <v>5.6016597510373467E-2</v>
      </c>
      <c r="Q19" s="82">
        <f t="shared" si="5"/>
        <v>2.3223640101134103E-5</v>
      </c>
      <c r="R19" s="83">
        <v>1.2496367230877881E-4</v>
      </c>
      <c r="S19" s="84">
        <f t="shared" si="6"/>
        <v>1.4306743657743533E-3</v>
      </c>
      <c r="T19" s="85">
        <f>分析係数表!F22</f>
        <v>0.41411451398135818</v>
      </c>
      <c r="U19" s="86">
        <f t="shared" si="7"/>
        <v>5.9246301964823421E-4</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投入係数表!Z20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2.072924912730858E-4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投入係数表!Z21</f>
        <v>0</v>
      </c>
      <c r="E21" s="77">
        <f t="shared" si="0"/>
        <v>0</v>
      </c>
      <c r="F21" s="76">
        <f>分析係数表!C24</f>
        <v>0.19917864476386038</v>
      </c>
      <c r="G21" s="77">
        <f t="shared" si="1"/>
        <v>0</v>
      </c>
      <c r="H21" s="77">
        <v>1.1028123467772956E-3</v>
      </c>
      <c r="I21" s="77">
        <f t="shared" si="2"/>
        <v>1.1028123467772956E-3</v>
      </c>
      <c r="J21" s="76">
        <f>分析係数表!G24</f>
        <v>0.20754716981132076</v>
      </c>
      <c r="K21" s="78">
        <f t="shared" si="3"/>
        <v>2.2888558140660853E-4</v>
      </c>
      <c r="L21" s="79"/>
      <c r="M21" s="80"/>
      <c r="N21" s="81">
        <f>分析係数表!H24</f>
        <v>3.9681414925880784E-4</v>
      </c>
      <c r="O21" s="82">
        <f t="shared" si="4"/>
        <v>2.9020948778232013E-3</v>
      </c>
      <c r="P21" s="76">
        <f>分析係数表!C24</f>
        <v>0.19917864476386038</v>
      </c>
      <c r="Q21" s="82">
        <f t="shared" si="5"/>
        <v>5.7803532474096618E-4</v>
      </c>
      <c r="R21" s="83">
        <v>1.1109412015327137E-3</v>
      </c>
      <c r="S21" s="84">
        <f t="shared" si="6"/>
        <v>2.2137535483100091E-3</v>
      </c>
      <c r="T21" s="85">
        <f>分析係数表!F24</f>
        <v>0.39622641509433965</v>
      </c>
      <c r="U21" s="86">
        <f t="shared" si="7"/>
        <v>8.7714763234924891E-4</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投入係数表!Z22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3.9385573341886304E-3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投入係数表!Z23</f>
        <v>0</v>
      </c>
      <c r="E23" s="77">
        <f t="shared" si="0"/>
        <v>0</v>
      </c>
      <c r="F23" s="76">
        <f>分析係数表!C26</f>
        <v>0.11021233569261879</v>
      </c>
      <c r="G23" s="77">
        <f t="shared" si="1"/>
        <v>0</v>
      </c>
      <c r="H23" s="77">
        <v>2.3648831612605057E-3</v>
      </c>
      <c r="I23" s="77">
        <f t="shared" si="2"/>
        <v>2.3648831612605057E-3</v>
      </c>
      <c r="J23" s="76">
        <f>分析係数表!G26</f>
        <v>0.1984126984126984</v>
      </c>
      <c r="K23" s="78">
        <f t="shared" si="3"/>
        <v>4.692228494564495E-4</v>
      </c>
      <c r="L23" s="79"/>
      <c r="M23" s="80"/>
      <c r="N23" s="81">
        <f>分析係数表!H26</f>
        <v>1.2046143816785239E-2</v>
      </c>
      <c r="O23" s="82">
        <f t="shared" si="4"/>
        <v>8.8099308791061468E-2</v>
      </c>
      <c r="P23" s="76">
        <f>分析係数表!C26</f>
        <v>0.11021233569261879</v>
      </c>
      <c r="Q23" s="82">
        <f t="shared" si="5"/>
        <v>9.7096305947681483E-3</v>
      </c>
      <c r="R23" s="83">
        <v>9.9855711553024397E-3</v>
      </c>
      <c r="S23" s="84">
        <f t="shared" si="6"/>
        <v>1.2350454316562946E-2</v>
      </c>
      <c r="T23" s="85">
        <f>分析係数表!F26</f>
        <v>0.33809523809523812</v>
      </c>
      <c r="U23" s="86">
        <f t="shared" si="7"/>
        <v>4.175629792742711E-3</v>
      </c>
      <c r="V23" s="87">
        <f>分析係数表!D26</f>
        <v>0</v>
      </c>
      <c r="W23" s="167">
        <f t="shared" si="8"/>
        <v>0</v>
      </c>
      <c r="X23" s="76">
        <f>分析係数表!E26</f>
        <v>0</v>
      </c>
      <c r="Y23" s="166">
        <f t="shared" si="9"/>
        <v>0</v>
      </c>
    </row>
    <row r="24" spans="1:25" x14ac:dyDescent="0.2">
      <c r="A24" s="6" t="s">
        <v>12</v>
      </c>
      <c r="B24" s="5" t="s">
        <v>365</v>
      </c>
      <c r="C24" s="90"/>
      <c r="D24" s="76">
        <f>投入係数表!Z24</f>
        <v>0</v>
      </c>
      <c r="E24" s="77">
        <f t="shared" si="0"/>
        <v>0</v>
      </c>
      <c r="F24" s="76">
        <f>分析係数表!C27</f>
        <v>1.1933174224343368E-3</v>
      </c>
      <c r="G24" s="77">
        <f t="shared" si="1"/>
        <v>0</v>
      </c>
      <c r="H24" s="77">
        <v>4.9084261016953793E-6</v>
      </c>
      <c r="I24" s="77">
        <f t="shared" si="2"/>
        <v>4.9084261016953793E-6</v>
      </c>
      <c r="J24" s="76">
        <f>分析係数表!G27</f>
        <v>0.2857142857142857</v>
      </c>
      <c r="K24" s="78">
        <f t="shared" si="3"/>
        <v>1.4024074576272511E-6</v>
      </c>
      <c r="L24" s="79"/>
      <c r="M24" s="80"/>
      <c r="N24" s="81">
        <f>分析係数表!H27</f>
        <v>1.1365890989484425E-2</v>
      </c>
      <c r="O24" s="82">
        <f t="shared" si="4"/>
        <v>8.3124289000507404E-2</v>
      </c>
      <c r="P24" s="76">
        <f>分析係数表!C27</f>
        <v>1.1933174224343368E-3</v>
      </c>
      <c r="Q24" s="82">
        <f t="shared" si="5"/>
        <v>9.9193662291772392E-5</v>
      </c>
      <c r="R24" s="83">
        <v>9.9593909984226E-5</v>
      </c>
      <c r="S24" s="84">
        <f t="shared" si="6"/>
        <v>1.0450233608592138E-4</v>
      </c>
      <c r="T24" s="85">
        <f>分析係数表!F27</f>
        <v>0.5714285714285714</v>
      </c>
      <c r="U24" s="86">
        <f t="shared" si="7"/>
        <v>5.9715620620526501E-5</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投入係数表!Z25</f>
        <v>0</v>
      </c>
      <c r="E25" s="77">
        <f t="shared" si="0"/>
        <v>0</v>
      </c>
      <c r="F25" s="76">
        <f>分析係数表!C28</f>
        <v>9.1300191204588876E-2</v>
      </c>
      <c r="G25" s="77">
        <f t="shared" si="1"/>
        <v>0</v>
      </c>
      <c r="H25" s="77">
        <v>6.7689194035288058E-3</v>
      </c>
      <c r="I25" s="77">
        <f t="shared" si="2"/>
        <v>6.7689194035288058E-3</v>
      </c>
      <c r="J25" s="76">
        <f>分析係数表!G28</f>
        <v>0.1256583897667419</v>
      </c>
      <c r="K25" s="78">
        <f t="shared" si="3"/>
        <v>8.5057151270828484E-4</v>
      </c>
      <c r="L25" s="79"/>
      <c r="M25" s="80"/>
      <c r="N25" s="81">
        <f>分析係数表!H28</f>
        <v>2.1286244720954622E-2</v>
      </c>
      <c r="O25" s="82">
        <f t="shared" si="4"/>
        <v>0.15567666094608745</v>
      </c>
      <c r="P25" s="76">
        <f>分析係数表!C28</f>
        <v>9.1300191204588876E-2</v>
      </c>
      <c r="Q25" s="82">
        <f t="shared" si="5"/>
        <v>1.4213308910469739E-2</v>
      </c>
      <c r="R25" s="83">
        <v>1.5471473634047269E-2</v>
      </c>
      <c r="S25" s="84">
        <f t="shared" si="6"/>
        <v>2.2240393037576075E-2</v>
      </c>
      <c r="T25" s="85">
        <f>分析係数表!F28</f>
        <v>0.21519939804364183</v>
      </c>
      <c r="U25" s="86">
        <f t="shared" si="7"/>
        <v>4.7861191939403743E-3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投入係数表!Z26</f>
        <v>8.869179600886918E-3</v>
      </c>
      <c r="E26" s="77">
        <f t="shared" si="0"/>
        <v>0.88691796008869184</v>
      </c>
      <c r="F26" s="76">
        <f>分析係数表!C29</f>
        <v>1.8433179723502335E-2</v>
      </c>
      <c r="G26" s="77">
        <f t="shared" si="1"/>
        <v>1.6348718158316927E-2</v>
      </c>
      <c r="H26" s="77">
        <v>1.8218512187169928E-2</v>
      </c>
      <c r="I26" s="77">
        <f t="shared" si="2"/>
        <v>1.8218512187169928E-2</v>
      </c>
      <c r="J26" s="76">
        <f>分析係数表!G29</f>
        <v>0.30107526881720431</v>
      </c>
      <c r="K26" s="78">
        <f t="shared" si="3"/>
        <v>5.4851434542016993E-3</v>
      </c>
      <c r="L26" s="79"/>
      <c r="M26" s="80"/>
      <c r="N26" s="81">
        <f>分析係数表!H29</f>
        <v>1.0062073070491199E-2</v>
      </c>
      <c r="O26" s="82">
        <f t="shared" si="4"/>
        <v>7.3588834401945455E-2</v>
      </c>
      <c r="P26" s="76">
        <f>分析係数表!C29</f>
        <v>1.8433179723502335E-2</v>
      </c>
      <c r="Q26" s="82">
        <f t="shared" si="5"/>
        <v>1.356476210174112E-3</v>
      </c>
      <c r="R26" s="83">
        <v>1.6154360925295869E-3</v>
      </c>
      <c r="S26" s="84">
        <f t="shared" si="6"/>
        <v>1.9833948279699514E-2</v>
      </c>
      <c r="T26" s="85">
        <f>分析係数表!F29</f>
        <v>0.4838709677419355</v>
      </c>
      <c r="U26" s="86">
        <f t="shared" si="7"/>
        <v>9.5970717482416999E-3</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投入係数表!Z27</f>
        <v>1.2564671101256468E-2</v>
      </c>
      <c r="E27" s="77">
        <f t="shared" si="0"/>
        <v>1.2564671101256468</v>
      </c>
      <c r="F27" s="76">
        <f>分析係数表!C30</f>
        <v>1</v>
      </c>
      <c r="G27" s="77">
        <f t="shared" si="1"/>
        <v>1.2564671101256468</v>
      </c>
      <c r="H27" s="77">
        <v>1.3679609396259322</v>
      </c>
      <c r="I27" s="77">
        <f t="shared" si="2"/>
        <v>1.3679609396259322</v>
      </c>
      <c r="J27" s="76">
        <f>分析係数表!G30</f>
        <v>0.34457349818908456</v>
      </c>
      <c r="K27" s="78">
        <f t="shared" si="3"/>
        <v>0.47136308635293456</v>
      </c>
      <c r="L27" s="79"/>
      <c r="M27" s="80"/>
      <c r="N27" s="81">
        <f>分析係数表!H30</f>
        <v>0</v>
      </c>
      <c r="O27" s="82">
        <f t="shared" si="4"/>
        <v>0</v>
      </c>
      <c r="P27" s="76">
        <f>分析係数表!C30</f>
        <v>1</v>
      </c>
      <c r="Q27" s="82">
        <f t="shared" si="5"/>
        <v>0</v>
      </c>
      <c r="R27" s="83">
        <v>1.5456936148710699E-2</v>
      </c>
      <c r="S27" s="84">
        <f t="shared" si="6"/>
        <v>1.3834178757746429</v>
      </c>
      <c r="T27" s="85">
        <f>分析係数表!F30</f>
        <v>0.44136380666916447</v>
      </c>
      <c r="U27" s="86">
        <f t="shared" si="7"/>
        <v>0.61059057986606569</v>
      </c>
      <c r="V27" s="87">
        <f>分析係数表!D30</f>
        <v>0.11764705882352941</v>
      </c>
      <c r="W27" s="167">
        <f t="shared" si="8"/>
        <v>0</v>
      </c>
      <c r="X27" s="76">
        <f>分析係数表!E30</f>
        <v>7.730735606344448E-2</v>
      </c>
      <c r="Y27" s="166">
        <f t="shared" si="9"/>
        <v>0</v>
      </c>
    </row>
    <row r="28" spans="1:25" x14ac:dyDescent="0.2">
      <c r="A28" s="6" t="s">
        <v>16</v>
      </c>
      <c r="B28" s="5" t="s">
        <v>192</v>
      </c>
      <c r="C28" s="75">
        <f>最終需要_まとめ!C29</f>
        <v>100</v>
      </c>
      <c r="D28" s="76">
        <f>投入係数表!Z28</f>
        <v>0.10199556541019955</v>
      </c>
      <c r="E28" s="77">
        <f t="shared" si="0"/>
        <v>10.199556541019955</v>
      </c>
      <c r="F28" s="76">
        <f>分析係数表!C31</f>
        <v>0.63276836158192085</v>
      </c>
      <c r="G28" s="77">
        <f t="shared" si="1"/>
        <v>6.4539566813233611</v>
      </c>
      <c r="H28" s="77">
        <v>7.1228887724524483</v>
      </c>
      <c r="I28" s="77">
        <f t="shared" si="2"/>
        <v>107.12288877245246</v>
      </c>
      <c r="J28" s="76">
        <f>分析係数表!G31</f>
        <v>7.0953436807095344E-2</v>
      </c>
      <c r="K28" s="78">
        <f t="shared" si="3"/>
        <v>7.6007371191097084</v>
      </c>
      <c r="L28" s="79"/>
      <c r="M28" s="80"/>
      <c r="N28" s="81">
        <f>分析係数表!H31</f>
        <v>2.4772540460871292E-2</v>
      </c>
      <c r="O28" s="82">
        <f t="shared" si="4"/>
        <v>0.181173637372677</v>
      </c>
      <c r="P28" s="76">
        <f>分析係数表!C31</f>
        <v>0.63276836158192085</v>
      </c>
      <c r="Q28" s="82">
        <f t="shared" si="5"/>
        <v>0.11464094568214589</v>
      </c>
      <c r="R28" s="83">
        <v>0.14884904218453712</v>
      </c>
      <c r="S28" s="84">
        <f t="shared" si="6"/>
        <v>107.27173781463699</v>
      </c>
      <c r="T28" s="85">
        <f>分析係数表!F31</f>
        <v>0.34515890613451589</v>
      </c>
      <c r="U28" s="86">
        <f t="shared" si="7"/>
        <v>37.025795683248688</v>
      </c>
      <c r="V28" s="87">
        <f>分析係数表!D31</f>
        <v>8.130081300813009E-3</v>
      </c>
      <c r="W28" s="167">
        <f t="shared" si="8"/>
        <v>1</v>
      </c>
      <c r="X28" s="76">
        <f>分析係数表!E31</f>
        <v>7.3909830007390983E-3</v>
      </c>
      <c r="Y28" s="166">
        <f t="shared" si="9"/>
        <v>1</v>
      </c>
    </row>
    <row r="29" spans="1:25" x14ac:dyDescent="0.2">
      <c r="A29" s="6" t="s">
        <v>17</v>
      </c>
      <c r="B29" s="5" t="s">
        <v>272</v>
      </c>
      <c r="C29" s="90"/>
      <c r="D29" s="76">
        <f>投入係数表!Z29</f>
        <v>7.3909830007390983E-4</v>
      </c>
      <c r="E29" s="77">
        <f t="shared" si="0"/>
        <v>7.3909830007390986E-2</v>
      </c>
      <c r="F29" s="76">
        <f>分析係数表!C32</f>
        <v>0.97868217054263562</v>
      </c>
      <c r="G29" s="77">
        <f t="shared" si="1"/>
        <v>7.2334232856070629E-2</v>
      </c>
      <c r="H29" s="77">
        <v>0.10238105751781726</v>
      </c>
      <c r="I29" s="77">
        <f t="shared" si="2"/>
        <v>0.10238105751781726</v>
      </c>
      <c r="J29" s="76">
        <f>分析係数表!G32</f>
        <v>0.14173228346456693</v>
      </c>
      <c r="K29" s="78">
        <f t="shared" si="3"/>
        <v>1.4510701065517407E-2</v>
      </c>
      <c r="L29" s="79"/>
      <c r="M29" s="80"/>
      <c r="N29" s="81">
        <f>分析係数表!H32</f>
        <v>7.0859669510501405E-3</v>
      </c>
      <c r="O29" s="82">
        <f t="shared" si="4"/>
        <v>5.182312281827145E-2</v>
      </c>
      <c r="P29" s="76">
        <f>分析係数表!C32</f>
        <v>0.97868217054263562</v>
      </c>
      <c r="Q29" s="82">
        <f t="shared" si="5"/>
        <v>5.071836632408349E-2</v>
      </c>
      <c r="R29" s="83">
        <v>6.402473264562035E-2</v>
      </c>
      <c r="S29" s="84">
        <f t="shared" si="6"/>
        <v>0.16640579016343759</v>
      </c>
      <c r="T29" s="85">
        <f>分析係数表!F32</f>
        <v>0.48622047244094491</v>
      </c>
      <c r="U29" s="86">
        <f t="shared" si="7"/>
        <v>8.0909901910175372E-2</v>
      </c>
      <c r="V29" s="87">
        <f>分析係数表!D32</f>
        <v>1.3779527559055118E-2</v>
      </c>
      <c r="W29" s="167">
        <f t="shared" si="8"/>
        <v>0</v>
      </c>
      <c r="X29" s="76">
        <f>分析係数表!E32</f>
        <v>2.1653543307086614E-2</v>
      </c>
      <c r="Y29" s="166">
        <f t="shared" si="9"/>
        <v>0</v>
      </c>
    </row>
    <row r="30" spans="1:25" x14ac:dyDescent="0.2">
      <c r="A30" s="6" t="s">
        <v>18</v>
      </c>
      <c r="B30" s="5" t="s">
        <v>273</v>
      </c>
      <c r="C30" s="90"/>
      <c r="D30" s="76">
        <f>投入係数表!Z30</f>
        <v>1.2564671101256468E-2</v>
      </c>
      <c r="E30" s="77">
        <f t="shared" si="0"/>
        <v>1.2564671101256468</v>
      </c>
      <c r="F30" s="76">
        <f>分析係数表!C33</f>
        <v>0.55506607929515417</v>
      </c>
      <c r="G30" s="77">
        <f t="shared" si="1"/>
        <v>0.69742227258075551</v>
      </c>
      <c r="H30" s="77">
        <v>0.75785779907327011</v>
      </c>
      <c r="I30" s="77">
        <f t="shared" si="2"/>
        <v>0.75785779907327011</v>
      </c>
      <c r="J30" s="76">
        <f>分析係数表!G33</f>
        <v>0.50923482849604218</v>
      </c>
      <c r="K30" s="78">
        <f t="shared" si="3"/>
        <v>0.3859275863354647</v>
      </c>
      <c r="L30" s="79"/>
      <c r="M30" s="80"/>
      <c r="N30" s="81">
        <f>分析係数表!H33</f>
        <v>1.0203792409512202E-3</v>
      </c>
      <c r="O30" s="82">
        <f t="shared" si="4"/>
        <v>7.4625296858310888E-3</v>
      </c>
      <c r="P30" s="76">
        <f>分析係数表!C33</f>
        <v>0.55506607929515417</v>
      </c>
      <c r="Q30" s="82">
        <f t="shared" si="5"/>
        <v>4.1421970943379613E-3</v>
      </c>
      <c r="R30" s="83">
        <v>1.3918015412257977E-2</v>
      </c>
      <c r="S30" s="84">
        <f t="shared" si="6"/>
        <v>0.77177581448552812</v>
      </c>
      <c r="T30" s="85">
        <f>分析係数表!F33</f>
        <v>0.65171503957783639</v>
      </c>
      <c r="U30" s="86">
        <f t="shared" si="7"/>
        <v>0.50297790548265287</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投入係数表!Z31</f>
        <v>1.6999260901699925E-2</v>
      </c>
      <c r="E31" s="77">
        <f t="shared" si="0"/>
        <v>1.6999260901699924</v>
      </c>
      <c r="F31" s="76">
        <f>分析係数表!C34</f>
        <v>0.15400223191640461</v>
      </c>
      <c r="G31" s="77">
        <f t="shared" si="1"/>
        <v>0.26179241197910608</v>
      </c>
      <c r="H31" s="77">
        <v>0.32313791124425129</v>
      </c>
      <c r="I31" s="77">
        <f t="shared" si="2"/>
        <v>0.32313791124425129</v>
      </c>
      <c r="J31" s="76">
        <f>分析係数表!G34</f>
        <v>0.42548076923076922</v>
      </c>
      <c r="K31" s="78">
        <f t="shared" si="3"/>
        <v>0.13748896704382807</v>
      </c>
      <c r="L31" s="79"/>
      <c r="M31" s="80"/>
      <c r="N31" s="81">
        <f>分析係数表!H34</f>
        <v>0.17369122190414105</v>
      </c>
      <c r="O31" s="82">
        <f t="shared" si="4"/>
        <v>1.2702883865214698</v>
      </c>
      <c r="P31" s="76">
        <f>分析係数表!C34</f>
        <v>0.15400223191640461</v>
      </c>
      <c r="Q31" s="82">
        <f t="shared" si="5"/>
        <v>0.19562724670179482</v>
      </c>
      <c r="R31" s="83">
        <v>0.20598753393295691</v>
      </c>
      <c r="S31" s="84">
        <f t="shared" si="6"/>
        <v>0.52912544517720816</v>
      </c>
      <c r="T31" s="85">
        <f>分析係数表!F34</f>
        <v>0.70232371794871795</v>
      </c>
      <c r="U31" s="86">
        <f t="shared" si="7"/>
        <v>0.37161734991812739</v>
      </c>
      <c r="V31" s="87">
        <f>分析係数表!D34</f>
        <v>0.47435897435897434</v>
      </c>
      <c r="W31" s="167">
        <f t="shared" si="8"/>
        <v>0</v>
      </c>
      <c r="X31" s="76">
        <f>分析係数表!E34</f>
        <v>0.27003205128205127</v>
      </c>
      <c r="Y31" s="166">
        <f t="shared" si="9"/>
        <v>0</v>
      </c>
    </row>
    <row r="32" spans="1:25" x14ac:dyDescent="0.2">
      <c r="A32" s="6" t="s">
        <v>20</v>
      </c>
      <c r="B32" s="5" t="s">
        <v>37</v>
      </c>
      <c r="C32" s="90"/>
      <c r="D32" s="76">
        <f>投入係数表!Z32</f>
        <v>1.9216555801921657E-2</v>
      </c>
      <c r="E32" s="77">
        <f t="shared" si="0"/>
        <v>1.9216555801921658</v>
      </c>
      <c r="F32" s="76">
        <f>分析係数表!C35</f>
        <v>0.30568862275449105</v>
      </c>
      <c r="G32" s="77">
        <f t="shared" si="1"/>
        <v>0.58742824771742552</v>
      </c>
      <c r="H32" s="77">
        <v>0.73639560825694172</v>
      </c>
      <c r="I32" s="77">
        <f t="shared" si="2"/>
        <v>0.73639560825694172</v>
      </c>
      <c r="J32" s="76">
        <f>分析係数表!G35</f>
        <v>0.31559633027522938</v>
      </c>
      <c r="K32" s="78">
        <f t="shared" si="3"/>
        <v>0.23240375159668622</v>
      </c>
      <c r="L32" s="79"/>
      <c r="M32" s="80"/>
      <c r="N32" s="81">
        <f>分析係数表!H35</f>
        <v>6.5701085570136902E-2</v>
      </c>
      <c r="O32" s="82">
        <f t="shared" si="4"/>
        <v>0.48050399477101291</v>
      </c>
      <c r="P32" s="76">
        <f>分析係数表!C35</f>
        <v>0.30568862275449105</v>
      </c>
      <c r="Q32" s="82">
        <f t="shared" si="5"/>
        <v>0.14688460438958209</v>
      </c>
      <c r="R32" s="83">
        <v>0.17251733892366211</v>
      </c>
      <c r="S32" s="84">
        <f t="shared" si="6"/>
        <v>0.90891294718060389</v>
      </c>
      <c r="T32" s="85">
        <f>分析係数表!F35</f>
        <v>0.65045871559633028</v>
      </c>
      <c r="U32" s="86">
        <f t="shared" si="7"/>
        <v>0.59121034821197083</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投入係数表!Z33</f>
        <v>2.2172949002217295E-3</v>
      </c>
      <c r="E33" s="77">
        <f t="shared" si="0"/>
        <v>0.22172949002217296</v>
      </c>
      <c r="F33" s="76">
        <f>分析係数表!C36</f>
        <v>0.70817344589409048</v>
      </c>
      <c r="G33" s="77">
        <f t="shared" si="1"/>
        <v>0.15702293700534159</v>
      </c>
      <c r="H33" s="77">
        <v>0.23690889494050119</v>
      </c>
      <c r="I33" s="77">
        <f t="shared" si="2"/>
        <v>0.23690889494050119</v>
      </c>
      <c r="J33" s="76">
        <f>分析係数表!G36</f>
        <v>9.7428958051420846E-3</v>
      </c>
      <c r="K33" s="78">
        <f t="shared" si="3"/>
        <v>2.3081786787166559E-3</v>
      </c>
      <c r="L33" s="79"/>
      <c r="M33" s="80"/>
      <c r="N33" s="81">
        <f>分析係数表!H36</f>
        <v>0.13287605226609223</v>
      </c>
      <c r="O33" s="82">
        <f t="shared" si="4"/>
        <v>0.97178719908822619</v>
      </c>
      <c r="P33" s="76">
        <f>分析係数表!C36</f>
        <v>0.70817344589409048</v>
      </c>
      <c r="Q33" s="82">
        <f t="shared" si="5"/>
        <v>0.68819388945407567</v>
      </c>
      <c r="R33" s="83">
        <v>0.70675429320671945</v>
      </c>
      <c r="S33" s="84">
        <f t="shared" si="6"/>
        <v>0.94366318814722061</v>
      </c>
      <c r="T33" s="85">
        <f>分析係数表!F36</f>
        <v>0.89418132611637346</v>
      </c>
      <c r="U33" s="86">
        <f t="shared" si="7"/>
        <v>0.84380600098468661</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投入係数表!Z34</f>
        <v>3.1781226903178125E-2</v>
      </c>
      <c r="E34" s="77">
        <f t="shared" si="0"/>
        <v>3.1781226903178124</v>
      </c>
      <c r="F34" s="76">
        <f>分析係数表!C37</f>
        <v>0.27648363838047696</v>
      </c>
      <c r="G34" s="77">
        <f t="shared" si="1"/>
        <v>0.87869892463861865</v>
      </c>
      <c r="H34" s="77">
        <v>1.0066184644663587</v>
      </c>
      <c r="I34" s="77">
        <f t="shared" si="2"/>
        <v>1.0066184644663587</v>
      </c>
      <c r="J34" s="76">
        <f>分析係数表!G37</f>
        <v>0.33205374280230326</v>
      </c>
      <c r="K34" s="78">
        <f t="shared" si="3"/>
        <v>0.33425142869996172</v>
      </c>
      <c r="L34" s="79"/>
      <c r="M34" s="80"/>
      <c r="N34" s="81">
        <f>分析係数表!H37</f>
        <v>5.1330744593407217E-2</v>
      </c>
      <c r="O34" s="82">
        <f t="shared" si="4"/>
        <v>0.3754067016955584</v>
      </c>
      <c r="P34" s="76">
        <f>分析係数表!C37</f>
        <v>0.27648363838047696</v>
      </c>
      <c r="Q34" s="82">
        <f t="shared" si="5"/>
        <v>0.10379381075720236</v>
      </c>
      <c r="R34" s="83">
        <v>0.11916033511210219</v>
      </c>
      <c r="S34" s="84">
        <f t="shared" si="6"/>
        <v>1.1257787995784609</v>
      </c>
      <c r="T34" s="85">
        <f>分析係数表!F37</f>
        <v>0.66922584772872684</v>
      </c>
      <c r="U34" s="86">
        <f t="shared" si="7"/>
        <v>0.75340027150292399</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投入係数表!Z35</f>
        <v>6.6518847006651885E-3</v>
      </c>
      <c r="E35" s="77">
        <f t="shared" si="0"/>
        <v>0.66518847006651882</v>
      </c>
      <c r="F35" s="76">
        <f>分析係数表!C38</f>
        <v>2.0725388601036232E-2</v>
      </c>
      <c r="G35" s="77">
        <f t="shared" si="1"/>
        <v>1.378628953505736E-2</v>
      </c>
      <c r="H35" s="77">
        <v>1.8121268945136392E-2</v>
      </c>
      <c r="I35" s="77">
        <f t="shared" si="2"/>
        <v>1.8121268945136392E-2</v>
      </c>
      <c r="J35" s="76">
        <f>分析係数表!G38</f>
        <v>0.23376623376623376</v>
      </c>
      <c r="K35" s="78">
        <f t="shared" si="3"/>
        <v>4.2361407923695461E-3</v>
      </c>
      <c r="L35" s="79"/>
      <c r="M35" s="80"/>
      <c r="N35" s="81">
        <f>分析係数表!H38</f>
        <v>4.4613247923811682E-2</v>
      </c>
      <c r="O35" s="82">
        <f t="shared" si="4"/>
        <v>0.32627838126383707</v>
      </c>
      <c r="P35" s="76">
        <f>分析係数表!C38</f>
        <v>2.0725388601036232E-2</v>
      </c>
      <c r="Q35" s="82">
        <f t="shared" si="5"/>
        <v>6.7622462438100828E-3</v>
      </c>
      <c r="R35" s="83">
        <v>7.6502462803305395E-3</v>
      </c>
      <c r="S35" s="84">
        <f t="shared" si="6"/>
        <v>2.5771515225466932E-2</v>
      </c>
      <c r="T35" s="85">
        <f>分析係数表!F38</f>
        <v>0.61038961038961037</v>
      </c>
      <c r="U35" s="86">
        <f t="shared" si="7"/>
        <v>1.5730665137622672E-2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投入係数表!Z36</f>
        <v>0</v>
      </c>
      <c r="E36" s="77">
        <f t="shared" si="0"/>
        <v>0</v>
      </c>
      <c r="F36" s="76">
        <f>分析係数表!C39</f>
        <v>1</v>
      </c>
      <c r="G36" s="77">
        <f t="shared" si="1"/>
        <v>0</v>
      </c>
      <c r="H36" s="77">
        <v>2.5699890464872242E-3</v>
      </c>
      <c r="I36" s="77">
        <f t="shared" si="2"/>
        <v>2.5699890464872242E-3</v>
      </c>
      <c r="J36" s="76">
        <f>分析係数表!G39</f>
        <v>0.35511171293161814</v>
      </c>
      <c r="K36" s="78">
        <f t="shared" si="3"/>
        <v>9.1263321251357416E-4</v>
      </c>
      <c r="L36" s="79"/>
      <c r="M36" s="80"/>
      <c r="N36" s="81">
        <f>分析係数表!H39</f>
        <v>4.0815169638048808E-3</v>
      </c>
      <c r="O36" s="82">
        <f t="shared" si="4"/>
        <v>2.9850118743324355E-2</v>
      </c>
      <c r="P36" s="76">
        <f>分析係数表!C39</f>
        <v>1</v>
      </c>
      <c r="Q36" s="82">
        <f t="shared" si="5"/>
        <v>2.9850118743324355E-2</v>
      </c>
      <c r="R36" s="83">
        <v>3.0971386467154617E-2</v>
      </c>
      <c r="S36" s="84">
        <f t="shared" si="6"/>
        <v>3.3541375513641843E-2</v>
      </c>
      <c r="T36" s="85">
        <f>分析係数表!F39</f>
        <v>0.70565335138794849</v>
      </c>
      <c r="U36" s="86">
        <f t="shared" si="7"/>
        <v>2.3668584041363037E-2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投入係数表!Z37</f>
        <v>0</v>
      </c>
      <c r="E37" s="77">
        <f t="shared" si="0"/>
        <v>0</v>
      </c>
      <c r="F37" s="76">
        <f>分析係数表!C40</f>
        <v>0.8197979041916168</v>
      </c>
      <c r="G37" s="77">
        <f t="shared" si="1"/>
        <v>0</v>
      </c>
      <c r="H37" s="77">
        <v>3.3084117552625051E-3</v>
      </c>
      <c r="I37" s="77">
        <f t="shared" si="2"/>
        <v>3.3084117552625051E-3</v>
      </c>
      <c r="J37" s="76">
        <f>分析係数表!G40</f>
        <v>0.57597173144876324</v>
      </c>
      <c r="K37" s="78">
        <f t="shared" si="3"/>
        <v>1.905551647023987E-3</v>
      </c>
      <c r="L37" s="79"/>
      <c r="M37" s="80"/>
      <c r="N37" s="81">
        <f>分析係数表!H40</f>
        <v>2.8769025821263571E-2</v>
      </c>
      <c r="O37" s="82">
        <f t="shared" si="4"/>
        <v>0.2104018786421821</v>
      </c>
      <c r="P37" s="76">
        <f>分析係数表!C40</f>
        <v>0.8197979041916168</v>
      </c>
      <c r="Q37" s="82">
        <f t="shared" si="5"/>
        <v>0.17248701914883979</v>
      </c>
      <c r="R37" s="83">
        <v>0.17291404159825732</v>
      </c>
      <c r="S37" s="84">
        <f t="shared" si="6"/>
        <v>0.17622245335351983</v>
      </c>
      <c r="T37" s="85">
        <f>分析係数表!F40</f>
        <v>0.7751534312813837</v>
      </c>
      <c r="U37" s="86">
        <f t="shared" si="7"/>
        <v>0.13659943938580446</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投入係数表!Z38</f>
        <v>0</v>
      </c>
      <c r="E38" s="77">
        <f t="shared" si="0"/>
        <v>0</v>
      </c>
      <c r="F38" s="76">
        <f>分析係数表!C41</f>
        <v>0.39171744294123723</v>
      </c>
      <c r="G38" s="77">
        <f t="shared" si="1"/>
        <v>0</v>
      </c>
      <c r="H38" s="77">
        <v>2.5437137892795009E-4</v>
      </c>
      <c r="I38" s="77">
        <f t="shared" si="2"/>
        <v>2.5437137892795009E-4</v>
      </c>
      <c r="J38" s="76">
        <f>分析係数表!G41</f>
        <v>0.45918367346938777</v>
      </c>
      <c r="K38" s="78">
        <f t="shared" si="3"/>
        <v>1.1680318420160973E-4</v>
      </c>
      <c r="L38" s="79"/>
      <c r="M38" s="80"/>
      <c r="N38" s="81">
        <f>分析係数表!H41</f>
        <v>5.0452084691477002E-2</v>
      </c>
      <c r="O38" s="82">
        <f t="shared" si="4"/>
        <v>0.36898063446609275</v>
      </c>
      <c r="P38" s="76">
        <f>分析係数表!C41</f>
        <v>0.39171744294123723</v>
      </c>
      <c r="Q38" s="82">
        <f t="shared" si="5"/>
        <v>0.14453615062789318</v>
      </c>
      <c r="R38" s="83">
        <v>0.14572414681453097</v>
      </c>
      <c r="S38" s="84">
        <f t="shared" si="6"/>
        <v>0.14597851819345892</v>
      </c>
      <c r="T38" s="85">
        <f>分析係数表!F41</f>
        <v>0.56279434850863419</v>
      </c>
      <c r="U38" s="86">
        <f t="shared" si="7"/>
        <v>8.2155885042943508E-2</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投入係数表!Z39</f>
        <v>7.3909830007390983E-4</v>
      </c>
      <c r="E39" s="77">
        <f>$C$28*D39</f>
        <v>7.3909830007390986E-2</v>
      </c>
      <c r="F39" s="76">
        <f>分析係数表!C42</f>
        <v>0.20259319286871957</v>
      </c>
      <c r="G39" s="77">
        <f>E39*F39</f>
        <v>1.497362844558164E-2</v>
      </c>
      <c r="H39" s="77">
        <v>1.8017542943692365E-2</v>
      </c>
      <c r="I39" s="77">
        <f>C39+H39</f>
        <v>1.8017542943692365E-2</v>
      </c>
      <c r="J39" s="76">
        <f>分析係数表!G42</f>
        <v>0.5</v>
      </c>
      <c r="K39" s="78">
        <f>I39*J39</f>
        <v>9.0087714718461824E-3</v>
      </c>
      <c r="L39" s="79"/>
      <c r="M39" s="80"/>
      <c r="N39" s="81">
        <f>分析係数表!H42</f>
        <v>1.5560783424506107E-2</v>
      </c>
      <c r="O39" s="82">
        <f t="shared" si="4"/>
        <v>0.1138035777089241</v>
      </c>
      <c r="P39" s="76">
        <f>分析係数表!C42</f>
        <v>0.20259319286871957</v>
      </c>
      <c r="Q39" s="82">
        <f>O39*P39</f>
        <v>2.3055830167934378E-2</v>
      </c>
      <c r="R39" s="83">
        <v>2.354877538856881E-2</v>
      </c>
      <c r="S39" s="84">
        <f>I39+R39</f>
        <v>4.1566318332261175E-2</v>
      </c>
      <c r="T39" s="85">
        <f>分析係数表!F42</f>
        <v>0.5714285714285714</v>
      </c>
      <c r="U39" s="86">
        <f>S39*T39</f>
        <v>2.3752181904149242E-2</v>
      </c>
      <c r="V39" s="87">
        <f>分析係数表!D42</f>
        <v>1.2619047619047619</v>
      </c>
      <c r="W39" s="167">
        <f>ROUND(S39*V39,0)</f>
        <v>0</v>
      </c>
      <c r="X39" s="76">
        <f>分析係数表!E42</f>
        <v>1.2380952380952381</v>
      </c>
      <c r="Y39" s="166">
        <f>ROUND(S39*X39,0)</f>
        <v>0</v>
      </c>
    </row>
    <row r="40" spans="1:25" x14ac:dyDescent="0.2">
      <c r="A40" s="6" t="s">
        <v>194</v>
      </c>
      <c r="B40" s="5" t="s">
        <v>41</v>
      </c>
      <c r="C40" s="90"/>
      <c r="D40" s="76">
        <f>投入係数表!Z40</f>
        <v>6.7257945306725797E-2</v>
      </c>
      <c r="E40" s="77">
        <f>$C$28*D40</f>
        <v>6.7257945306725802</v>
      </c>
      <c r="F40" s="76">
        <f>分析係数表!C43</f>
        <v>0.25330396475770922</v>
      </c>
      <c r="G40" s="77">
        <f>E40*F40</f>
        <v>1.7036704207650806</v>
      </c>
      <c r="H40" s="77">
        <v>2.0720131589442987</v>
      </c>
      <c r="I40" s="77">
        <f>C40+H40</f>
        <v>2.0720131589442987</v>
      </c>
      <c r="J40" s="76">
        <f>分析係数表!G43</f>
        <v>0.41014168530947054</v>
      </c>
      <c r="K40" s="78">
        <f>I40*J40</f>
        <v>0.84981896899281451</v>
      </c>
      <c r="L40" s="79"/>
      <c r="M40" s="80"/>
      <c r="N40" s="81">
        <f>分析係数表!H43</f>
        <v>4.1382046994132816E-2</v>
      </c>
      <c r="O40" s="82">
        <f t="shared" si="4"/>
        <v>0.30264703725870523</v>
      </c>
      <c r="P40" s="76">
        <f>分析係数表!C43</f>
        <v>0.25330396475770922</v>
      </c>
      <c r="Q40" s="82">
        <f>O40*P40</f>
        <v>7.6661694459804183E-2</v>
      </c>
      <c r="R40" s="83">
        <v>0.10745943876706876</v>
      </c>
      <c r="S40" s="84">
        <f>I40+R40</f>
        <v>2.1794725977113676</v>
      </c>
      <c r="T40" s="85">
        <f>分析係数表!F43</f>
        <v>0.66890380313199105</v>
      </c>
      <c r="U40" s="86">
        <f>S40*T40</f>
        <v>1.4578575094310937</v>
      </c>
      <c r="V40" s="87">
        <f>分析係数表!D43</f>
        <v>0.29082774049217003</v>
      </c>
      <c r="W40" s="167">
        <f>ROUND(S40*V40,0)</f>
        <v>1</v>
      </c>
      <c r="X40" s="76">
        <f>分析係数表!E43</f>
        <v>0.17375093214019388</v>
      </c>
      <c r="Y40" s="166">
        <f>ROUND(S40*X40,0)</f>
        <v>0</v>
      </c>
    </row>
    <row r="41" spans="1:25" x14ac:dyDescent="0.2">
      <c r="A41" s="6" t="s">
        <v>340</v>
      </c>
      <c r="B41" s="5" t="s">
        <v>42</v>
      </c>
      <c r="C41" s="90"/>
      <c r="D41" s="76">
        <f>投入係数表!Z41</f>
        <v>0</v>
      </c>
      <c r="E41" s="77">
        <f>$C$28*D41</f>
        <v>0</v>
      </c>
      <c r="F41" s="76">
        <f>分析係数表!C44</f>
        <v>0.34899060563661799</v>
      </c>
      <c r="G41" s="77">
        <f>E41*F41</f>
        <v>0</v>
      </c>
      <c r="H41" s="77">
        <v>1.2362491266198889E-3</v>
      </c>
      <c r="I41" s="77">
        <f>C41+H41</f>
        <v>1.2362491266198889E-3</v>
      </c>
      <c r="J41" s="76">
        <f>分析係数表!G44</f>
        <v>0.26066485946640033</v>
      </c>
      <c r="K41" s="78">
        <f>I41*J41</f>
        <v>3.2224670485583347E-4</v>
      </c>
      <c r="L41" s="79"/>
      <c r="M41" s="80"/>
      <c r="N41" s="81">
        <f>分析係数表!H44</f>
        <v>0.11725858110597773</v>
      </c>
      <c r="O41" s="82">
        <f t="shared" si="4"/>
        <v>0.85756903639675597</v>
      </c>
      <c r="P41" s="76">
        <f>分析係数表!C44</f>
        <v>0.34899060563661799</v>
      </c>
      <c r="Q41" s="82">
        <f>O41*P41</f>
        <v>0.29928353738731478</v>
      </c>
      <c r="R41" s="83">
        <v>0.30285887271568307</v>
      </c>
      <c r="S41" s="84">
        <f>I41+R41</f>
        <v>0.30409512184230297</v>
      </c>
      <c r="T41" s="85">
        <f>分析係数表!F44</f>
        <v>0.46411756313311459</v>
      </c>
      <c r="U41" s="86">
        <f>S41*T41</f>
        <v>0.14113588691011722</v>
      </c>
      <c r="V41" s="87">
        <f>分析係数表!D44</f>
        <v>0.17006705664146099</v>
      </c>
      <c r="W41" s="167">
        <f>ROUND(S41*V41,0)</f>
        <v>0</v>
      </c>
      <c r="X41" s="76">
        <f>分析係数表!E44</f>
        <v>7.8327864174632611E-2</v>
      </c>
      <c r="Y41" s="166">
        <f>ROUND(S41*X41,0)</f>
        <v>0</v>
      </c>
    </row>
    <row r="42" spans="1:25" x14ac:dyDescent="0.2">
      <c r="A42" s="6" t="s">
        <v>341</v>
      </c>
      <c r="B42" s="5" t="s">
        <v>278</v>
      </c>
      <c r="C42" s="90"/>
      <c r="D42" s="76">
        <f>投入係数表!Z42</f>
        <v>0</v>
      </c>
      <c r="E42" s="77">
        <f>$C$28*D42</f>
        <v>0</v>
      </c>
      <c r="F42" s="76">
        <f>分析係数表!C45</f>
        <v>1</v>
      </c>
      <c r="G42" s="77">
        <f>E42*F42</f>
        <v>0</v>
      </c>
      <c r="H42" s="77">
        <v>1.1524271751878635E-3</v>
      </c>
      <c r="I42" s="77">
        <f>C42+H42</f>
        <v>1.1524271751878635E-3</v>
      </c>
      <c r="J42" s="76">
        <f>分析係数表!G45</f>
        <v>0</v>
      </c>
      <c r="K42" s="78">
        <f>I42*J42</f>
        <v>0</v>
      </c>
      <c r="L42" s="79"/>
      <c r="M42" s="80"/>
      <c r="N42" s="81">
        <f>分析係数表!H45</f>
        <v>0</v>
      </c>
      <c r="O42" s="82">
        <f t="shared" si="4"/>
        <v>0</v>
      </c>
      <c r="P42" s="76">
        <f>分析係数表!C45</f>
        <v>1</v>
      </c>
      <c r="Q42" s="82">
        <f>O42*P42</f>
        <v>0</v>
      </c>
      <c r="R42" s="83">
        <v>7.204839799494926E-4</v>
      </c>
      <c r="S42" s="84">
        <f>I42+R42</f>
        <v>1.8729111551373562E-3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投入係数表!Z43</f>
        <v>2.9563932002956393E-3</v>
      </c>
      <c r="E43" s="77">
        <f>$C$28*D43</f>
        <v>0.29563932002956395</v>
      </c>
      <c r="F43" s="76">
        <f>分析係数表!C46</f>
        <v>3.0665669409124852E-2</v>
      </c>
      <c r="G43" s="77">
        <f>E43*F43</f>
        <v>9.0659776523650711E-3</v>
      </c>
      <c r="H43" s="77">
        <v>1.3171193863247024E-2</v>
      </c>
      <c r="I43" s="77">
        <f>C43+H43</f>
        <v>1.3171193863247024E-2</v>
      </c>
      <c r="J43" s="76">
        <f>分析係数表!G46</f>
        <v>2.4390243902439025E-2</v>
      </c>
      <c r="K43" s="78">
        <f>I43*J43</f>
        <v>3.2124863081090302E-4</v>
      </c>
      <c r="L43" s="79"/>
      <c r="M43" s="80"/>
      <c r="N43" s="81">
        <f>分析係数表!H46</f>
        <v>2.3808848955528473E-2</v>
      </c>
      <c r="O43" s="82">
        <f t="shared" si="4"/>
        <v>0.1741256926693921</v>
      </c>
      <c r="P43" s="76">
        <f>分析係数表!C46</f>
        <v>3.0665669409124852E-2</v>
      </c>
      <c r="Q43" s="82">
        <f>O43*P43</f>
        <v>5.339680927034453E-3</v>
      </c>
      <c r="R43" s="83">
        <v>5.7464970846300952E-3</v>
      </c>
      <c r="S43" s="84">
        <f>I43+R43</f>
        <v>1.8917690947877118E-2</v>
      </c>
      <c r="T43" s="85">
        <f>分析係数表!F46</f>
        <v>0.34146341463414637</v>
      </c>
      <c r="U43" s="86">
        <f>S43*T43</f>
        <v>6.4596993480556019E-3</v>
      </c>
      <c r="V43" s="87">
        <f>分析係数表!D46</f>
        <v>4.878048780487805E-2</v>
      </c>
      <c r="W43" s="167">
        <f>ROUND(S43*V43,0)</f>
        <v>0</v>
      </c>
      <c r="X43" s="76">
        <f>分析係数表!E46</f>
        <v>0.17073170731707318</v>
      </c>
      <c r="Y43" s="166">
        <f>ROUND(S43*X43,0)</f>
        <v>0</v>
      </c>
    </row>
    <row r="44" spans="1:25" x14ac:dyDescent="0.2">
      <c r="A44" s="192">
        <v>40</v>
      </c>
      <c r="B44" s="14" t="s">
        <v>150</v>
      </c>
      <c r="C44" s="197">
        <f>SUM(C5:C43)</f>
        <v>100</v>
      </c>
      <c r="D44" s="92">
        <f>投入係数表!Z44</f>
        <v>0.64671101256467112</v>
      </c>
      <c r="E44" s="91">
        <f>SUM(E5:E43)</f>
        <v>64.671101256467111</v>
      </c>
      <c r="F44" s="92">
        <f>分析係数表!C47</f>
        <v>0.40646171512083096</v>
      </c>
      <c r="G44" s="91">
        <f>SUM(G5:G43)</f>
        <v>16.189876483562166</v>
      </c>
      <c r="H44" s="91">
        <f>SUM(H5:H43)</f>
        <v>18.19620069330627</v>
      </c>
      <c r="I44" s="91">
        <f>SUM(I5:I43)</f>
        <v>118.19620069330625</v>
      </c>
      <c r="J44" s="92">
        <f>分析係数表!G47</f>
        <v>0.2746501442153616</v>
      </c>
      <c r="K44" s="93">
        <f>SUM(K5:K43)</f>
        <v>11.664252607026699</v>
      </c>
      <c r="L44" s="94">
        <f>最終需要_まとめ!$L$33</f>
        <v>0.627</v>
      </c>
      <c r="M44" s="91">
        <f>K44*L44</f>
        <v>7.3134863846057403</v>
      </c>
      <c r="N44" s="95">
        <f>分析係数表!H47</f>
        <v>1</v>
      </c>
      <c r="O44" s="96">
        <f>SUM(O5:O43)</f>
        <v>7.3134863846057385</v>
      </c>
      <c r="P44" s="92">
        <f>分析係数表!C47</f>
        <v>0.40646171512083096</v>
      </c>
      <c r="Q44" s="96">
        <f>SUM(Q5:Q43)</f>
        <v>2.2827695241682791</v>
      </c>
      <c r="R44" s="91">
        <f>SUM(R7:R43)</f>
        <v>2.4600541001599439</v>
      </c>
      <c r="S44" s="97">
        <f>SUM(S5:S43)</f>
        <v>120.71067690378486</v>
      </c>
      <c r="T44" s="98">
        <f>分析係数表!F47</f>
        <v>0.52975109496848627</v>
      </c>
      <c r="U44" s="99">
        <f>SUM(U5:U43)</f>
        <v>45.454334771756137</v>
      </c>
      <c r="V44" s="100">
        <f>分析係数表!D47</f>
        <v>0.13437209089383004</v>
      </c>
      <c r="W44" s="164">
        <f>SUM(W5:W43)</f>
        <v>2</v>
      </c>
      <c r="X44" s="92">
        <f>分析係数表!E47</f>
        <v>9.7288140766401632E-2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285</v>
      </c>
      <c r="S2" s="3" t="s">
        <v>152</v>
      </c>
      <c r="U2" s="64" t="s">
        <v>209</v>
      </c>
      <c r="W2" s="3" t="s">
        <v>130</v>
      </c>
      <c r="Y2" s="3" t="s">
        <v>153</v>
      </c>
    </row>
    <row r="3" spans="1:25" ht="44" x14ac:dyDescent="0.2">
      <c r="B3" s="65"/>
      <c r="C3" s="66" t="s">
        <v>227</v>
      </c>
      <c r="D3" s="66" t="s">
        <v>315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投入係数表!AA5</f>
        <v>0</v>
      </c>
      <c r="E5" s="77">
        <f t="shared" ref="E5:E38" si="0">$C$29*D5</f>
        <v>0</v>
      </c>
      <c r="F5" s="76">
        <f>分析係数表!C8</f>
        <v>0.34359605911330049</v>
      </c>
      <c r="G5" s="77">
        <f t="shared" ref="G5:G38" si="1">E5*F5</f>
        <v>0</v>
      </c>
      <c r="H5" s="77">
        <f t="array" ref="H5:H43">MMULT(逆行列係数!C5:AO43,'25'!G5:G43)</f>
        <v>1.2119366382576709E-3</v>
      </c>
      <c r="I5" s="77">
        <f t="shared" ref="I5:I38" si="2">C5+H5</f>
        <v>1.2119366382576709E-3</v>
      </c>
      <c r="J5" s="76">
        <f>分析係数表!G8</f>
        <v>0.12010331467929401</v>
      </c>
      <c r="K5" s="78">
        <f t="shared" ref="K5:K38" si="3">I5*J5</f>
        <v>1.4555760743602676E-4</v>
      </c>
      <c r="L5" s="79" t="s">
        <v>184</v>
      </c>
      <c r="M5" s="80" t="s">
        <v>184</v>
      </c>
      <c r="N5" s="81">
        <f>分析係数表!H8</f>
        <v>1.3293274000170063E-2</v>
      </c>
      <c r="O5" s="82">
        <f t="shared" ref="O5:O43" si="4">$M$44*N5</f>
        <v>0.16295135863962254</v>
      </c>
      <c r="P5" s="76">
        <f>分析係数表!C8</f>
        <v>0.34359605911330049</v>
      </c>
      <c r="Q5" s="82">
        <f t="shared" ref="Q5:Q38" si="5">O5*P5</f>
        <v>5.5989444655732377E-2</v>
      </c>
      <c r="R5" s="83">
        <f t="array" ref="R5:R43">MMULT(逆行列係数!C5:AO43,'25'!Q5:Q43)</f>
        <v>8.0659325163241133E-2</v>
      </c>
      <c r="S5" s="84">
        <f t="shared" ref="S5:S38" si="6">I5+R5</f>
        <v>8.1871261801498799E-2</v>
      </c>
      <c r="T5" s="85">
        <f>分析係数表!F8</f>
        <v>0.4537236332328885</v>
      </c>
      <c r="U5" s="86">
        <f t="shared" ref="U5:U38" si="7">S5*T5</f>
        <v>3.7146926361937033E-2</v>
      </c>
      <c r="V5" s="87">
        <f>分析係数表!D8</f>
        <v>0.40163581575548857</v>
      </c>
      <c r="W5" s="167">
        <f t="shared" ref="W5:W38" si="8">ROUND(S5*V5,0)</f>
        <v>0</v>
      </c>
      <c r="X5" s="76">
        <f>分析係数表!E8</f>
        <v>0.27335342229875159</v>
      </c>
      <c r="Y5" s="166">
        <f t="shared" ref="Y5:Y38" si="9">ROUND(S5*X5,0)</f>
        <v>0</v>
      </c>
    </row>
    <row r="6" spans="1:25" x14ac:dyDescent="0.2">
      <c r="A6" s="6" t="s">
        <v>219</v>
      </c>
      <c r="B6" s="5" t="s">
        <v>265</v>
      </c>
      <c r="C6" s="90"/>
      <c r="D6" s="76">
        <f>投入係数表!AA6</f>
        <v>0</v>
      </c>
      <c r="E6" s="77">
        <f t="shared" si="0"/>
        <v>0</v>
      </c>
      <c r="F6" s="76">
        <f>分析係数表!C9</f>
        <v>1</v>
      </c>
      <c r="G6" s="77">
        <f t="shared" si="1"/>
        <v>0</v>
      </c>
      <c r="H6" s="77">
        <v>2.2805697089428432E-4</v>
      </c>
      <c r="I6" s="77">
        <f t="shared" si="2"/>
        <v>2.2805697089428432E-4</v>
      </c>
      <c r="J6" s="76">
        <f>分析係数表!G9</f>
        <v>0.25</v>
      </c>
      <c r="K6" s="78">
        <f t="shared" si="3"/>
        <v>5.701424272357108E-5</v>
      </c>
      <c r="L6" s="79"/>
      <c r="M6" s="80"/>
      <c r="N6" s="81">
        <f>分析係数表!H9</f>
        <v>6.8025282730081347E-4</v>
      </c>
      <c r="O6" s="82">
        <f t="shared" si="4"/>
        <v>8.3386622758015796E-3</v>
      </c>
      <c r="P6" s="76">
        <f>分析係数表!C9</f>
        <v>1</v>
      </c>
      <c r="Q6" s="82">
        <f t="shared" si="5"/>
        <v>8.3386622758015796E-3</v>
      </c>
      <c r="R6" s="83">
        <v>1.0557919669679451E-2</v>
      </c>
      <c r="S6" s="84">
        <f t="shared" si="6"/>
        <v>1.0785976640573736E-2</v>
      </c>
      <c r="T6" s="85">
        <f>分析係数表!F9</f>
        <v>0.67771084337349397</v>
      </c>
      <c r="U6" s="86">
        <f t="shared" si="7"/>
        <v>7.3097733256900317E-3</v>
      </c>
      <c r="V6" s="87">
        <f>分析係数表!D9</f>
        <v>0.24397590361445784</v>
      </c>
      <c r="W6" s="167">
        <f t="shared" si="8"/>
        <v>0</v>
      </c>
      <c r="X6" s="76">
        <f>分析係数表!E9</f>
        <v>0.13855421686746988</v>
      </c>
      <c r="Y6" s="166">
        <f t="shared" si="9"/>
        <v>0</v>
      </c>
    </row>
    <row r="7" spans="1:25" x14ac:dyDescent="0.2">
      <c r="A7" s="6" t="s">
        <v>220</v>
      </c>
      <c r="B7" s="5" t="s">
        <v>266</v>
      </c>
      <c r="C7" s="90"/>
      <c r="D7" s="76">
        <f>投入係数表!AA7</f>
        <v>0</v>
      </c>
      <c r="E7" s="77">
        <f t="shared" si="0"/>
        <v>0</v>
      </c>
      <c r="F7" s="76">
        <f>分析係数表!C10</f>
        <v>1</v>
      </c>
      <c r="G7" s="77">
        <f t="shared" si="1"/>
        <v>0</v>
      </c>
      <c r="H7" s="77">
        <v>1.1638342079549236E-5</v>
      </c>
      <c r="I7" s="77">
        <f t="shared" si="2"/>
        <v>1.1638342079549236E-5</v>
      </c>
      <c r="J7" s="76">
        <f>分析係数表!G10</f>
        <v>0.17902051621442752</v>
      </c>
      <c r="K7" s="78">
        <f t="shared" si="3"/>
        <v>2.0835020069609982E-6</v>
      </c>
      <c r="L7" s="79"/>
      <c r="M7" s="80"/>
      <c r="N7" s="81">
        <f>分析係数表!H10</f>
        <v>1.3605056546016269E-3</v>
      </c>
      <c r="O7" s="82">
        <f t="shared" si="4"/>
        <v>1.6677324551603159E-2</v>
      </c>
      <c r="P7" s="76">
        <f>分析係数表!C10</f>
        <v>1</v>
      </c>
      <c r="Q7" s="82">
        <f t="shared" si="5"/>
        <v>1.6677324551603159E-2</v>
      </c>
      <c r="R7" s="83">
        <v>2.9084069941847455E-2</v>
      </c>
      <c r="S7" s="84">
        <f t="shared" si="6"/>
        <v>2.9095708283927005E-2</v>
      </c>
      <c r="T7" s="85">
        <f>分析係数表!F10</f>
        <v>0.51919258769027132</v>
      </c>
      <c r="U7" s="86">
        <f t="shared" si="7"/>
        <v>1.5106276074613326E-2</v>
      </c>
      <c r="V7" s="87">
        <f>分析係数表!D10</f>
        <v>0.11647915287888816</v>
      </c>
      <c r="W7" s="167">
        <f t="shared" si="8"/>
        <v>0</v>
      </c>
      <c r="X7" s="76">
        <f>分析係数表!E10</f>
        <v>0.11482461945731304</v>
      </c>
      <c r="Y7" s="166">
        <f t="shared" si="9"/>
        <v>0</v>
      </c>
    </row>
    <row r="8" spans="1:25" x14ac:dyDescent="0.2">
      <c r="A8" s="6" t="s">
        <v>221</v>
      </c>
      <c r="B8" s="5" t="s">
        <v>27</v>
      </c>
      <c r="C8" s="90"/>
      <c r="D8" s="76">
        <f>投入係数表!AA8</f>
        <v>0</v>
      </c>
      <c r="E8" s="77">
        <f t="shared" si="0"/>
        <v>0</v>
      </c>
      <c r="F8" s="76">
        <f>分析係数表!C11</f>
        <v>0.13492063492063489</v>
      </c>
      <c r="G8" s="77">
        <f t="shared" si="1"/>
        <v>0</v>
      </c>
      <c r="H8" s="77">
        <v>0.13720807216444797</v>
      </c>
      <c r="I8" s="77">
        <f t="shared" si="2"/>
        <v>0.13720807216444797</v>
      </c>
      <c r="J8" s="76">
        <f>分析係数表!G11</f>
        <v>0.36893203883495146</v>
      </c>
      <c r="K8" s="78">
        <f t="shared" si="3"/>
        <v>5.0620453808242941E-2</v>
      </c>
      <c r="L8" s="79"/>
      <c r="M8" s="80"/>
      <c r="N8" s="81">
        <f>分析係数表!H11</f>
        <v>-2.8343867804200562E-5</v>
      </c>
      <c r="O8" s="82">
        <f t="shared" si="4"/>
        <v>-3.4744426149173249E-4</v>
      </c>
      <c r="P8" s="76">
        <f>分析係数表!C11</f>
        <v>0.13492063492063489</v>
      </c>
      <c r="Q8" s="82">
        <f t="shared" si="5"/>
        <v>-4.6877400359995643E-5</v>
      </c>
      <c r="R8" s="83">
        <v>1.0157952218402317E-2</v>
      </c>
      <c r="S8" s="84">
        <f t="shared" si="6"/>
        <v>0.14736602438285029</v>
      </c>
      <c r="T8" s="85">
        <f>分析係数表!F11</f>
        <v>0.61165048543689315</v>
      </c>
      <c r="U8" s="86">
        <f t="shared" si="7"/>
        <v>9.0136500350675414E-2</v>
      </c>
      <c r="V8" s="87">
        <f>分析係数表!D11</f>
        <v>6.7961165048543687E-2</v>
      </c>
      <c r="W8" s="167">
        <f t="shared" si="8"/>
        <v>0</v>
      </c>
      <c r="X8" s="76">
        <f>分析係数表!E11</f>
        <v>5.8252427184466021E-2</v>
      </c>
      <c r="Y8" s="166">
        <f t="shared" si="9"/>
        <v>0</v>
      </c>
    </row>
    <row r="9" spans="1:25" x14ac:dyDescent="0.2">
      <c r="A9" s="6" t="s">
        <v>222</v>
      </c>
      <c r="B9" s="5" t="s">
        <v>190</v>
      </c>
      <c r="C9" s="90"/>
      <c r="D9" s="76">
        <f>投入係数表!AA9</f>
        <v>0</v>
      </c>
      <c r="E9" s="77">
        <f t="shared" si="0"/>
        <v>0</v>
      </c>
      <c r="F9" s="76">
        <f>分析係数表!C12</f>
        <v>0.20036934441366572</v>
      </c>
      <c r="G9" s="77">
        <f t="shared" si="1"/>
        <v>0</v>
      </c>
      <c r="H9" s="77">
        <v>1.0583140349809389E-4</v>
      </c>
      <c r="I9" s="77">
        <f t="shared" si="2"/>
        <v>1.0583140349809389E-4</v>
      </c>
      <c r="J9" s="76">
        <f>分析係数表!G12</f>
        <v>0.13740087392782002</v>
      </c>
      <c r="K9" s="78">
        <f t="shared" si="3"/>
        <v>1.4541327329645849E-5</v>
      </c>
      <c r="L9" s="79"/>
      <c r="M9" s="80"/>
      <c r="N9" s="81">
        <f>分析係数表!H12</f>
        <v>9.9061817975680963E-2</v>
      </c>
      <c r="O9" s="82">
        <f t="shared" si="4"/>
        <v>1.2143176939136051</v>
      </c>
      <c r="P9" s="76">
        <f>分析係数表!C12</f>
        <v>0.20036934441366572</v>
      </c>
      <c r="Q9" s="82">
        <f t="shared" si="5"/>
        <v>0.24331204023938344</v>
      </c>
      <c r="R9" s="83">
        <v>0.27083595742707173</v>
      </c>
      <c r="S9" s="84">
        <f t="shared" si="6"/>
        <v>0.2709417888305698</v>
      </c>
      <c r="T9" s="85">
        <f>分析係数表!F12</f>
        <v>0.33460106813400226</v>
      </c>
      <c r="U9" s="86">
        <f t="shared" si="7"/>
        <v>9.0657411944845931E-2</v>
      </c>
      <c r="V9" s="87">
        <f>分析係数表!D12</f>
        <v>7.0399741058423698E-2</v>
      </c>
      <c r="W9" s="167">
        <f t="shared" si="8"/>
        <v>0</v>
      </c>
      <c r="X9" s="76">
        <f>分析係数表!E12</f>
        <v>6.3521605437773104E-2</v>
      </c>
      <c r="Y9" s="166">
        <f t="shared" si="9"/>
        <v>0</v>
      </c>
    </row>
    <row r="10" spans="1:25" x14ac:dyDescent="0.2">
      <c r="A10" s="6" t="s">
        <v>223</v>
      </c>
      <c r="B10" s="5" t="s">
        <v>28</v>
      </c>
      <c r="C10" s="90"/>
      <c r="D10" s="76">
        <f>投入係数表!AA10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0.17997612745271743</v>
      </c>
      <c r="P10" s="76">
        <f>分析係数表!C13</f>
        <v>0</v>
      </c>
      <c r="Q10" s="82">
        <f t="shared" si="5"/>
        <v>0</v>
      </c>
      <c r="R10" s="83">
        <v>0</v>
      </c>
      <c r="S10" s="84">
        <f t="shared" si="6"/>
        <v>0</v>
      </c>
      <c r="T10" s="85">
        <f>分析係数表!F13</f>
        <v>0.3835294117647059</v>
      </c>
      <c r="U10" s="86">
        <f t="shared" si="7"/>
        <v>0</v>
      </c>
      <c r="V10" s="87">
        <f>分析係数表!D13</f>
        <v>0.3411764705882353</v>
      </c>
      <c r="W10" s="167">
        <f t="shared" si="8"/>
        <v>0</v>
      </c>
      <c r="X10" s="76">
        <f>分析係数表!E13</f>
        <v>0.31058823529411766</v>
      </c>
      <c r="Y10" s="166">
        <f t="shared" si="9"/>
        <v>0</v>
      </c>
    </row>
    <row r="11" spans="1:25" x14ac:dyDescent="0.2">
      <c r="A11" s="6" t="s">
        <v>224</v>
      </c>
      <c r="B11" s="5" t="s">
        <v>267</v>
      </c>
      <c r="C11" s="90"/>
      <c r="D11" s="76">
        <f>投入係数表!AA11</f>
        <v>1.968503937007874E-3</v>
      </c>
      <c r="E11" s="77">
        <f t="shared" si="0"/>
        <v>0.19685039370078738</v>
      </c>
      <c r="F11" s="76">
        <f>分析係数表!C14</f>
        <v>6.3559322033898136E-3</v>
      </c>
      <c r="G11" s="77">
        <f t="shared" si="1"/>
        <v>1.2511677565727978E-3</v>
      </c>
      <c r="H11" s="77">
        <v>2.7291653159868456E-3</v>
      </c>
      <c r="I11" s="77">
        <f t="shared" si="2"/>
        <v>2.7291653159868456E-3</v>
      </c>
      <c r="J11" s="76">
        <f>分析係数表!G14</f>
        <v>0.23809523809523808</v>
      </c>
      <c r="K11" s="78">
        <f t="shared" si="3"/>
        <v>6.4980126571115369E-4</v>
      </c>
      <c r="L11" s="79"/>
      <c r="M11" s="80"/>
      <c r="N11" s="81">
        <f>分析係数表!H14</f>
        <v>1.218786315580624E-3</v>
      </c>
      <c r="O11" s="82">
        <f t="shared" si="4"/>
        <v>1.4940103244144496E-2</v>
      </c>
      <c r="P11" s="76">
        <f>分析係数表!C14</f>
        <v>6.3559322033898136E-3</v>
      </c>
      <c r="Q11" s="82">
        <f t="shared" si="5"/>
        <v>9.4958283331426634E-5</v>
      </c>
      <c r="R11" s="83">
        <v>2.4065701781032507E-4</v>
      </c>
      <c r="S11" s="84">
        <f t="shared" si="6"/>
        <v>2.9698223337971709E-3</v>
      </c>
      <c r="T11" s="85">
        <f>分析係数表!F14</f>
        <v>0.42857142857142855</v>
      </c>
      <c r="U11" s="86">
        <f t="shared" si="7"/>
        <v>1.2727810001987876E-3</v>
      </c>
      <c r="V11" s="87">
        <f>分析係数表!D14</f>
        <v>0.38095238095238093</v>
      </c>
      <c r="W11" s="167">
        <f t="shared" si="8"/>
        <v>0</v>
      </c>
      <c r="X11" s="76">
        <f>分析係数表!E14</f>
        <v>0.26190476190476192</v>
      </c>
      <c r="Y11" s="166">
        <f t="shared" si="9"/>
        <v>0</v>
      </c>
    </row>
    <row r="12" spans="1:25" x14ac:dyDescent="0.2">
      <c r="A12" s="6" t="s">
        <v>225</v>
      </c>
      <c r="B12" s="5" t="s">
        <v>29</v>
      </c>
      <c r="C12" s="90"/>
      <c r="D12" s="76">
        <f>投入係数表!AA12</f>
        <v>9.8425196850393699E-3</v>
      </c>
      <c r="E12" s="77">
        <f t="shared" si="0"/>
        <v>0.98425196850393704</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0.11291938498481306</v>
      </c>
      <c r="P12" s="76">
        <f>分析係数表!C15</f>
        <v>0</v>
      </c>
      <c r="Q12" s="82">
        <f t="shared" si="5"/>
        <v>0</v>
      </c>
      <c r="R12" s="83">
        <v>0</v>
      </c>
      <c r="S12" s="84">
        <f t="shared" si="6"/>
        <v>0</v>
      </c>
      <c r="T12" s="85">
        <f>分析係数表!F15</f>
        <v>0.2982456140350877</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投入係数表!AA13</f>
        <v>1.1811023622047244E-2</v>
      </c>
      <c r="E13" s="77">
        <f t="shared" si="0"/>
        <v>1.1811023622047243</v>
      </c>
      <c r="F13" s="76">
        <f>分析係数表!C16</f>
        <v>8.0906148867310179E-4</v>
      </c>
      <c r="G13" s="77">
        <f t="shared" si="1"/>
        <v>9.5558443544067136E-4</v>
      </c>
      <c r="H13" s="77">
        <v>1.261805344572015E-3</v>
      </c>
      <c r="I13" s="77">
        <f t="shared" si="2"/>
        <v>1.261805344572015E-3</v>
      </c>
      <c r="J13" s="76">
        <f>分析係数表!G16</f>
        <v>0</v>
      </c>
      <c r="K13" s="78">
        <f t="shared" si="3"/>
        <v>0</v>
      </c>
      <c r="L13" s="79"/>
      <c r="M13" s="80"/>
      <c r="N13" s="81">
        <f>分析係数表!H16</f>
        <v>1.7573198038604347E-2</v>
      </c>
      <c r="O13" s="82">
        <f t="shared" si="4"/>
        <v>0.21541544212487412</v>
      </c>
      <c r="P13" s="76">
        <f>分析係数表!C16</f>
        <v>8.0906148867310179E-4</v>
      </c>
      <c r="Q13" s="82">
        <f t="shared" si="5"/>
        <v>1.7428433828872505E-4</v>
      </c>
      <c r="R13" s="83">
        <v>1.9823196038328347E-4</v>
      </c>
      <c r="S13" s="84">
        <f t="shared" si="6"/>
        <v>1.4600373049552984E-3</v>
      </c>
      <c r="T13" s="85">
        <f>分析係数表!F16</f>
        <v>0</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投入係数表!AA14</f>
        <v>3.937007874015748E-2</v>
      </c>
      <c r="E14" s="77">
        <f t="shared" si="0"/>
        <v>3.9370078740157481</v>
      </c>
      <c r="F14" s="76">
        <f>分析係数表!C17</f>
        <v>1.9255455712451908E-2</v>
      </c>
      <c r="G14" s="77">
        <f t="shared" si="1"/>
        <v>7.5808880757684674E-2</v>
      </c>
      <c r="H14" s="77">
        <v>8.5677965797874012E-2</v>
      </c>
      <c r="I14" s="77">
        <f t="shared" si="2"/>
        <v>8.5677965797874012E-2</v>
      </c>
      <c r="J14" s="76">
        <f>分析係数表!G17</f>
        <v>0.22549019607843138</v>
      </c>
      <c r="K14" s="78">
        <f t="shared" si="3"/>
        <v>1.9319541307363748E-2</v>
      </c>
      <c r="L14" s="79"/>
      <c r="M14" s="80"/>
      <c r="N14" s="81">
        <f>分析係数表!H17</f>
        <v>2.8343867804200562E-3</v>
      </c>
      <c r="O14" s="82">
        <f t="shared" si="4"/>
        <v>3.4744426149173252E-2</v>
      </c>
      <c r="P14" s="76">
        <f>分析係数表!C17</f>
        <v>1.9255455712451908E-2</v>
      </c>
      <c r="Q14" s="82">
        <f t="shared" si="5"/>
        <v>6.690197589699615E-4</v>
      </c>
      <c r="R14" s="83">
        <v>1.0852643217973891E-3</v>
      </c>
      <c r="S14" s="84">
        <f t="shared" si="6"/>
        <v>8.6763230119671395E-2</v>
      </c>
      <c r="T14" s="85">
        <f>分析係数表!F17</f>
        <v>0.34313725490196079</v>
      </c>
      <c r="U14" s="86">
        <f t="shared" si="7"/>
        <v>2.9771696609691166E-2</v>
      </c>
      <c r="V14" s="87">
        <f>分析係数表!D17</f>
        <v>1.9607843137254902E-2</v>
      </c>
      <c r="W14" s="167">
        <f t="shared" si="8"/>
        <v>0</v>
      </c>
      <c r="X14" s="76">
        <f>分析係数表!E17</f>
        <v>9.8039215686274508E-3</v>
      </c>
      <c r="Y14" s="166">
        <f t="shared" si="9"/>
        <v>0</v>
      </c>
    </row>
    <row r="15" spans="1:25" x14ac:dyDescent="0.2">
      <c r="A15" s="6" t="s">
        <v>3</v>
      </c>
      <c r="B15" s="5" t="s">
        <v>31</v>
      </c>
      <c r="C15" s="90"/>
      <c r="D15" s="76">
        <f>投入係数表!AA15</f>
        <v>3.937007874015748E-3</v>
      </c>
      <c r="E15" s="77">
        <f t="shared" si="0"/>
        <v>0.39370078740157477</v>
      </c>
      <c r="F15" s="76">
        <f>分析係数表!C18</f>
        <v>0.17326732673267331</v>
      </c>
      <c r="G15" s="77">
        <f t="shared" si="1"/>
        <v>6.8215482965619412E-2</v>
      </c>
      <c r="H15" s="77">
        <v>0.1094506378810526</v>
      </c>
      <c r="I15" s="77">
        <f t="shared" si="2"/>
        <v>0.1094506378810526</v>
      </c>
      <c r="J15" s="76">
        <f>分析係数表!G18</f>
        <v>0.2148626817447496</v>
      </c>
      <c r="K15" s="78">
        <f t="shared" si="3"/>
        <v>2.351685757379644E-2</v>
      </c>
      <c r="L15" s="79"/>
      <c r="M15" s="80"/>
      <c r="N15" s="81">
        <f>分析係数表!H18</f>
        <v>4.8184575267140952E-4</v>
      </c>
      <c r="O15" s="82">
        <f t="shared" si="4"/>
        <v>5.9065524453594523E-3</v>
      </c>
      <c r="P15" s="76">
        <f>分析係数表!C18</f>
        <v>0.17326732673267331</v>
      </c>
      <c r="Q15" s="82">
        <f t="shared" si="5"/>
        <v>1.0234125524137667E-3</v>
      </c>
      <c r="R15" s="83">
        <v>1.8970440697872913E-3</v>
      </c>
      <c r="S15" s="84">
        <f t="shared" si="6"/>
        <v>0.11134768195083988</v>
      </c>
      <c r="T15" s="85">
        <f>分析係数表!F18</f>
        <v>0.4604200323101777</v>
      </c>
      <c r="U15" s="86">
        <f t="shared" si="7"/>
        <v>5.1266703321469091E-2</v>
      </c>
      <c r="V15" s="87">
        <f>分析係数表!D18</f>
        <v>6.3004846526655903E-2</v>
      </c>
      <c r="W15" s="167">
        <f t="shared" si="8"/>
        <v>0</v>
      </c>
      <c r="X15" s="76">
        <f>分析係数表!E18</f>
        <v>5.492730210016155E-2</v>
      </c>
      <c r="Y15" s="166">
        <f t="shared" si="9"/>
        <v>0</v>
      </c>
    </row>
    <row r="16" spans="1:25" x14ac:dyDescent="0.2">
      <c r="A16" s="6" t="s">
        <v>4</v>
      </c>
      <c r="B16" s="5" t="s">
        <v>32</v>
      </c>
      <c r="C16" s="90"/>
      <c r="D16" s="76">
        <f>投入係数表!AA16</f>
        <v>0</v>
      </c>
      <c r="E16" s="77">
        <f t="shared" si="0"/>
        <v>0</v>
      </c>
      <c r="F16" s="76">
        <f>分析係数表!C19</f>
        <v>6.6666666666667096E-3</v>
      </c>
      <c r="G16" s="77">
        <f t="shared" si="1"/>
        <v>0</v>
      </c>
      <c r="H16" s="77">
        <v>6.3594339906388993E-4</v>
      </c>
      <c r="I16" s="77">
        <f t="shared" si="2"/>
        <v>6.3594339906388993E-4</v>
      </c>
      <c r="J16" s="76">
        <f>分析係数表!G19</f>
        <v>7.1428571428571425E-2</v>
      </c>
      <c r="K16" s="78">
        <f t="shared" si="3"/>
        <v>4.5424528504563563E-5</v>
      </c>
      <c r="L16" s="79"/>
      <c r="M16" s="80"/>
      <c r="N16" s="81">
        <f>分析係数表!H19</f>
        <v>-1.1337547121680225E-4</v>
      </c>
      <c r="O16" s="82">
        <f t="shared" si="4"/>
        <v>-1.3897770459669299E-3</v>
      </c>
      <c r="P16" s="76">
        <f>分析係数表!C19</f>
        <v>6.6666666666667096E-3</v>
      </c>
      <c r="Q16" s="82">
        <f t="shared" si="5"/>
        <v>-9.2651803064462586E-6</v>
      </c>
      <c r="R16" s="83">
        <v>1.1400517848396449E-5</v>
      </c>
      <c r="S16" s="84">
        <f t="shared" si="6"/>
        <v>6.4734391691228643E-4</v>
      </c>
      <c r="T16" s="85">
        <f>分析係数表!F19</f>
        <v>0.2857142857142857</v>
      </c>
      <c r="U16" s="86">
        <f t="shared" si="7"/>
        <v>1.8495540483208183E-4</v>
      </c>
      <c r="V16" s="87">
        <f>分析係数表!D19</f>
        <v>0</v>
      </c>
      <c r="W16" s="167">
        <f t="shared" si="8"/>
        <v>0</v>
      </c>
      <c r="X16" s="76">
        <f>分析係数表!E19</f>
        <v>0</v>
      </c>
      <c r="Y16" s="166">
        <f t="shared" si="9"/>
        <v>0</v>
      </c>
    </row>
    <row r="17" spans="1:25" x14ac:dyDescent="0.2">
      <c r="A17" s="6" t="s">
        <v>5</v>
      </c>
      <c r="B17" s="5" t="s">
        <v>33</v>
      </c>
      <c r="C17" s="90"/>
      <c r="D17" s="76">
        <f>投入係数表!AA17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7.2963294913263813E-3</v>
      </c>
      <c r="P17" s="76">
        <f>分析係数表!C20</f>
        <v>0</v>
      </c>
      <c r="Q17" s="82">
        <f t="shared" si="5"/>
        <v>0</v>
      </c>
      <c r="R17" s="83">
        <v>0</v>
      </c>
      <c r="S17" s="84">
        <f t="shared" si="6"/>
        <v>0</v>
      </c>
      <c r="T17" s="85">
        <f>分析係数表!F20</f>
        <v>0.33333333333333331</v>
      </c>
      <c r="U17" s="86">
        <f t="shared" si="7"/>
        <v>0</v>
      </c>
      <c r="V17" s="87">
        <f>分析係数表!D20</f>
        <v>1.5</v>
      </c>
      <c r="W17" s="167">
        <f t="shared" si="8"/>
        <v>0</v>
      </c>
      <c r="X17" s="76">
        <f>分析係数表!E20</f>
        <v>1.1666666666666667</v>
      </c>
      <c r="Y17" s="166">
        <f t="shared" si="9"/>
        <v>0</v>
      </c>
    </row>
    <row r="18" spans="1:25" x14ac:dyDescent="0.2">
      <c r="A18" s="6" t="s">
        <v>6</v>
      </c>
      <c r="B18" s="5" t="s">
        <v>34</v>
      </c>
      <c r="C18" s="90"/>
      <c r="D18" s="76">
        <f>投入係数表!AA18</f>
        <v>0</v>
      </c>
      <c r="E18" s="77">
        <f t="shared" si="0"/>
        <v>0</v>
      </c>
      <c r="F18" s="76">
        <f>分析係数表!C21</f>
        <v>2.5662959794696349E-2</v>
      </c>
      <c r="G18" s="77">
        <f t="shared" si="1"/>
        <v>0</v>
      </c>
      <c r="H18" s="77">
        <v>9.1349177957592703E-3</v>
      </c>
      <c r="I18" s="77">
        <f t="shared" si="2"/>
        <v>9.1349177957592703E-3</v>
      </c>
      <c r="J18" s="76">
        <f>分析係数表!G21</f>
        <v>0.2857142857142857</v>
      </c>
      <c r="K18" s="78">
        <f t="shared" si="3"/>
        <v>2.6099765130740771E-3</v>
      </c>
      <c r="L18" s="79"/>
      <c r="M18" s="80"/>
      <c r="N18" s="81">
        <f>分析係数表!H21</f>
        <v>9.6369150534281905E-4</v>
      </c>
      <c r="O18" s="82">
        <f t="shared" si="4"/>
        <v>1.1813104890718905E-2</v>
      </c>
      <c r="P18" s="76">
        <f>分析係数表!C21</f>
        <v>2.5662959794696349E-2</v>
      </c>
      <c r="Q18" s="82">
        <f t="shared" si="5"/>
        <v>3.0315923586105004E-4</v>
      </c>
      <c r="R18" s="83">
        <v>5.6494174310894733E-4</v>
      </c>
      <c r="S18" s="84">
        <f t="shared" si="6"/>
        <v>9.6998595388682173E-3</v>
      </c>
      <c r="T18" s="85">
        <f>分析係数表!F21</f>
        <v>0.42857142857142855</v>
      </c>
      <c r="U18" s="86">
        <f t="shared" si="7"/>
        <v>4.1570826595149499E-3</v>
      </c>
      <c r="V18" s="87">
        <f>分析係数表!D21</f>
        <v>0.12903225806451613</v>
      </c>
      <c r="W18" s="167">
        <f t="shared" si="8"/>
        <v>0</v>
      </c>
      <c r="X18" s="76">
        <f>分析係数表!E21</f>
        <v>9.2165898617511524E-2</v>
      </c>
      <c r="Y18" s="166">
        <f t="shared" si="9"/>
        <v>0</v>
      </c>
    </row>
    <row r="19" spans="1:25" x14ac:dyDescent="0.2">
      <c r="A19" s="6" t="s">
        <v>7</v>
      </c>
      <c r="B19" s="5" t="s">
        <v>268</v>
      </c>
      <c r="C19" s="90"/>
      <c r="D19" s="76">
        <f>投入係数表!AA19</f>
        <v>1.1811023622047244E-2</v>
      </c>
      <c r="E19" s="77">
        <f t="shared" si="0"/>
        <v>1.1811023622047243</v>
      </c>
      <c r="F19" s="76">
        <f>分析係数表!C22</f>
        <v>5.6016597510373467E-2</v>
      </c>
      <c r="G19" s="77">
        <f t="shared" si="1"/>
        <v>6.6161335642173386E-2</v>
      </c>
      <c r="H19" s="77">
        <v>7.6111047991212238E-2</v>
      </c>
      <c r="I19" s="77">
        <f t="shared" si="2"/>
        <v>7.6111047991212238E-2</v>
      </c>
      <c r="J19" s="76">
        <f>分析係数表!G22</f>
        <v>0.19573901464713714</v>
      </c>
      <c r="K19" s="78">
        <f t="shared" si="3"/>
        <v>1.489790153756085E-2</v>
      </c>
      <c r="L19" s="79"/>
      <c r="M19" s="80"/>
      <c r="N19" s="81">
        <f>分析係数表!H22</f>
        <v>5.6687735608401125E-5</v>
      </c>
      <c r="O19" s="82">
        <f t="shared" si="4"/>
        <v>6.9488852298346497E-4</v>
      </c>
      <c r="P19" s="76">
        <f>分析係数表!C22</f>
        <v>5.6016597510373467E-2</v>
      </c>
      <c r="Q19" s="82">
        <f t="shared" si="5"/>
        <v>3.8925290706542657E-5</v>
      </c>
      <c r="R19" s="83">
        <v>2.0945240501461307E-4</v>
      </c>
      <c r="S19" s="84">
        <f t="shared" si="6"/>
        <v>7.6320500396226856E-2</v>
      </c>
      <c r="T19" s="85">
        <f>分析係数表!F22</f>
        <v>0.41411451398135818</v>
      </c>
      <c r="U19" s="86">
        <f t="shared" si="7"/>
        <v>3.1605426928397538E-2</v>
      </c>
      <c r="V19" s="87">
        <f>分析係数表!D22</f>
        <v>3.1957390146471372E-2</v>
      </c>
      <c r="W19" s="167">
        <f t="shared" si="8"/>
        <v>0</v>
      </c>
      <c r="X19" s="76">
        <f>分析係数表!E22</f>
        <v>2.529960053262317E-2</v>
      </c>
      <c r="Y19" s="166">
        <f t="shared" si="9"/>
        <v>0</v>
      </c>
    </row>
    <row r="20" spans="1:25" x14ac:dyDescent="0.2">
      <c r="A20" s="6" t="s">
        <v>8</v>
      </c>
      <c r="B20" s="5" t="s">
        <v>269</v>
      </c>
      <c r="C20" s="90"/>
      <c r="D20" s="76">
        <f>投入係数表!AA20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3.4744426149173249E-4</v>
      </c>
      <c r="P20" s="76">
        <f>分析係数表!C23</f>
        <v>0</v>
      </c>
      <c r="Q20" s="82">
        <f t="shared" si="5"/>
        <v>0</v>
      </c>
      <c r="R20" s="83">
        <v>0</v>
      </c>
      <c r="S20" s="84">
        <f t="shared" si="6"/>
        <v>0</v>
      </c>
      <c r="T20" s="85">
        <f>分析係数表!F23</f>
        <v>0.43373493975903615</v>
      </c>
      <c r="U20" s="86">
        <f t="shared" si="7"/>
        <v>0</v>
      </c>
      <c r="V20" s="87">
        <f>分析係数表!D23</f>
        <v>0.26506024096385544</v>
      </c>
      <c r="W20" s="167">
        <f t="shared" si="8"/>
        <v>0</v>
      </c>
      <c r="X20" s="76">
        <f>分析係数表!E23</f>
        <v>0.25301204819277107</v>
      </c>
      <c r="Y20" s="166">
        <f t="shared" si="9"/>
        <v>0</v>
      </c>
    </row>
    <row r="21" spans="1:25" x14ac:dyDescent="0.2">
      <c r="A21" s="6" t="s">
        <v>9</v>
      </c>
      <c r="B21" s="5" t="s">
        <v>270</v>
      </c>
      <c r="C21" s="90"/>
      <c r="D21" s="76">
        <f>投入係数表!AA21</f>
        <v>0</v>
      </c>
      <c r="E21" s="77">
        <f t="shared" si="0"/>
        <v>0</v>
      </c>
      <c r="F21" s="76">
        <f>分析係数表!C24</f>
        <v>0.19917864476386038</v>
      </c>
      <c r="G21" s="77">
        <f t="shared" si="1"/>
        <v>0</v>
      </c>
      <c r="H21" s="77">
        <v>2.1775758488120711E-3</v>
      </c>
      <c r="I21" s="77">
        <f t="shared" si="2"/>
        <v>2.1775758488120711E-3</v>
      </c>
      <c r="J21" s="76">
        <f>分析係数表!G24</f>
        <v>0.20754716981132076</v>
      </c>
      <c r="K21" s="78">
        <f t="shared" si="3"/>
        <v>4.519497044704299E-4</v>
      </c>
      <c r="L21" s="79"/>
      <c r="M21" s="80"/>
      <c r="N21" s="81">
        <f>分析係数表!H24</f>
        <v>3.9681414925880784E-4</v>
      </c>
      <c r="O21" s="82">
        <f t="shared" si="4"/>
        <v>4.8642196608842548E-3</v>
      </c>
      <c r="P21" s="76">
        <f>分析係数表!C24</f>
        <v>0.19917864476386038</v>
      </c>
      <c r="Q21" s="82">
        <f t="shared" si="5"/>
        <v>9.6884867988865039E-4</v>
      </c>
      <c r="R21" s="83">
        <v>1.8620556053753569E-3</v>
      </c>
      <c r="S21" s="84">
        <f t="shared" si="6"/>
        <v>4.0396314541874282E-3</v>
      </c>
      <c r="T21" s="85">
        <f>分析係数表!F24</f>
        <v>0.39622641509433965</v>
      </c>
      <c r="U21" s="86">
        <f t="shared" si="7"/>
        <v>1.6006086893950188E-3</v>
      </c>
      <c r="V21" s="87">
        <f>分析係数表!D24</f>
        <v>0.16981132075471697</v>
      </c>
      <c r="W21" s="167">
        <f t="shared" si="8"/>
        <v>0</v>
      </c>
      <c r="X21" s="76">
        <f>分析係数表!E24</f>
        <v>0.16981132075471697</v>
      </c>
      <c r="Y21" s="166">
        <f t="shared" si="9"/>
        <v>0</v>
      </c>
    </row>
    <row r="22" spans="1:25" x14ac:dyDescent="0.2">
      <c r="A22" s="6" t="s">
        <v>10</v>
      </c>
      <c r="B22" s="5" t="s">
        <v>271</v>
      </c>
      <c r="C22" s="90"/>
      <c r="D22" s="76">
        <f>投入係数表!AA22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6.6014409683429172E-3</v>
      </c>
      <c r="P22" s="76">
        <f>分析係数表!C25</f>
        <v>0</v>
      </c>
      <c r="Q22" s="82">
        <f t="shared" si="5"/>
        <v>0</v>
      </c>
      <c r="R22" s="83">
        <v>0</v>
      </c>
      <c r="S22" s="84">
        <f t="shared" si="6"/>
        <v>0</v>
      </c>
      <c r="T22" s="85">
        <f>分析係数表!F25</f>
        <v>0.35897435897435898</v>
      </c>
      <c r="U22" s="86">
        <f t="shared" si="7"/>
        <v>0</v>
      </c>
      <c r="V22" s="87">
        <f>分析係数表!D25</f>
        <v>2.641025641025641</v>
      </c>
      <c r="W22" s="167">
        <f t="shared" si="8"/>
        <v>0</v>
      </c>
      <c r="X22" s="76">
        <f>分析係数表!E25</f>
        <v>2.4615384615384617</v>
      </c>
      <c r="Y22" s="166">
        <f t="shared" si="9"/>
        <v>0</v>
      </c>
    </row>
    <row r="23" spans="1:25" x14ac:dyDescent="0.2">
      <c r="A23" s="6" t="s">
        <v>11</v>
      </c>
      <c r="B23" s="5" t="s">
        <v>35</v>
      </c>
      <c r="C23" s="90"/>
      <c r="D23" s="76">
        <f>投入係数表!AA23</f>
        <v>0</v>
      </c>
      <c r="E23" s="77">
        <f t="shared" si="0"/>
        <v>0</v>
      </c>
      <c r="F23" s="76">
        <f>分析係数表!C26</f>
        <v>0.11021233569261879</v>
      </c>
      <c r="G23" s="77">
        <f t="shared" si="1"/>
        <v>0</v>
      </c>
      <c r="H23" s="77">
        <v>5.4276405222862542E-3</v>
      </c>
      <c r="I23" s="77">
        <f t="shared" si="2"/>
        <v>5.4276405222862542E-3</v>
      </c>
      <c r="J23" s="76">
        <f>分析係数表!G26</f>
        <v>0.1984126984126984</v>
      </c>
      <c r="K23" s="78">
        <f t="shared" si="3"/>
        <v>1.0769128020409234E-3</v>
      </c>
      <c r="L23" s="79"/>
      <c r="M23" s="80"/>
      <c r="N23" s="81">
        <f>分析係数表!H26</f>
        <v>1.2046143816785239E-2</v>
      </c>
      <c r="O23" s="82">
        <f t="shared" si="4"/>
        <v>0.1476638111339863</v>
      </c>
      <c r="P23" s="76">
        <f>分析係数表!C26</f>
        <v>0.11021233569261879</v>
      </c>
      <c r="Q23" s="82">
        <f t="shared" si="5"/>
        <v>1.6274373522350359E-2</v>
      </c>
      <c r="R23" s="83">
        <v>1.6736879248832014E-2</v>
      </c>
      <c r="S23" s="84">
        <f t="shared" si="6"/>
        <v>2.2164519771118267E-2</v>
      </c>
      <c r="T23" s="85">
        <f>分析係数表!F26</f>
        <v>0.33809523809523812</v>
      </c>
      <c r="U23" s="86">
        <f t="shared" si="7"/>
        <v>7.4937185892828429E-3</v>
      </c>
      <c r="V23" s="87">
        <f>分析係数表!D26</f>
        <v>0</v>
      </c>
      <c r="W23" s="167">
        <f t="shared" si="8"/>
        <v>0</v>
      </c>
      <c r="X23" s="76">
        <f>分析係数表!E26</f>
        <v>0</v>
      </c>
      <c r="Y23" s="166">
        <f t="shared" si="9"/>
        <v>0</v>
      </c>
    </row>
    <row r="24" spans="1:25" x14ac:dyDescent="0.2">
      <c r="A24" s="6" t="s">
        <v>12</v>
      </c>
      <c r="B24" s="5" t="s">
        <v>365</v>
      </c>
      <c r="C24" s="90"/>
      <c r="D24" s="76">
        <f>投入係数表!AA24</f>
        <v>0</v>
      </c>
      <c r="E24" s="77">
        <f t="shared" si="0"/>
        <v>0</v>
      </c>
      <c r="F24" s="76">
        <f>分析係数表!C27</f>
        <v>1.1933174224343368E-3</v>
      </c>
      <c r="G24" s="77">
        <f t="shared" si="1"/>
        <v>0</v>
      </c>
      <c r="H24" s="77">
        <v>1.0910555357349064E-5</v>
      </c>
      <c r="I24" s="77">
        <f t="shared" si="2"/>
        <v>1.0910555357349064E-5</v>
      </c>
      <c r="J24" s="76">
        <f>分析係数表!G27</f>
        <v>0.2857142857142857</v>
      </c>
      <c r="K24" s="78">
        <f t="shared" si="3"/>
        <v>3.117301530671161E-6</v>
      </c>
      <c r="L24" s="79"/>
      <c r="M24" s="80"/>
      <c r="N24" s="81">
        <f>分析係数表!H27</f>
        <v>1.1365890989484425E-2</v>
      </c>
      <c r="O24" s="82">
        <f t="shared" si="4"/>
        <v>0.13932514885818473</v>
      </c>
      <c r="P24" s="76">
        <f>分析係数表!C27</f>
        <v>1.1933174224343368E-3</v>
      </c>
      <c r="Q24" s="82">
        <f t="shared" si="5"/>
        <v>1.6625912751572929E-4</v>
      </c>
      <c r="R24" s="83">
        <v>1.6692998521570797E-4</v>
      </c>
      <c r="S24" s="84">
        <f t="shared" si="6"/>
        <v>1.7784054057305704E-4</v>
      </c>
      <c r="T24" s="85">
        <f>分析係数表!F27</f>
        <v>0.5714285714285714</v>
      </c>
      <c r="U24" s="86">
        <f t="shared" si="7"/>
        <v>1.0162316604174688E-4</v>
      </c>
      <c r="V24" s="87">
        <f>分析係数表!D27</f>
        <v>1.4285714285714286</v>
      </c>
      <c r="W24" s="167">
        <f t="shared" si="8"/>
        <v>0</v>
      </c>
      <c r="X24" s="76">
        <f>分析係数表!E27</f>
        <v>1.2857142857142858</v>
      </c>
      <c r="Y24" s="166">
        <f t="shared" si="9"/>
        <v>0</v>
      </c>
    </row>
    <row r="25" spans="1:25" x14ac:dyDescent="0.2">
      <c r="A25" s="6" t="s">
        <v>13</v>
      </c>
      <c r="B25" s="5" t="s">
        <v>191</v>
      </c>
      <c r="C25" s="90"/>
      <c r="D25" s="76">
        <f>投入係数表!AA25</f>
        <v>0</v>
      </c>
      <c r="E25" s="77">
        <f t="shared" si="0"/>
        <v>0</v>
      </c>
      <c r="F25" s="76">
        <f>分析係数表!C28</f>
        <v>9.1300191204588876E-2</v>
      </c>
      <c r="G25" s="77">
        <f t="shared" si="1"/>
        <v>0</v>
      </c>
      <c r="H25" s="77">
        <v>9.2977214556283112E-3</v>
      </c>
      <c r="I25" s="77">
        <f t="shared" si="2"/>
        <v>9.2977214556283112E-3</v>
      </c>
      <c r="J25" s="76">
        <f>分析係数表!G28</f>
        <v>0.1256583897667419</v>
      </c>
      <c r="K25" s="78">
        <f t="shared" si="3"/>
        <v>1.1683367066139413E-3</v>
      </c>
      <c r="L25" s="79"/>
      <c r="M25" s="80"/>
      <c r="N25" s="81">
        <f>分析係数表!H28</f>
        <v>2.1286244720954622E-2</v>
      </c>
      <c r="O25" s="82">
        <f t="shared" si="4"/>
        <v>0.26093064038029112</v>
      </c>
      <c r="P25" s="76">
        <f>分析係数表!C28</f>
        <v>9.1300191204588876E-2</v>
      </c>
      <c r="Q25" s="82">
        <f t="shared" si="5"/>
        <v>2.3823017357856399E-2</v>
      </c>
      <c r="R25" s="83">
        <v>2.5931835243799304E-2</v>
      </c>
      <c r="S25" s="84">
        <f t="shared" si="6"/>
        <v>3.5229556699427615E-2</v>
      </c>
      <c r="T25" s="85">
        <f>分析係数表!F28</f>
        <v>0.21519939804364183</v>
      </c>
      <c r="U25" s="86">
        <f t="shared" si="7"/>
        <v>7.5813793950611722E-3</v>
      </c>
      <c r="V25" s="87">
        <f>分析係数表!D28</f>
        <v>9.9322799097065456E-2</v>
      </c>
      <c r="W25" s="167">
        <f t="shared" si="8"/>
        <v>0</v>
      </c>
      <c r="X25" s="76">
        <f>分析係数表!E28</f>
        <v>9.7817908201655382E-2</v>
      </c>
      <c r="Y25" s="166">
        <f t="shared" si="9"/>
        <v>0</v>
      </c>
    </row>
    <row r="26" spans="1:25" x14ac:dyDescent="0.2">
      <c r="A26" s="6" t="s">
        <v>14</v>
      </c>
      <c r="B26" s="5" t="s">
        <v>50</v>
      </c>
      <c r="C26" s="90"/>
      <c r="D26" s="76">
        <f>投入係数表!AA26</f>
        <v>3.937007874015748E-3</v>
      </c>
      <c r="E26" s="77">
        <f t="shared" si="0"/>
        <v>0.39370078740157477</v>
      </c>
      <c r="F26" s="76">
        <f>分析係数表!C29</f>
        <v>1.8433179723502335E-2</v>
      </c>
      <c r="G26" s="77">
        <f t="shared" si="1"/>
        <v>7.2571573714576114E-3</v>
      </c>
      <c r="H26" s="77">
        <v>9.768828193031525E-3</v>
      </c>
      <c r="I26" s="77">
        <f t="shared" si="2"/>
        <v>9.768828193031525E-3</v>
      </c>
      <c r="J26" s="76">
        <f>分析係数表!G29</f>
        <v>0.30107526881720431</v>
      </c>
      <c r="K26" s="78">
        <f t="shared" si="3"/>
        <v>2.9411525742460507E-3</v>
      </c>
      <c r="L26" s="79"/>
      <c r="M26" s="80"/>
      <c r="N26" s="81">
        <f>分析係数表!H29</f>
        <v>1.0062073070491199E-2</v>
      </c>
      <c r="O26" s="82">
        <f t="shared" si="4"/>
        <v>0.12334271282956503</v>
      </c>
      <c r="P26" s="76">
        <f>分析係数表!C29</f>
        <v>1.8433179723502335E-2</v>
      </c>
      <c r="Q26" s="82">
        <f t="shared" si="5"/>
        <v>2.2735983931717095E-3</v>
      </c>
      <c r="R26" s="83">
        <v>2.7076426970845452E-3</v>
      </c>
      <c r="S26" s="84">
        <f t="shared" si="6"/>
        <v>1.2476470890116071E-2</v>
      </c>
      <c r="T26" s="85">
        <f>分析係数表!F29</f>
        <v>0.4838709677419355</v>
      </c>
      <c r="U26" s="86">
        <f t="shared" si="7"/>
        <v>6.037002043604551E-3</v>
      </c>
      <c r="V26" s="87">
        <f>分析係数表!D29</f>
        <v>0.46236559139784944</v>
      </c>
      <c r="W26" s="167">
        <f t="shared" si="8"/>
        <v>0</v>
      </c>
      <c r="X26" s="76">
        <f>分析係数表!E29</f>
        <v>0.18279569892473119</v>
      </c>
      <c r="Y26" s="166">
        <f t="shared" si="9"/>
        <v>0</v>
      </c>
    </row>
    <row r="27" spans="1:25" x14ac:dyDescent="0.2">
      <c r="A27" s="6" t="s">
        <v>15</v>
      </c>
      <c r="B27" s="5" t="s">
        <v>36</v>
      </c>
      <c r="C27" s="90"/>
      <c r="D27" s="76">
        <f>投入係数表!AA27</f>
        <v>2.952755905511811E-2</v>
      </c>
      <c r="E27" s="77">
        <f t="shared" si="0"/>
        <v>2.9527559055118111</v>
      </c>
      <c r="F27" s="76">
        <f>分析係数表!C30</f>
        <v>1</v>
      </c>
      <c r="G27" s="77">
        <f t="shared" si="1"/>
        <v>2.9527559055118111</v>
      </c>
      <c r="H27" s="77">
        <v>3.3029869446904563</v>
      </c>
      <c r="I27" s="77">
        <f t="shared" si="2"/>
        <v>3.3029869446904563</v>
      </c>
      <c r="J27" s="76">
        <f>分析係数表!G30</f>
        <v>0.34457349818908456</v>
      </c>
      <c r="K27" s="78">
        <f t="shared" si="3"/>
        <v>1.1381217660048668</v>
      </c>
      <c r="L27" s="79"/>
      <c r="M27" s="80"/>
      <c r="N27" s="81">
        <f>分析係数表!H30</f>
        <v>0</v>
      </c>
      <c r="O27" s="82">
        <f t="shared" si="4"/>
        <v>0</v>
      </c>
      <c r="P27" s="76">
        <f>分析係数表!C30</f>
        <v>1</v>
      </c>
      <c r="Q27" s="82">
        <f t="shared" si="5"/>
        <v>0</v>
      </c>
      <c r="R27" s="83">
        <v>2.5907468872274259E-2</v>
      </c>
      <c r="S27" s="84">
        <f t="shared" si="6"/>
        <v>3.3288944135627307</v>
      </c>
      <c r="T27" s="85">
        <f>分析係数表!F30</f>
        <v>0.44136380666916447</v>
      </c>
      <c r="U27" s="86">
        <f t="shared" si="7"/>
        <v>1.4692535103697628</v>
      </c>
      <c r="V27" s="87">
        <f>分析係数表!D30</f>
        <v>0.11764705882352941</v>
      </c>
      <c r="W27" s="167">
        <f t="shared" si="8"/>
        <v>0</v>
      </c>
      <c r="X27" s="76">
        <f>分析係数表!E30</f>
        <v>7.730735606344448E-2</v>
      </c>
      <c r="Y27" s="166">
        <f t="shared" si="9"/>
        <v>0</v>
      </c>
    </row>
    <row r="28" spans="1:25" x14ac:dyDescent="0.2">
      <c r="A28" s="6" t="s">
        <v>16</v>
      </c>
      <c r="B28" s="5" t="s">
        <v>192</v>
      </c>
      <c r="C28" s="90"/>
      <c r="D28" s="76">
        <f>投入係数表!AA28</f>
        <v>4.3307086614173228E-2</v>
      </c>
      <c r="E28" s="77">
        <f t="shared" si="0"/>
        <v>4.3307086614173231</v>
      </c>
      <c r="F28" s="76">
        <f>分析係数表!C31</f>
        <v>0.63276836158192085</v>
      </c>
      <c r="G28" s="77">
        <f t="shared" si="1"/>
        <v>2.740335424173673</v>
      </c>
      <c r="H28" s="77">
        <v>3.2789710601702806</v>
      </c>
      <c r="I28" s="77">
        <f t="shared" si="2"/>
        <v>3.2789710601702806</v>
      </c>
      <c r="J28" s="76">
        <f>分析係数表!G31</f>
        <v>7.0953436807095344E-2</v>
      </c>
      <c r="K28" s="78">
        <f t="shared" si="3"/>
        <v>0.23265426591008642</v>
      </c>
      <c r="L28" s="79"/>
      <c r="M28" s="80"/>
      <c r="N28" s="81">
        <f>分析係数表!H31</f>
        <v>2.4772540460871292E-2</v>
      </c>
      <c r="O28" s="82">
        <f t="shared" si="4"/>
        <v>0.3036662845437742</v>
      </c>
      <c r="P28" s="76">
        <f>分析係数表!C31</f>
        <v>0.63276836158192085</v>
      </c>
      <c r="Q28" s="82">
        <f t="shared" si="5"/>
        <v>0.19215041733843338</v>
      </c>
      <c r="R28" s="83">
        <v>0.24948682520018017</v>
      </c>
      <c r="S28" s="84">
        <f t="shared" si="6"/>
        <v>3.5284578853704609</v>
      </c>
      <c r="T28" s="85">
        <f>分析係数表!F31</f>
        <v>0.34515890613451589</v>
      </c>
      <c r="U28" s="86">
        <f t="shared" si="7"/>
        <v>1.2178786640561754</v>
      </c>
      <c r="V28" s="87">
        <f>分析係数表!D31</f>
        <v>8.130081300813009E-3</v>
      </c>
      <c r="W28" s="167">
        <f t="shared" si="8"/>
        <v>0</v>
      </c>
      <c r="X28" s="76">
        <f>分析係数表!E31</f>
        <v>7.3909830007390983E-3</v>
      </c>
      <c r="Y28" s="166">
        <f t="shared" si="9"/>
        <v>0</v>
      </c>
    </row>
    <row r="29" spans="1:25" x14ac:dyDescent="0.2">
      <c r="A29" s="6" t="s">
        <v>17</v>
      </c>
      <c r="B29" s="5" t="s">
        <v>272</v>
      </c>
      <c r="C29" s="75">
        <f>最終需要_まとめ!C30</f>
        <v>100</v>
      </c>
      <c r="D29" s="76">
        <f>投入係数表!AA29</f>
        <v>9.2519685039370081E-2</v>
      </c>
      <c r="E29" s="77">
        <f t="shared" si="0"/>
        <v>9.2519685039370074</v>
      </c>
      <c r="F29" s="76">
        <f>分析係数表!C32</f>
        <v>0.97868217054263562</v>
      </c>
      <c r="G29" s="77">
        <f t="shared" si="1"/>
        <v>9.0547366172251724</v>
      </c>
      <c r="H29" s="77">
        <v>9.9704864114465561</v>
      </c>
      <c r="I29" s="77">
        <f t="shared" si="2"/>
        <v>109.97048641144656</v>
      </c>
      <c r="J29" s="76">
        <f>分析係数表!G32</f>
        <v>0.14173228346456693</v>
      </c>
      <c r="K29" s="78">
        <f t="shared" si="3"/>
        <v>15.586368152803448</v>
      </c>
      <c r="L29" s="79"/>
      <c r="M29" s="80"/>
      <c r="N29" s="81">
        <f>分析係数表!H32</f>
        <v>7.0859669510501405E-3</v>
      </c>
      <c r="O29" s="82">
        <f t="shared" si="4"/>
        <v>8.686106537293313E-2</v>
      </c>
      <c r="P29" s="76">
        <f>分析係数表!C32</f>
        <v>0.97868217054263562</v>
      </c>
      <c r="Q29" s="82">
        <f t="shared" si="5"/>
        <v>8.5009375994827968E-2</v>
      </c>
      <c r="R29" s="83">
        <v>0.10731226111783146</v>
      </c>
      <c r="S29" s="84">
        <f t="shared" si="6"/>
        <v>110.07779867256438</v>
      </c>
      <c r="T29" s="85">
        <f>分析係数表!F32</f>
        <v>0.48622047244094491</v>
      </c>
      <c r="U29" s="86">
        <f t="shared" si="7"/>
        <v>53.52207927583347</v>
      </c>
      <c r="V29" s="87">
        <f>分析係数表!D32</f>
        <v>1.3779527559055118E-2</v>
      </c>
      <c r="W29" s="167">
        <f t="shared" si="8"/>
        <v>2</v>
      </c>
      <c r="X29" s="76">
        <f>分析係数表!E32</f>
        <v>2.1653543307086614E-2</v>
      </c>
      <c r="Y29" s="166">
        <f t="shared" si="9"/>
        <v>2</v>
      </c>
    </row>
    <row r="30" spans="1:25" x14ac:dyDescent="0.2">
      <c r="A30" s="6" t="s">
        <v>18</v>
      </c>
      <c r="B30" s="5" t="s">
        <v>273</v>
      </c>
      <c r="C30" s="90"/>
      <c r="D30" s="76">
        <f>投入係数表!AA30</f>
        <v>1.968503937007874E-3</v>
      </c>
      <c r="E30" s="77">
        <f t="shared" si="0"/>
        <v>0.19685039370078738</v>
      </c>
      <c r="F30" s="76">
        <f>分析係数表!C33</f>
        <v>0.55506607929515417</v>
      </c>
      <c r="G30" s="77">
        <f t="shared" si="1"/>
        <v>0.10926497623920357</v>
      </c>
      <c r="H30" s="77">
        <v>0.15260155730897057</v>
      </c>
      <c r="I30" s="77">
        <f t="shared" si="2"/>
        <v>0.15260155730897057</v>
      </c>
      <c r="J30" s="76">
        <f>分析係数表!G33</f>
        <v>0.50923482849604218</v>
      </c>
      <c r="K30" s="78">
        <f t="shared" si="3"/>
        <v>7.7710027864462586E-2</v>
      </c>
      <c r="L30" s="79"/>
      <c r="M30" s="80"/>
      <c r="N30" s="81">
        <f>分析係数表!H33</f>
        <v>1.0203792409512202E-3</v>
      </c>
      <c r="O30" s="82">
        <f t="shared" si="4"/>
        <v>1.2507993413702369E-2</v>
      </c>
      <c r="P30" s="76">
        <f>分析係数表!C33</f>
        <v>0.55506607929515417</v>
      </c>
      <c r="Q30" s="82">
        <f t="shared" si="5"/>
        <v>6.9427628639933854E-3</v>
      </c>
      <c r="R30" s="83">
        <v>2.3328074049589951E-2</v>
      </c>
      <c r="S30" s="84">
        <f t="shared" si="6"/>
        <v>0.17592963135856052</v>
      </c>
      <c r="T30" s="85">
        <f>分析係数表!F33</f>
        <v>0.65171503957783639</v>
      </c>
      <c r="U30" s="86">
        <f t="shared" si="7"/>
        <v>0.11465598666375844</v>
      </c>
      <c r="V30" s="87">
        <f>分析係数表!D33</f>
        <v>0.10817941952506596</v>
      </c>
      <c r="W30" s="167">
        <f t="shared" si="8"/>
        <v>0</v>
      </c>
      <c r="X30" s="76">
        <f>分析係数表!E33</f>
        <v>0.10026385224274406</v>
      </c>
      <c r="Y30" s="166">
        <f t="shared" si="9"/>
        <v>0</v>
      </c>
    </row>
    <row r="31" spans="1:25" x14ac:dyDescent="0.2">
      <c r="A31" s="6" t="s">
        <v>19</v>
      </c>
      <c r="B31" s="5" t="s">
        <v>274</v>
      </c>
      <c r="C31" s="90"/>
      <c r="D31" s="76">
        <f>投入係数表!AA31</f>
        <v>1.968503937007874E-2</v>
      </c>
      <c r="E31" s="77">
        <f t="shared" si="0"/>
        <v>1.9685039370078741</v>
      </c>
      <c r="F31" s="76">
        <f>分析係数表!C34</f>
        <v>0.15400223191640461</v>
      </c>
      <c r="G31" s="77">
        <f t="shared" si="1"/>
        <v>0.30315399983544217</v>
      </c>
      <c r="H31" s="77">
        <v>0.39031542016798032</v>
      </c>
      <c r="I31" s="77">
        <f t="shared" si="2"/>
        <v>0.39031542016798032</v>
      </c>
      <c r="J31" s="76">
        <f>分析係数表!G34</f>
        <v>0.42548076923076922</v>
      </c>
      <c r="K31" s="78">
        <f t="shared" si="3"/>
        <v>0.16607170521570316</v>
      </c>
      <c r="L31" s="79"/>
      <c r="M31" s="80"/>
      <c r="N31" s="81">
        <f>分析係数表!H34</f>
        <v>0.17369122190414105</v>
      </c>
      <c r="O31" s="82">
        <f t="shared" si="4"/>
        <v>2.1291384344213369</v>
      </c>
      <c r="P31" s="76">
        <f>分析係数表!C34</f>
        <v>0.15400223191640461</v>
      </c>
      <c r="Q31" s="82">
        <f t="shared" si="5"/>
        <v>0.32789207095988537</v>
      </c>
      <c r="R31" s="83">
        <v>0.34525701420392801</v>
      </c>
      <c r="S31" s="84">
        <f t="shared" si="6"/>
        <v>0.73557243437190833</v>
      </c>
      <c r="T31" s="85">
        <f>分析係数表!F34</f>
        <v>0.70232371794871795</v>
      </c>
      <c r="U31" s="86">
        <f t="shared" si="7"/>
        <v>0.51660996692866801</v>
      </c>
      <c r="V31" s="87">
        <f>分析係数表!D34</f>
        <v>0.47435897435897434</v>
      </c>
      <c r="W31" s="167">
        <f t="shared" si="8"/>
        <v>0</v>
      </c>
      <c r="X31" s="76">
        <f>分析係数表!E34</f>
        <v>0.27003205128205127</v>
      </c>
      <c r="Y31" s="166">
        <f t="shared" si="9"/>
        <v>0</v>
      </c>
    </row>
    <row r="32" spans="1:25" x14ac:dyDescent="0.2">
      <c r="A32" s="6" t="s">
        <v>20</v>
      </c>
      <c r="B32" s="5" t="s">
        <v>37</v>
      </c>
      <c r="C32" s="90"/>
      <c r="D32" s="76">
        <f>投入係数表!AA32</f>
        <v>2.3622047244094488E-2</v>
      </c>
      <c r="E32" s="77">
        <f t="shared" si="0"/>
        <v>2.3622047244094486</v>
      </c>
      <c r="F32" s="76">
        <f>分析係数表!C35</f>
        <v>0.30568862275449105</v>
      </c>
      <c r="G32" s="77">
        <f t="shared" si="1"/>
        <v>0.7220991088688764</v>
      </c>
      <c r="H32" s="77">
        <v>0.85822885292166673</v>
      </c>
      <c r="I32" s="77">
        <f t="shared" si="2"/>
        <v>0.85822885292166673</v>
      </c>
      <c r="J32" s="76">
        <f>分析係数表!G35</f>
        <v>0.31559633027522938</v>
      </c>
      <c r="K32" s="78">
        <f t="shared" si="3"/>
        <v>0.2708538765183976</v>
      </c>
      <c r="L32" s="79"/>
      <c r="M32" s="80"/>
      <c r="N32" s="81">
        <f>分析係数表!H35</f>
        <v>6.5701085570136902E-2</v>
      </c>
      <c r="O32" s="82">
        <f t="shared" si="4"/>
        <v>0.80537579813783589</v>
      </c>
      <c r="P32" s="76">
        <f>分析係数表!C35</f>
        <v>0.30568862275449105</v>
      </c>
      <c r="Q32" s="82">
        <f t="shared" si="5"/>
        <v>0.24619421853255405</v>
      </c>
      <c r="R32" s="83">
        <v>0.2891574077224337</v>
      </c>
      <c r="S32" s="84">
        <f t="shared" si="6"/>
        <v>1.1473862606441005</v>
      </c>
      <c r="T32" s="85">
        <f>分析係数表!F35</f>
        <v>0.65045871559633028</v>
      </c>
      <c r="U32" s="86">
        <f t="shared" si="7"/>
        <v>0.74632739339143783</v>
      </c>
      <c r="V32" s="87">
        <f>分析係数表!D35</f>
        <v>0.10366972477064221</v>
      </c>
      <c r="W32" s="167">
        <f t="shared" si="8"/>
        <v>0</v>
      </c>
      <c r="X32" s="76">
        <f>分析係数表!E35</f>
        <v>8.990825688073395E-2</v>
      </c>
      <c r="Y32" s="166">
        <f t="shared" si="9"/>
        <v>0</v>
      </c>
    </row>
    <row r="33" spans="1:25" x14ac:dyDescent="0.2">
      <c r="A33" s="6" t="s">
        <v>21</v>
      </c>
      <c r="B33" s="5" t="s">
        <v>38</v>
      </c>
      <c r="C33" s="90"/>
      <c r="D33" s="76">
        <f>投入係数表!AA33</f>
        <v>0</v>
      </c>
      <c r="E33" s="77">
        <f t="shared" si="0"/>
        <v>0</v>
      </c>
      <c r="F33" s="76">
        <f>分析係数表!C36</f>
        <v>0.70817344589409048</v>
      </c>
      <c r="G33" s="77">
        <f t="shared" si="1"/>
        <v>0</v>
      </c>
      <c r="H33" s="77">
        <v>5.8665727906979166E-2</v>
      </c>
      <c r="I33" s="77">
        <f t="shared" si="2"/>
        <v>5.8665727906979166E-2</v>
      </c>
      <c r="J33" s="76">
        <f>分析係数表!G36</f>
        <v>9.7428958051420846E-3</v>
      </c>
      <c r="K33" s="78">
        <f t="shared" si="3"/>
        <v>5.7157407433051422E-4</v>
      </c>
      <c r="L33" s="79"/>
      <c r="M33" s="80"/>
      <c r="N33" s="81">
        <f>分析係数表!H36</f>
        <v>0.13287605226609223</v>
      </c>
      <c r="O33" s="82">
        <f t="shared" si="4"/>
        <v>1.628818697873242</v>
      </c>
      <c r="P33" s="76">
        <f>分析係数表!C36</f>
        <v>0.70817344589409048</v>
      </c>
      <c r="Q33" s="82">
        <f t="shared" si="5"/>
        <v>1.1534861500096192</v>
      </c>
      <c r="R33" s="83">
        <v>1.1845953606482726</v>
      </c>
      <c r="S33" s="84">
        <f t="shared" si="6"/>
        <v>1.2432610885552517</v>
      </c>
      <c r="T33" s="85">
        <f>分析係数表!F36</f>
        <v>0.89418132611637346</v>
      </c>
      <c r="U33" s="86">
        <f t="shared" si="7"/>
        <v>1.111700848873221</v>
      </c>
      <c r="V33" s="87">
        <f>分析係数表!D36</f>
        <v>4.0595399188092015E-3</v>
      </c>
      <c r="W33" s="167">
        <f t="shared" si="8"/>
        <v>0</v>
      </c>
      <c r="X33" s="76">
        <f>分析係数表!E36</f>
        <v>8.1190798376184028E-4</v>
      </c>
      <c r="Y33" s="166">
        <f t="shared" si="9"/>
        <v>0</v>
      </c>
    </row>
    <row r="34" spans="1:25" x14ac:dyDescent="0.2">
      <c r="A34" s="6" t="s">
        <v>22</v>
      </c>
      <c r="B34" s="5" t="s">
        <v>377</v>
      </c>
      <c r="C34" s="90"/>
      <c r="D34" s="76">
        <f>投入係数表!AA34</f>
        <v>1.1811023622047244E-2</v>
      </c>
      <c r="E34" s="77">
        <f t="shared" si="0"/>
        <v>1.1811023622047243</v>
      </c>
      <c r="F34" s="76">
        <f>分析係数表!C37</f>
        <v>0.27648363838047696</v>
      </c>
      <c r="G34" s="77">
        <f t="shared" si="1"/>
        <v>0.32655547840213811</v>
      </c>
      <c r="H34" s="77">
        <v>0.44581449910139687</v>
      </c>
      <c r="I34" s="77">
        <f t="shared" si="2"/>
        <v>0.44581449910139687</v>
      </c>
      <c r="J34" s="76">
        <f>分析係数表!G37</f>
        <v>0.33205374280230326</v>
      </c>
      <c r="K34" s="78">
        <f t="shared" si="3"/>
        <v>0.14803437302215289</v>
      </c>
      <c r="L34" s="79"/>
      <c r="M34" s="80"/>
      <c r="N34" s="81">
        <f>分析係数表!H37</f>
        <v>5.1330744593407217E-2</v>
      </c>
      <c r="O34" s="82">
        <f t="shared" si="4"/>
        <v>0.62922155756152753</v>
      </c>
      <c r="P34" s="76">
        <f>分析係数表!C37</f>
        <v>0.27648363838047696</v>
      </c>
      <c r="Q34" s="82">
        <f t="shared" si="5"/>
        <v>0.17396946558204185</v>
      </c>
      <c r="R34" s="83">
        <v>0.1997253946723499</v>
      </c>
      <c r="S34" s="84">
        <f t="shared" si="6"/>
        <v>0.64553989377374676</v>
      </c>
      <c r="T34" s="85">
        <f>分析係数表!F37</f>
        <v>0.66922584772872684</v>
      </c>
      <c r="U34" s="86">
        <f t="shared" si="7"/>
        <v>0.43201198265344798</v>
      </c>
      <c r="V34" s="87">
        <f>分析係数表!D37</f>
        <v>9.9168266154830459E-2</v>
      </c>
      <c r="W34" s="167">
        <f t="shared" si="8"/>
        <v>0</v>
      </c>
      <c r="X34" s="76">
        <f>分析係数表!E37</f>
        <v>6.9737683941138842E-2</v>
      </c>
      <c r="Y34" s="166">
        <f t="shared" si="9"/>
        <v>0</v>
      </c>
    </row>
    <row r="35" spans="1:25" x14ac:dyDescent="0.2">
      <c r="A35" s="6" t="s">
        <v>23</v>
      </c>
      <c r="B35" s="5" t="s">
        <v>193</v>
      </c>
      <c r="C35" s="90"/>
      <c r="D35" s="76">
        <f>投入係数表!AA35</f>
        <v>4.1338582677165357E-2</v>
      </c>
      <c r="E35" s="77">
        <f t="shared" si="0"/>
        <v>4.1338582677165361</v>
      </c>
      <c r="F35" s="76">
        <f>分析係数表!C38</f>
        <v>2.0725388601036232E-2</v>
      </c>
      <c r="G35" s="77">
        <f t="shared" si="1"/>
        <v>8.5675819020031685E-2</v>
      </c>
      <c r="H35" s="77">
        <v>0.10036639928491058</v>
      </c>
      <c r="I35" s="77">
        <f t="shared" si="2"/>
        <v>0.10036639928491058</v>
      </c>
      <c r="J35" s="76">
        <f>分析係数表!G38</f>
        <v>0.23376623376623376</v>
      </c>
      <c r="K35" s="78">
        <f t="shared" si="3"/>
        <v>2.3462275157511564E-2</v>
      </c>
      <c r="L35" s="79"/>
      <c r="M35" s="80"/>
      <c r="N35" s="81">
        <f>分析係数表!H38</f>
        <v>4.4613247923811682E-2</v>
      </c>
      <c r="O35" s="82">
        <f t="shared" si="4"/>
        <v>0.54687726758798694</v>
      </c>
      <c r="P35" s="76">
        <f>分析係数表!C38</f>
        <v>2.0725388601036232E-2</v>
      </c>
      <c r="Q35" s="82">
        <f t="shared" si="5"/>
        <v>1.1334243887833906E-2</v>
      </c>
      <c r="R35" s="83">
        <v>1.2822626390251833E-2</v>
      </c>
      <c r="S35" s="84">
        <f t="shared" si="6"/>
        <v>0.11318902567516241</v>
      </c>
      <c r="T35" s="85">
        <f>分析係数表!F38</f>
        <v>0.61038961038961037</v>
      </c>
      <c r="U35" s="86">
        <f t="shared" si="7"/>
        <v>6.9089405282241986E-2</v>
      </c>
      <c r="V35" s="87">
        <f>分析係数表!D38</f>
        <v>0.19480519480519481</v>
      </c>
      <c r="W35" s="167">
        <f t="shared" si="8"/>
        <v>0</v>
      </c>
      <c r="X35" s="76">
        <f>分析係数表!E38</f>
        <v>0.15584415584415584</v>
      </c>
      <c r="Y35" s="166">
        <f t="shared" si="9"/>
        <v>0</v>
      </c>
    </row>
    <row r="36" spans="1:25" x14ac:dyDescent="0.2">
      <c r="A36" s="6" t="s">
        <v>24</v>
      </c>
      <c r="B36" s="5" t="s">
        <v>39</v>
      </c>
      <c r="C36" s="90"/>
      <c r="D36" s="76">
        <f>投入係数表!AA36</f>
        <v>0</v>
      </c>
      <c r="E36" s="77">
        <f t="shared" si="0"/>
        <v>0</v>
      </c>
      <c r="F36" s="76">
        <f>分析係数表!C39</f>
        <v>1</v>
      </c>
      <c r="G36" s="77">
        <f t="shared" si="1"/>
        <v>0</v>
      </c>
      <c r="H36" s="77">
        <v>7.08065318858816E-3</v>
      </c>
      <c r="I36" s="77">
        <f t="shared" si="2"/>
        <v>7.08065318858816E-3</v>
      </c>
      <c r="J36" s="76">
        <f>分析係数表!G39</f>
        <v>0.35511171293161814</v>
      </c>
      <c r="K36" s="78">
        <f t="shared" si="3"/>
        <v>2.5144228824742652E-3</v>
      </c>
      <c r="L36" s="79"/>
      <c r="M36" s="80"/>
      <c r="N36" s="81">
        <f>分析係数表!H39</f>
        <v>4.0815169638048808E-3</v>
      </c>
      <c r="O36" s="82">
        <f t="shared" si="4"/>
        <v>5.0031973654809478E-2</v>
      </c>
      <c r="P36" s="76">
        <f>分析係数表!C39</f>
        <v>1</v>
      </c>
      <c r="Q36" s="82">
        <f t="shared" si="5"/>
        <v>5.0031973654809478E-2</v>
      </c>
      <c r="R36" s="83">
        <v>5.1911337609809163E-2</v>
      </c>
      <c r="S36" s="84">
        <f t="shared" si="6"/>
        <v>5.8991990798397322E-2</v>
      </c>
      <c r="T36" s="85">
        <f>分析係数表!F39</f>
        <v>0.70565335138794849</v>
      </c>
      <c r="U36" s="86">
        <f t="shared" si="7"/>
        <v>4.1627896011936089E-2</v>
      </c>
      <c r="V36" s="87">
        <f>分析係数表!D39</f>
        <v>5.8226134055517943E-2</v>
      </c>
      <c r="W36" s="167">
        <f t="shared" si="8"/>
        <v>0</v>
      </c>
      <c r="X36" s="76">
        <f>分析係数表!E39</f>
        <v>7.3798239675016933E-2</v>
      </c>
      <c r="Y36" s="166">
        <f t="shared" si="9"/>
        <v>0</v>
      </c>
    </row>
    <row r="37" spans="1:25" x14ac:dyDescent="0.2">
      <c r="A37" s="6" t="s">
        <v>25</v>
      </c>
      <c r="B37" s="5" t="s">
        <v>40</v>
      </c>
      <c r="C37" s="90"/>
      <c r="D37" s="76">
        <f>投入係数表!AA37</f>
        <v>0</v>
      </c>
      <c r="E37" s="77">
        <f t="shared" si="0"/>
        <v>0</v>
      </c>
      <c r="F37" s="76">
        <f>分析係数表!C40</f>
        <v>0.8197979041916168</v>
      </c>
      <c r="G37" s="77">
        <f t="shared" si="1"/>
        <v>0</v>
      </c>
      <c r="H37" s="77">
        <v>1.7423487422267025E-3</v>
      </c>
      <c r="I37" s="77">
        <f t="shared" si="2"/>
        <v>1.7423487422267025E-3</v>
      </c>
      <c r="J37" s="76">
        <f>分析係数表!G40</f>
        <v>0.57597173144876324</v>
      </c>
      <c r="K37" s="78">
        <f t="shared" si="3"/>
        <v>1.0035436218478887E-3</v>
      </c>
      <c r="L37" s="79"/>
      <c r="M37" s="80"/>
      <c r="N37" s="81">
        <f>分析係数表!H40</f>
        <v>2.8769025821263571E-2</v>
      </c>
      <c r="O37" s="82">
        <f t="shared" si="4"/>
        <v>0.35265592541410851</v>
      </c>
      <c r="P37" s="76">
        <f>分析係数表!C40</f>
        <v>0.8197979041916168</v>
      </c>
      <c r="Q37" s="82">
        <f t="shared" si="5"/>
        <v>0.2891065885552413</v>
      </c>
      <c r="R37" s="83">
        <v>0.28982232359545956</v>
      </c>
      <c r="S37" s="84">
        <f t="shared" si="6"/>
        <v>0.29156467233768629</v>
      </c>
      <c r="T37" s="85">
        <f>分析係数表!F40</f>
        <v>0.7751534312813837</v>
      </c>
      <c r="U37" s="86">
        <f t="shared" si="7"/>
        <v>0.22600735620298987</v>
      </c>
      <c r="V37" s="87">
        <f>分析係数表!D40</f>
        <v>0.11623581923005394</v>
      </c>
      <c r="W37" s="167">
        <f t="shared" si="8"/>
        <v>0</v>
      </c>
      <c r="X37" s="76">
        <f>分析係数表!E40</f>
        <v>7.1229310024177053E-2</v>
      </c>
      <c r="Y37" s="166">
        <f t="shared" si="9"/>
        <v>0</v>
      </c>
    </row>
    <row r="38" spans="1:25" x14ac:dyDescent="0.2">
      <c r="A38" s="6" t="s">
        <v>26</v>
      </c>
      <c r="B38" s="5" t="s">
        <v>276</v>
      </c>
      <c r="C38" s="90"/>
      <c r="D38" s="76">
        <f>投入係数表!AA38</f>
        <v>0</v>
      </c>
      <c r="E38" s="77">
        <f t="shared" si="0"/>
        <v>0</v>
      </c>
      <c r="F38" s="76">
        <f>分析係数表!C41</f>
        <v>0.39171744294123723</v>
      </c>
      <c r="G38" s="77">
        <f t="shared" si="1"/>
        <v>0</v>
      </c>
      <c r="H38" s="77">
        <v>1.1282431268477219E-4</v>
      </c>
      <c r="I38" s="77">
        <f t="shared" si="2"/>
        <v>1.1282431268477219E-4</v>
      </c>
      <c r="J38" s="76">
        <f>分析係数表!G41</f>
        <v>0.45918367346938777</v>
      </c>
      <c r="K38" s="78">
        <f t="shared" si="3"/>
        <v>5.1807082355252535E-5</v>
      </c>
      <c r="L38" s="79"/>
      <c r="M38" s="80"/>
      <c r="N38" s="81">
        <f>分析係数表!H41</f>
        <v>5.0452084691477002E-2</v>
      </c>
      <c r="O38" s="82">
        <f t="shared" si="4"/>
        <v>0.61845078545528387</v>
      </c>
      <c r="P38" s="76">
        <f>分析係数表!C41</f>
        <v>0.39171744294123723</v>
      </c>
      <c r="Q38" s="82">
        <f t="shared" si="5"/>
        <v>0.24225796026354351</v>
      </c>
      <c r="R38" s="83">
        <v>0.24424916821896137</v>
      </c>
      <c r="S38" s="84">
        <f t="shared" si="6"/>
        <v>0.24436199253164614</v>
      </c>
      <c r="T38" s="85">
        <f>分析係数表!F41</f>
        <v>0.56279434850863419</v>
      </c>
      <c r="U38" s="86">
        <f t="shared" si="7"/>
        <v>0.13752554838711953</v>
      </c>
      <c r="V38" s="87">
        <f>分析係数表!D41</f>
        <v>0.20068027210884354</v>
      </c>
      <c r="W38" s="167">
        <f t="shared" si="8"/>
        <v>0</v>
      </c>
      <c r="X38" s="76">
        <f>分析係数表!E41</f>
        <v>0.1815803244374673</v>
      </c>
      <c r="Y38" s="166">
        <f t="shared" si="9"/>
        <v>0</v>
      </c>
    </row>
    <row r="39" spans="1:25" x14ac:dyDescent="0.2">
      <c r="A39" s="6" t="s">
        <v>51</v>
      </c>
      <c r="B39" s="5" t="s">
        <v>367</v>
      </c>
      <c r="C39" s="90"/>
      <c r="D39" s="76">
        <f>投入係数表!AA39</f>
        <v>9.8425196850393699E-3</v>
      </c>
      <c r="E39" s="77">
        <f>$C$29*D39</f>
        <v>0.98425196850393704</v>
      </c>
      <c r="F39" s="76">
        <f>分析係数表!C42</f>
        <v>0.20259319286871957</v>
      </c>
      <c r="G39" s="77">
        <f>E39*F39</f>
        <v>0.19940274888653503</v>
      </c>
      <c r="H39" s="77">
        <v>0.22211704344735628</v>
      </c>
      <c r="I39" s="77">
        <f>C39+H39</f>
        <v>0.22211704344735628</v>
      </c>
      <c r="J39" s="76">
        <f>分析係数表!G42</f>
        <v>0.5</v>
      </c>
      <c r="K39" s="78">
        <f>I39*J39</f>
        <v>0.11105852172367814</v>
      </c>
      <c r="L39" s="79"/>
      <c r="M39" s="80"/>
      <c r="N39" s="81">
        <f>分析係数表!H42</f>
        <v>1.5560783424506107E-2</v>
      </c>
      <c r="O39" s="82">
        <f t="shared" si="4"/>
        <v>0.19074689955896112</v>
      </c>
      <c r="P39" s="76">
        <f>分析係数表!C42</f>
        <v>0.20259319286871957</v>
      </c>
      <c r="Q39" s="82">
        <f>O39*P39</f>
        <v>3.8644023411458894E-2</v>
      </c>
      <c r="R39" s="83">
        <v>3.9470252027301908E-2</v>
      </c>
      <c r="S39" s="84">
        <f>I39+R39</f>
        <v>0.2615872954746582</v>
      </c>
      <c r="T39" s="85">
        <f>分析係数表!F42</f>
        <v>0.5714285714285714</v>
      </c>
      <c r="U39" s="86">
        <f>S39*T39</f>
        <v>0.14947845455694753</v>
      </c>
      <c r="V39" s="87">
        <f>分析係数表!D42</f>
        <v>1.2619047619047619</v>
      </c>
      <c r="W39" s="167">
        <f>ROUND(S39*V39,0)</f>
        <v>0</v>
      </c>
      <c r="X39" s="76">
        <f>分析係数表!E42</f>
        <v>1.2380952380952381</v>
      </c>
      <c r="Y39" s="166">
        <f>ROUND(S39*X39,0)</f>
        <v>0</v>
      </c>
    </row>
    <row r="40" spans="1:25" x14ac:dyDescent="0.2">
      <c r="A40" s="6" t="s">
        <v>194</v>
      </c>
      <c r="B40" s="5" t="s">
        <v>41</v>
      </c>
      <c r="C40" s="90"/>
      <c r="D40" s="76">
        <f>投入係数表!AA40</f>
        <v>0.13385826771653545</v>
      </c>
      <c r="E40" s="77">
        <f>$C$29*D40</f>
        <v>13.385826771653544</v>
      </c>
      <c r="F40" s="76">
        <f>分析係数表!C43</f>
        <v>0.25330396475770922</v>
      </c>
      <c r="G40" s="77">
        <f>E40*F40</f>
        <v>3.39068299281973</v>
      </c>
      <c r="H40" s="77">
        <v>4.0795845574157994</v>
      </c>
      <c r="I40" s="77">
        <f>C40+H40</f>
        <v>4.0795845574157994</v>
      </c>
      <c r="J40" s="76">
        <f>分析係数表!G43</f>
        <v>0.41014168530947054</v>
      </c>
      <c r="K40" s="78">
        <f>I40*J40</f>
        <v>1.6732076857410065</v>
      </c>
      <c r="L40" s="79"/>
      <c r="M40" s="80"/>
      <c r="N40" s="81">
        <f>分析係数表!H43</f>
        <v>4.1382046994132816E-2</v>
      </c>
      <c r="O40" s="82">
        <f t="shared" si="4"/>
        <v>0.50726862177792942</v>
      </c>
      <c r="P40" s="76">
        <f>分析係数表!C43</f>
        <v>0.25330396475770922</v>
      </c>
      <c r="Q40" s="82">
        <f>O40*P40</f>
        <v>0.12849315309352835</v>
      </c>
      <c r="R40" s="83">
        <v>0.1801134479760477</v>
      </c>
      <c r="S40" s="84">
        <f>I40+R40</f>
        <v>4.2596980053918472</v>
      </c>
      <c r="T40" s="85">
        <f>分析係数表!F43</f>
        <v>0.66890380313199105</v>
      </c>
      <c r="U40" s="86">
        <f>S40*T40</f>
        <v>2.8493281960003629</v>
      </c>
      <c r="V40" s="87">
        <f>分析係数表!D43</f>
        <v>0.29082774049217003</v>
      </c>
      <c r="W40" s="167">
        <f>ROUND(S40*V40,0)</f>
        <v>1</v>
      </c>
      <c r="X40" s="76">
        <f>分析係数表!E43</f>
        <v>0.17375093214019388</v>
      </c>
      <c r="Y40" s="166">
        <f>ROUND(S40*X40,0)</f>
        <v>1</v>
      </c>
    </row>
    <row r="41" spans="1:25" x14ac:dyDescent="0.2">
      <c r="A41" s="6" t="s">
        <v>340</v>
      </c>
      <c r="B41" s="5" t="s">
        <v>42</v>
      </c>
      <c r="C41" s="90"/>
      <c r="D41" s="76">
        <f>投入係数表!AA41</f>
        <v>0</v>
      </c>
      <c r="E41" s="77">
        <f>$C$29*D41</f>
        <v>0</v>
      </c>
      <c r="F41" s="76">
        <f>分析係数表!C44</f>
        <v>0.34899060563661799</v>
      </c>
      <c r="G41" s="77">
        <f>E41*F41</f>
        <v>0</v>
      </c>
      <c r="H41" s="77">
        <v>1.681057697908039E-3</v>
      </c>
      <c r="I41" s="77">
        <f>C41+H41</f>
        <v>1.681057697908039E-3</v>
      </c>
      <c r="J41" s="76">
        <f>分析係数表!G44</f>
        <v>0.26066485946640033</v>
      </c>
      <c r="K41" s="78">
        <f>I41*J41</f>
        <v>4.3819266858010947E-4</v>
      </c>
      <c r="L41" s="79"/>
      <c r="M41" s="80"/>
      <c r="N41" s="81">
        <f>分析係数表!H44</f>
        <v>0.11725858110597773</v>
      </c>
      <c r="O41" s="82">
        <f t="shared" si="4"/>
        <v>1.4373769097912974</v>
      </c>
      <c r="P41" s="76">
        <f>分析係数表!C44</f>
        <v>0.34899060563661799</v>
      </c>
      <c r="Q41" s="82">
        <f>O41*P41</f>
        <v>0.50163103827615529</v>
      </c>
      <c r="R41" s="83">
        <v>0.50762368053309892</v>
      </c>
      <c r="S41" s="84">
        <f>I41+R41</f>
        <v>0.50930473823100697</v>
      </c>
      <c r="T41" s="85">
        <f>分析係数表!F44</f>
        <v>0.46411756313311459</v>
      </c>
      <c r="U41" s="86">
        <f>S41*T41</f>
        <v>0.23637727399992378</v>
      </c>
      <c r="V41" s="87">
        <f>分析係数表!D44</f>
        <v>0.17006705664146099</v>
      </c>
      <c r="W41" s="167">
        <f>ROUND(S41*V41,0)</f>
        <v>0</v>
      </c>
      <c r="X41" s="76">
        <f>分析係数表!E44</f>
        <v>7.8327864174632611E-2</v>
      </c>
      <c r="Y41" s="166">
        <f>ROUND(S41*X41,0)</f>
        <v>0</v>
      </c>
    </row>
    <row r="42" spans="1:25" x14ac:dyDescent="0.2">
      <c r="A42" s="6" t="s">
        <v>341</v>
      </c>
      <c r="B42" s="5" t="s">
        <v>278</v>
      </c>
      <c r="C42" s="90"/>
      <c r="D42" s="76">
        <f>投入係数表!AA42</f>
        <v>0</v>
      </c>
      <c r="E42" s="77">
        <f>$C$29*D42</f>
        <v>0</v>
      </c>
      <c r="F42" s="76">
        <f>分析係数表!C45</f>
        <v>1</v>
      </c>
      <c r="G42" s="77">
        <f>E42*F42</f>
        <v>0</v>
      </c>
      <c r="H42" s="77">
        <v>1.7762292119836557E-3</v>
      </c>
      <c r="I42" s="77">
        <f>C42+H42</f>
        <v>1.7762292119836557E-3</v>
      </c>
      <c r="J42" s="76">
        <f>分析係数表!G45</f>
        <v>0</v>
      </c>
      <c r="K42" s="78">
        <f>I42*J42</f>
        <v>0</v>
      </c>
      <c r="L42" s="79"/>
      <c r="M42" s="80"/>
      <c r="N42" s="81">
        <f>分析係数表!H45</f>
        <v>0</v>
      </c>
      <c r="O42" s="82">
        <f t="shared" si="4"/>
        <v>0</v>
      </c>
      <c r="P42" s="76">
        <f>分析係数表!C45</f>
        <v>1</v>
      </c>
      <c r="Q42" s="82">
        <f>O42*P42</f>
        <v>0</v>
      </c>
      <c r="R42" s="83">
        <v>1.2076077758185421E-3</v>
      </c>
      <c r="S42" s="84">
        <f>I42+R42</f>
        <v>2.9838369878021978E-3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投入係数表!AA43</f>
        <v>9.8425196850393699E-3</v>
      </c>
      <c r="E43" s="77">
        <f>$C$29*D43</f>
        <v>0.98425196850393704</v>
      </c>
      <c r="F43" s="76">
        <f>分析係数表!C46</f>
        <v>3.0665669409124852E-2</v>
      </c>
      <c r="G43" s="77">
        <f>E43*F43</f>
        <v>3.0182745481422101E-2</v>
      </c>
      <c r="H43" s="77">
        <v>3.6288347591514315E-2</v>
      </c>
      <c r="I43" s="77">
        <f>C43+H43</f>
        <v>3.6288347591514315E-2</v>
      </c>
      <c r="J43" s="76">
        <f>分析係数表!G46</f>
        <v>2.4390243902439025E-2</v>
      </c>
      <c r="K43" s="78">
        <f>I43*J43</f>
        <v>8.8508164857351989E-4</v>
      </c>
      <c r="L43" s="79"/>
      <c r="M43" s="80"/>
      <c r="N43" s="81">
        <f>分析係数表!H46</f>
        <v>2.3808848955528473E-2</v>
      </c>
      <c r="O43" s="82">
        <f t="shared" si="4"/>
        <v>0.29185317965305529</v>
      </c>
      <c r="P43" s="76">
        <f>分析係数表!C46</f>
        <v>3.0665669409124852E-2</v>
      </c>
      <c r="Q43" s="82">
        <f>O43*P43</f>
        <v>8.9498731232425174E-3</v>
      </c>
      <c r="R43" s="83">
        <v>9.6317402693733133E-3</v>
      </c>
      <c r="S43" s="84">
        <f>I43+R43</f>
        <v>4.592008786088763E-2</v>
      </c>
      <c r="T43" s="85">
        <f>分析係数表!F46</f>
        <v>0.34146341463414637</v>
      </c>
      <c r="U43" s="86">
        <f>S43*T43</f>
        <v>1.5680030001278704E-2</v>
      </c>
      <c r="V43" s="87">
        <f>分析係数表!D46</f>
        <v>4.878048780487805E-2</v>
      </c>
      <c r="W43" s="167">
        <f>ROUND(S43*V43,0)</f>
        <v>0</v>
      </c>
      <c r="X43" s="76">
        <f>分析係数表!E46</f>
        <v>0.17073170731707318</v>
      </c>
      <c r="Y43" s="166">
        <f>ROUND(S43*X43,0)</f>
        <v>0</v>
      </c>
    </row>
    <row r="44" spans="1:25" x14ac:dyDescent="0.2">
      <c r="A44" s="192">
        <v>40</v>
      </c>
      <c r="B44" s="14" t="s">
        <v>150</v>
      </c>
      <c r="C44" s="197">
        <f>SUM(C5:C43)</f>
        <v>100</v>
      </c>
      <c r="D44" s="92">
        <f>投入係数表!AA44</f>
        <v>0.5</v>
      </c>
      <c r="E44" s="91">
        <f>SUM(E5:E43)</f>
        <v>50</v>
      </c>
      <c r="F44" s="92">
        <f>分析係数表!C47</f>
        <v>0.40646171512083096</v>
      </c>
      <c r="G44" s="91">
        <f>SUM(G5:G43)</f>
        <v>20.134495425392984</v>
      </c>
      <c r="H44" s="91">
        <f>SUM(H5:H43)</f>
        <v>23.359269630227068</v>
      </c>
      <c r="I44" s="91">
        <f>SUM(I5:I43)</f>
        <v>123.35926963022708</v>
      </c>
      <c r="J44" s="92">
        <f>分析係数表!G47</f>
        <v>0.2746501442153616</v>
      </c>
      <c r="K44" s="93">
        <f>SUM(K5:K43)</f>
        <v>19.550527894242126</v>
      </c>
      <c r="L44" s="94">
        <f>最終需要_まとめ!$L$33</f>
        <v>0.627</v>
      </c>
      <c r="M44" s="91">
        <f>K44*L44</f>
        <v>12.258180989689814</v>
      </c>
      <c r="N44" s="95">
        <f>分析係数表!H47</f>
        <v>1</v>
      </c>
      <c r="O44" s="96">
        <f>SUM(O5:O43)</f>
        <v>12.258180989689814</v>
      </c>
      <c r="P44" s="92">
        <f>分析係数表!C47</f>
        <v>0.40646171512083096</v>
      </c>
      <c r="Q44" s="96">
        <f>SUM(Q5:Q43)</f>
        <v>3.826164501229377</v>
      </c>
      <c r="R44" s="91">
        <f>SUM(R5:R43)</f>
        <v>4.2145295501192823</v>
      </c>
      <c r="S44" s="97">
        <f>SUM(S5:S43)</f>
        <v>127.57379918034638</v>
      </c>
      <c r="T44" s="98">
        <f>分析係数表!F47</f>
        <v>0.52975109496848627</v>
      </c>
      <c r="U44" s="99">
        <f>SUM(U5:U43)</f>
        <v>63.237061655077994</v>
      </c>
      <c r="V44" s="100">
        <f>分析係数表!D47</f>
        <v>0.13437209089383004</v>
      </c>
      <c r="W44" s="164">
        <f>SUM(W5:W43)</f>
        <v>3</v>
      </c>
      <c r="X44" s="92">
        <f>分析係数表!E47</f>
        <v>9.7288140766401632E-2</v>
      </c>
      <c r="Y44" s="165">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281</v>
      </c>
      <c r="S2" s="3" t="s">
        <v>152</v>
      </c>
      <c r="U2" s="64" t="s">
        <v>209</v>
      </c>
      <c r="W2" s="3" t="s">
        <v>130</v>
      </c>
      <c r="Y2" s="3" t="s">
        <v>153</v>
      </c>
    </row>
    <row r="3" spans="1:25" ht="44" x14ac:dyDescent="0.2">
      <c r="B3" s="65"/>
      <c r="C3" s="66" t="s">
        <v>227</v>
      </c>
      <c r="D3" s="66" t="s">
        <v>316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投入係数表!AB5</f>
        <v>0</v>
      </c>
      <c r="E5" s="77">
        <f t="shared" ref="E5:E38" si="0">$C$30*D5</f>
        <v>0</v>
      </c>
      <c r="F5" s="76">
        <f>分析係数表!C8</f>
        <v>0.34359605911330049</v>
      </c>
      <c r="G5" s="77">
        <f t="shared" ref="G5:G38" si="1">E5*F5</f>
        <v>0</v>
      </c>
      <c r="H5" s="77">
        <f t="array" ref="H5:H43">MMULT(逆行列係数!C5:AO43,'26'!G5:G43)</f>
        <v>1.5298614361453902E-4</v>
      </c>
      <c r="I5" s="77">
        <f t="shared" ref="I5:I38" si="2">C5+H5</f>
        <v>1.5298614361453902E-4</v>
      </c>
      <c r="J5" s="76">
        <f>分析係数表!G8</f>
        <v>0.12010331467929401</v>
      </c>
      <c r="K5" s="78">
        <f t="shared" ref="K5:K38" si="3">I5*J5</f>
        <v>1.8374142948108646E-5</v>
      </c>
      <c r="L5" s="79" t="s">
        <v>184</v>
      </c>
      <c r="M5" s="80" t="s">
        <v>184</v>
      </c>
      <c r="N5" s="81">
        <f>分析係数表!H8</f>
        <v>1.3293274000170063E-2</v>
      </c>
      <c r="O5" s="82">
        <f t="shared" ref="O5:O43" si="4">$M$44*N5</f>
        <v>0.44416247359077304</v>
      </c>
      <c r="P5" s="76">
        <f>分析係数表!C8</f>
        <v>0.34359605911330049</v>
      </c>
      <c r="Q5" s="82">
        <f t="shared" ref="Q5:Q38" si="5">O5*P5</f>
        <v>0.15261247553180501</v>
      </c>
      <c r="R5" s="83">
        <f t="array" ref="R5:R43">MMULT(逆行列係数!C5:AO43,'26'!Q5:Q43)</f>
        <v>0.21985607043571104</v>
      </c>
      <c r="S5" s="84">
        <f t="shared" ref="S5:S38" si="6">I5+R5</f>
        <v>0.22000905657932557</v>
      </c>
      <c r="T5" s="85">
        <f>分析係数表!F8</f>
        <v>0.4537236332328885</v>
      </c>
      <c r="U5" s="86">
        <f t="shared" ref="U5:U38" si="7">S5*T5</f>
        <v>9.9823308495311736E-2</v>
      </c>
      <c r="V5" s="87">
        <f>分析係数表!D8</f>
        <v>0.40163581575548857</v>
      </c>
      <c r="W5" s="88">
        <f t="shared" ref="W5:W38" si="8">ROUND(S5*V5,0)</f>
        <v>0</v>
      </c>
      <c r="X5" s="76">
        <f>分析係数表!E8</f>
        <v>0.27335342229875159</v>
      </c>
      <c r="Y5" s="89">
        <f t="shared" ref="Y5:Y38" si="9">ROUND(S5*X5,0)</f>
        <v>0</v>
      </c>
    </row>
    <row r="6" spans="1:25" x14ac:dyDescent="0.2">
      <c r="A6" s="6" t="s">
        <v>219</v>
      </c>
      <c r="B6" s="5" t="s">
        <v>265</v>
      </c>
      <c r="C6" s="90"/>
      <c r="D6" s="76">
        <f>投入係数表!AB6</f>
        <v>0</v>
      </c>
      <c r="E6" s="77">
        <f t="shared" si="0"/>
        <v>0</v>
      </c>
      <c r="F6" s="76">
        <f>分析係数表!C9</f>
        <v>1</v>
      </c>
      <c r="G6" s="77">
        <f t="shared" si="1"/>
        <v>0</v>
      </c>
      <c r="H6" s="77">
        <v>1.7326687695660704E-4</v>
      </c>
      <c r="I6" s="77">
        <f t="shared" si="2"/>
        <v>1.7326687695660704E-4</v>
      </c>
      <c r="J6" s="76">
        <f>分析係数表!G9</f>
        <v>0.25</v>
      </c>
      <c r="K6" s="78">
        <f t="shared" si="3"/>
        <v>4.331671923915176E-5</v>
      </c>
      <c r="L6" s="79"/>
      <c r="M6" s="80"/>
      <c r="N6" s="81">
        <f>分析係数表!H9</f>
        <v>6.8025282730081347E-4</v>
      </c>
      <c r="O6" s="82">
        <f t="shared" si="4"/>
        <v>2.2728996516372182E-2</v>
      </c>
      <c r="P6" s="76">
        <f>分析係数表!C9</f>
        <v>1</v>
      </c>
      <c r="Q6" s="82">
        <f t="shared" si="5"/>
        <v>2.2728996516372182E-2</v>
      </c>
      <c r="R6" s="83">
        <v>2.8778107501567292E-2</v>
      </c>
      <c r="S6" s="84">
        <f t="shared" si="6"/>
        <v>2.8951374378523898E-2</v>
      </c>
      <c r="T6" s="85">
        <f>分析係数表!F9</f>
        <v>0.67771084337349397</v>
      </c>
      <c r="U6" s="86">
        <f t="shared" si="7"/>
        <v>1.9620660346891194E-2</v>
      </c>
      <c r="V6" s="87">
        <f>分析係数表!D9</f>
        <v>0.24397590361445784</v>
      </c>
      <c r="W6" s="88">
        <f t="shared" si="8"/>
        <v>0</v>
      </c>
      <c r="X6" s="76">
        <f>分析係数表!E9</f>
        <v>0.13855421686746988</v>
      </c>
      <c r="Y6" s="89">
        <f t="shared" si="9"/>
        <v>0</v>
      </c>
    </row>
    <row r="7" spans="1:25" x14ac:dyDescent="0.2">
      <c r="A7" s="6" t="s">
        <v>220</v>
      </c>
      <c r="B7" s="5" t="s">
        <v>266</v>
      </c>
      <c r="C7" s="90"/>
      <c r="D7" s="76">
        <f>投入係数表!AB7</f>
        <v>0</v>
      </c>
      <c r="E7" s="77">
        <f t="shared" si="0"/>
        <v>0</v>
      </c>
      <c r="F7" s="76">
        <f>分析係数表!C10</f>
        <v>1</v>
      </c>
      <c r="G7" s="77">
        <f t="shared" si="1"/>
        <v>0</v>
      </c>
      <c r="H7" s="77">
        <v>7.6565093067146213E-6</v>
      </c>
      <c r="I7" s="77">
        <f t="shared" si="2"/>
        <v>7.6565093067146213E-6</v>
      </c>
      <c r="J7" s="76">
        <f>分析係数表!G10</f>
        <v>0.17902051621442752</v>
      </c>
      <c r="K7" s="78">
        <f t="shared" si="3"/>
        <v>1.37067224848862E-6</v>
      </c>
      <c r="L7" s="79"/>
      <c r="M7" s="80"/>
      <c r="N7" s="81">
        <f>分析係数表!H10</f>
        <v>1.3605056546016269E-3</v>
      </c>
      <c r="O7" s="82">
        <f t="shared" si="4"/>
        <v>4.5457993032744365E-2</v>
      </c>
      <c r="P7" s="76">
        <f>分析係数表!C10</f>
        <v>1</v>
      </c>
      <c r="Q7" s="82">
        <f t="shared" si="5"/>
        <v>4.5457993032744365E-2</v>
      </c>
      <c r="R7" s="83">
        <v>7.9275512369474124E-2</v>
      </c>
      <c r="S7" s="84">
        <f t="shared" si="6"/>
        <v>7.9283168878780841E-2</v>
      </c>
      <c r="T7" s="85">
        <f>分析係数表!F10</f>
        <v>0.51919258769027132</v>
      </c>
      <c r="U7" s="86">
        <f t="shared" si="7"/>
        <v>4.116323361045901E-2</v>
      </c>
      <c r="V7" s="87">
        <f>分析係数表!D10</f>
        <v>0.11647915287888816</v>
      </c>
      <c r="W7" s="88">
        <f t="shared" si="8"/>
        <v>0</v>
      </c>
      <c r="X7" s="76">
        <f>分析係数表!E10</f>
        <v>0.11482461945731304</v>
      </c>
      <c r="Y7" s="89">
        <f t="shared" si="9"/>
        <v>0</v>
      </c>
    </row>
    <row r="8" spans="1:25" x14ac:dyDescent="0.2">
      <c r="A8" s="6" t="s">
        <v>221</v>
      </c>
      <c r="B8" s="5" t="s">
        <v>27</v>
      </c>
      <c r="C8" s="90"/>
      <c r="D8" s="76">
        <f>投入係数表!AB8</f>
        <v>0</v>
      </c>
      <c r="E8" s="77">
        <f t="shared" si="0"/>
        <v>0</v>
      </c>
      <c r="F8" s="76">
        <f>分析係数表!C11</f>
        <v>0.13492063492063489</v>
      </c>
      <c r="G8" s="77">
        <f t="shared" si="1"/>
        <v>0</v>
      </c>
      <c r="H8" s="77">
        <v>0.21402657023031246</v>
      </c>
      <c r="I8" s="77">
        <f t="shared" si="2"/>
        <v>0.21402657023031246</v>
      </c>
      <c r="J8" s="76">
        <f>分析係数表!G11</f>
        <v>0.36893203883495146</v>
      </c>
      <c r="K8" s="78">
        <f t="shared" si="3"/>
        <v>7.8961258919921104E-2</v>
      </c>
      <c r="L8" s="79"/>
      <c r="M8" s="80"/>
      <c r="N8" s="81">
        <f>分析係数表!H11</f>
        <v>-2.8343867804200562E-5</v>
      </c>
      <c r="O8" s="82">
        <f t="shared" si="4"/>
        <v>-9.4704152151550767E-4</v>
      </c>
      <c r="P8" s="76">
        <f>分析係数表!C11</f>
        <v>0.13492063492063489</v>
      </c>
      <c r="Q8" s="82">
        <f t="shared" si="5"/>
        <v>-1.277754433790764E-4</v>
      </c>
      <c r="R8" s="83">
        <v>2.7687901602100481E-2</v>
      </c>
      <c r="S8" s="84">
        <f t="shared" si="6"/>
        <v>0.24171447183241296</v>
      </c>
      <c r="T8" s="85">
        <f>分析係数表!F11</f>
        <v>0.61165048543689315</v>
      </c>
      <c r="U8" s="86">
        <f t="shared" si="7"/>
        <v>0.14784477403341761</v>
      </c>
      <c r="V8" s="87">
        <f>分析係数表!D11</f>
        <v>6.7961165048543687E-2</v>
      </c>
      <c r="W8" s="88">
        <f t="shared" si="8"/>
        <v>0</v>
      </c>
      <c r="X8" s="76">
        <f>分析係数表!E11</f>
        <v>5.8252427184466021E-2</v>
      </c>
      <c r="Y8" s="89">
        <f t="shared" si="9"/>
        <v>0</v>
      </c>
    </row>
    <row r="9" spans="1:25" x14ac:dyDescent="0.2">
      <c r="A9" s="6" t="s">
        <v>222</v>
      </c>
      <c r="B9" s="5" t="s">
        <v>190</v>
      </c>
      <c r="C9" s="90"/>
      <c r="D9" s="76">
        <f>投入係数表!AB9</f>
        <v>0</v>
      </c>
      <c r="E9" s="77">
        <f t="shared" si="0"/>
        <v>0</v>
      </c>
      <c r="F9" s="76">
        <f>分析係数表!C12</f>
        <v>0.20036934441366572</v>
      </c>
      <c r="G9" s="77">
        <f t="shared" si="1"/>
        <v>0</v>
      </c>
      <c r="H9" s="77">
        <v>5.8817831591064398E-5</v>
      </c>
      <c r="I9" s="77">
        <f t="shared" si="2"/>
        <v>5.8817831591064398E-5</v>
      </c>
      <c r="J9" s="76">
        <f>分析係数表!G12</f>
        <v>0.13740087392782002</v>
      </c>
      <c r="K9" s="78">
        <f t="shared" si="3"/>
        <v>8.0816214631515895E-6</v>
      </c>
      <c r="L9" s="79"/>
      <c r="M9" s="80"/>
      <c r="N9" s="81">
        <f>分析係数表!H12</f>
        <v>9.9061817975680963E-2</v>
      </c>
      <c r="O9" s="82">
        <f t="shared" si="4"/>
        <v>3.3099101176966994</v>
      </c>
      <c r="P9" s="76">
        <f>分析係数表!C12</f>
        <v>0.20036934441366572</v>
      </c>
      <c r="Q9" s="82">
        <f t="shared" si="5"/>
        <v>0.66320452035104682</v>
      </c>
      <c r="R9" s="83">
        <v>0.73822746733995703</v>
      </c>
      <c r="S9" s="84">
        <f t="shared" si="6"/>
        <v>0.73828628517154815</v>
      </c>
      <c r="T9" s="85">
        <f>分析係数表!F12</f>
        <v>0.33460106813400226</v>
      </c>
      <c r="U9" s="86">
        <f t="shared" si="7"/>
        <v>0.2470313796070846</v>
      </c>
      <c r="V9" s="87">
        <f>分析係数表!D12</f>
        <v>7.0399741058423698E-2</v>
      </c>
      <c r="W9" s="88">
        <f t="shared" si="8"/>
        <v>0</v>
      </c>
      <c r="X9" s="76">
        <f>分析係数表!E12</f>
        <v>6.3521605437773104E-2</v>
      </c>
      <c r="Y9" s="89">
        <f t="shared" si="9"/>
        <v>0</v>
      </c>
    </row>
    <row r="10" spans="1:25" x14ac:dyDescent="0.2">
      <c r="A10" s="6" t="s">
        <v>223</v>
      </c>
      <c r="B10" s="5" t="s">
        <v>28</v>
      </c>
      <c r="C10" s="90"/>
      <c r="D10" s="76">
        <f>投入係数表!AB10</f>
        <v>2.6385224274406332E-3</v>
      </c>
      <c r="E10" s="77">
        <f t="shared" si="0"/>
        <v>0.26385224274406333</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0.49056750814503297</v>
      </c>
      <c r="P10" s="76">
        <f>分析係数表!C13</f>
        <v>0</v>
      </c>
      <c r="Q10" s="82">
        <f t="shared" si="5"/>
        <v>0</v>
      </c>
      <c r="R10" s="83">
        <v>0</v>
      </c>
      <c r="S10" s="84">
        <f t="shared" si="6"/>
        <v>0</v>
      </c>
      <c r="T10" s="85">
        <f>分析係数表!F13</f>
        <v>0.3835294117647059</v>
      </c>
      <c r="U10" s="86">
        <f t="shared" si="7"/>
        <v>0</v>
      </c>
      <c r="V10" s="87">
        <f>分析係数表!D13</f>
        <v>0.3411764705882353</v>
      </c>
      <c r="W10" s="88">
        <f t="shared" si="8"/>
        <v>0</v>
      </c>
      <c r="X10" s="76">
        <f>分析係数表!E13</f>
        <v>0.31058823529411766</v>
      </c>
      <c r="Y10" s="89">
        <f t="shared" si="9"/>
        <v>0</v>
      </c>
    </row>
    <row r="11" spans="1:25" x14ac:dyDescent="0.2">
      <c r="A11" s="6" t="s">
        <v>224</v>
      </c>
      <c r="B11" s="5" t="s">
        <v>267</v>
      </c>
      <c r="C11" s="90"/>
      <c r="D11" s="76">
        <f>投入係数表!AB11</f>
        <v>2.6385224274406332E-3</v>
      </c>
      <c r="E11" s="77">
        <f t="shared" si="0"/>
        <v>0.26385224274406333</v>
      </c>
      <c r="F11" s="76">
        <f>分析係数表!C14</f>
        <v>6.3559322033898136E-3</v>
      </c>
      <c r="G11" s="77">
        <f t="shared" si="1"/>
        <v>1.6770269665936184E-3</v>
      </c>
      <c r="H11" s="77">
        <v>2.075834853373404E-3</v>
      </c>
      <c r="I11" s="77">
        <f t="shared" si="2"/>
        <v>2.075834853373404E-3</v>
      </c>
      <c r="J11" s="76">
        <f>分析係数表!G14</f>
        <v>0.23809523809523808</v>
      </c>
      <c r="K11" s="78">
        <f t="shared" si="3"/>
        <v>4.9424639366033431E-4</v>
      </c>
      <c r="L11" s="79"/>
      <c r="M11" s="80"/>
      <c r="N11" s="81">
        <f>分析係数表!H14</f>
        <v>1.218786315580624E-3</v>
      </c>
      <c r="O11" s="82">
        <f t="shared" si="4"/>
        <v>4.072278542516683E-2</v>
      </c>
      <c r="P11" s="76">
        <f>分析係数表!C14</f>
        <v>6.3559322033898136E-3</v>
      </c>
      <c r="Q11" s="82">
        <f t="shared" si="5"/>
        <v>2.5883126329555122E-4</v>
      </c>
      <c r="R11" s="83">
        <v>6.5596762868365345E-4</v>
      </c>
      <c r="S11" s="84">
        <f t="shared" si="6"/>
        <v>2.7318024820570577E-3</v>
      </c>
      <c r="T11" s="85">
        <f>分析係数表!F14</f>
        <v>0.42857142857142855</v>
      </c>
      <c r="U11" s="86">
        <f t="shared" si="7"/>
        <v>1.1707724923101675E-3</v>
      </c>
      <c r="V11" s="87">
        <f>分析係数表!D14</f>
        <v>0.38095238095238093</v>
      </c>
      <c r="W11" s="88">
        <f t="shared" si="8"/>
        <v>0</v>
      </c>
      <c r="X11" s="76">
        <f>分析係数表!E14</f>
        <v>0.26190476190476192</v>
      </c>
      <c r="Y11" s="89">
        <f t="shared" si="9"/>
        <v>0</v>
      </c>
    </row>
    <row r="12" spans="1:25" x14ac:dyDescent="0.2">
      <c r="A12" s="6" t="s">
        <v>225</v>
      </c>
      <c r="B12" s="5" t="s">
        <v>29</v>
      </c>
      <c r="C12" s="90"/>
      <c r="D12" s="76">
        <f>投入係数表!AB12</f>
        <v>1.3192612137203167E-2</v>
      </c>
      <c r="E12" s="77">
        <f t="shared" si="0"/>
        <v>1.3192612137203166</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0.30778849449253998</v>
      </c>
      <c r="P12" s="76">
        <f>分析係数表!C15</f>
        <v>0</v>
      </c>
      <c r="Q12" s="82">
        <f t="shared" si="5"/>
        <v>0</v>
      </c>
      <c r="R12" s="83">
        <v>0</v>
      </c>
      <c r="S12" s="84">
        <f t="shared" si="6"/>
        <v>0</v>
      </c>
      <c r="T12" s="85">
        <f>分析係数表!F15</f>
        <v>0.2982456140350877</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投入係数表!AB13</f>
        <v>1.3192612137203167E-2</v>
      </c>
      <c r="E13" s="77">
        <f t="shared" si="0"/>
        <v>1.3192612137203166</v>
      </c>
      <c r="F13" s="76">
        <f>分析係数表!C16</f>
        <v>8.0906148867310179E-4</v>
      </c>
      <c r="G13" s="77">
        <f t="shared" si="1"/>
        <v>1.0673634415212425E-3</v>
      </c>
      <c r="H13" s="77">
        <v>1.3561369436142718E-3</v>
      </c>
      <c r="I13" s="77">
        <f t="shared" si="2"/>
        <v>1.3561369436142718E-3</v>
      </c>
      <c r="J13" s="76">
        <f>分析係数表!G16</f>
        <v>0</v>
      </c>
      <c r="K13" s="78">
        <f t="shared" si="3"/>
        <v>0</v>
      </c>
      <c r="L13" s="79"/>
      <c r="M13" s="80"/>
      <c r="N13" s="81">
        <f>分析係数表!H16</f>
        <v>1.7573198038604347E-2</v>
      </c>
      <c r="O13" s="82">
        <f t="shared" si="4"/>
        <v>0.58716574333961469</v>
      </c>
      <c r="P13" s="76">
        <f>分析係数表!C16</f>
        <v>8.0906148867310179E-4</v>
      </c>
      <c r="Q13" s="82">
        <f t="shared" si="5"/>
        <v>4.7505319040419704E-4</v>
      </c>
      <c r="R13" s="83">
        <v>5.4032809915570824E-4</v>
      </c>
      <c r="S13" s="84">
        <f t="shared" si="6"/>
        <v>1.89646504276998E-3</v>
      </c>
      <c r="T13" s="85">
        <f>分析係数表!F16</f>
        <v>0</v>
      </c>
      <c r="U13" s="86">
        <f t="shared" si="7"/>
        <v>0</v>
      </c>
      <c r="V13" s="87">
        <f>分析係数表!D16</f>
        <v>0</v>
      </c>
      <c r="W13" s="88">
        <f t="shared" si="8"/>
        <v>0</v>
      </c>
      <c r="X13" s="76">
        <f>分析係数表!E16</f>
        <v>0</v>
      </c>
      <c r="Y13" s="89">
        <f t="shared" si="9"/>
        <v>0</v>
      </c>
    </row>
    <row r="14" spans="1:25" x14ac:dyDescent="0.2">
      <c r="A14" s="6" t="s">
        <v>2</v>
      </c>
      <c r="B14" s="5" t="s">
        <v>364</v>
      </c>
      <c r="C14" s="90"/>
      <c r="D14" s="76">
        <f>投入係数表!AB14</f>
        <v>1.5831134564643801E-2</v>
      </c>
      <c r="E14" s="77">
        <f t="shared" si="0"/>
        <v>1.5831134564643801</v>
      </c>
      <c r="F14" s="76">
        <f>分析係数表!C17</f>
        <v>1.9255455712451908E-2</v>
      </c>
      <c r="G14" s="77">
        <f t="shared" si="1"/>
        <v>3.0483571048736533E-2</v>
      </c>
      <c r="H14" s="77">
        <v>3.210422405042529E-2</v>
      </c>
      <c r="I14" s="77">
        <f t="shared" si="2"/>
        <v>3.210422405042529E-2</v>
      </c>
      <c r="J14" s="76">
        <f>分析係数表!G17</f>
        <v>0.22549019607843138</v>
      </c>
      <c r="K14" s="78">
        <f t="shared" si="3"/>
        <v>7.2391877760762911E-3</v>
      </c>
      <c r="L14" s="79"/>
      <c r="M14" s="80"/>
      <c r="N14" s="81">
        <f>分析係数表!H17</f>
        <v>2.8343867804200562E-3</v>
      </c>
      <c r="O14" s="82">
        <f t="shared" si="4"/>
        <v>9.4704152151550772E-2</v>
      </c>
      <c r="P14" s="76">
        <f>分析係数表!C17</f>
        <v>1.9255455712451908E-2</v>
      </c>
      <c r="Q14" s="82">
        <f t="shared" si="5"/>
        <v>1.8235716075394928E-3</v>
      </c>
      <c r="R14" s="83">
        <v>2.9581446248348863E-3</v>
      </c>
      <c r="S14" s="84">
        <f t="shared" si="6"/>
        <v>3.5062368675260178E-2</v>
      </c>
      <c r="T14" s="85">
        <f>分析係数表!F17</f>
        <v>0.34313725490196079</v>
      </c>
      <c r="U14" s="86">
        <f t="shared" si="7"/>
        <v>1.2031204937589277E-2</v>
      </c>
      <c r="V14" s="87">
        <f>分析係数表!D17</f>
        <v>1.9607843137254902E-2</v>
      </c>
      <c r="W14" s="88">
        <f t="shared" si="8"/>
        <v>0</v>
      </c>
      <c r="X14" s="76">
        <f>分析係数表!E17</f>
        <v>9.8039215686274508E-3</v>
      </c>
      <c r="Y14" s="89">
        <f t="shared" si="9"/>
        <v>0</v>
      </c>
    </row>
    <row r="15" spans="1:25" x14ac:dyDescent="0.2">
      <c r="A15" s="6" t="s">
        <v>3</v>
      </c>
      <c r="B15" s="5" t="s">
        <v>31</v>
      </c>
      <c r="C15" s="90"/>
      <c r="D15" s="76">
        <f>投入係数表!AB15</f>
        <v>0</v>
      </c>
      <c r="E15" s="77">
        <f t="shared" si="0"/>
        <v>0</v>
      </c>
      <c r="F15" s="76">
        <f>分析係数表!C18</f>
        <v>0.17326732673267331</v>
      </c>
      <c r="G15" s="77">
        <f t="shared" si="1"/>
        <v>0</v>
      </c>
      <c r="H15" s="77">
        <v>4.6514580824448129E-3</v>
      </c>
      <c r="I15" s="77">
        <f t="shared" si="2"/>
        <v>4.6514580824448129E-3</v>
      </c>
      <c r="J15" s="76">
        <f>分析係数表!G18</f>
        <v>0.2148626817447496</v>
      </c>
      <c r="K15" s="78">
        <f t="shared" si="3"/>
        <v>9.9942475761738317E-4</v>
      </c>
      <c r="L15" s="79"/>
      <c r="M15" s="80"/>
      <c r="N15" s="81">
        <f>分析係数表!H18</f>
        <v>4.8184575267140952E-4</v>
      </c>
      <c r="O15" s="82">
        <f t="shared" si="4"/>
        <v>1.609970586576363E-2</v>
      </c>
      <c r="P15" s="76">
        <f>分析係数表!C18</f>
        <v>0.17326732673267331</v>
      </c>
      <c r="Q15" s="82">
        <f t="shared" si="5"/>
        <v>2.7895529965432037E-3</v>
      </c>
      <c r="R15" s="83">
        <v>5.1708423518633268E-3</v>
      </c>
      <c r="S15" s="84">
        <f t="shared" si="6"/>
        <v>9.8223004343081406E-3</v>
      </c>
      <c r="T15" s="85">
        <f>分析係数表!F18</f>
        <v>0.4604200323101777</v>
      </c>
      <c r="U15" s="86">
        <f t="shared" si="7"/>
        <v>4.5223838833244262E-3</v>
      </c>
      <c r="V15" s="87">
        <f>分析係数表!D18</f>
        <v>6.3004846526655903E-2</v>
      </c>
      <c r="W15" s="88">
        <f t="shared" si="8"/>
        <v>0</v>
      </c>
      <c r="X15" s="76">
        <f>分析係数表!E18</f>
        <v>5.492730210016155E-2</v>
      </c>
      <c r="Y15" s="89">
        <f t="shared" si="9"/>
        <v>0</v>
      </c>
    </row>
    <row r="16" spans="1:25" x14ac:dyDescent="0.2">
      <c r="A16" s="6" t="s">
        <v>4</v>
      </c>
      <c r="B16" s="5" t="s">
        <v>32</v>
      </c>
      <c r="C16" s="90"/>
      <c r="D16" s="76">
        <f>投入係数表!AB16</f>
        <v>0</v>
      </c>
      <c r="E16" s="77">
        <f t="shared" si="0"/>
        <v>0</v>
      </c>
      <c r="F16" s="76">
        <f>分析係数表!C19</f>
        <v>6.6666666666667096E-3</v>
      </c>
      <c r="G16" s="77">
        <f t="shared" si="1"/>
        <v>0</v>
      </c>
      <c r="H16" s="77">
        <v>7.0413989597493447E-5</v>
      </c>
      <c r="I16" s="77">
        <f t="shared" si="2"/>
        <v>7.0413989597493447E-5</v>
      </c>
      <c r="J16" s="76">
        <f>分析係数表!G19</f>
        <v>7.1428571428571425E-2</v>
      </c>
      <c r="K16" s="78">
        <f t="shared" si="3"/>
        <v>5.0295706855352456E-6</v>
      </c>
      <c r="L16" s="79"/>
      <c r="M16" s="80"/>
      <c r="N16" s="81">
        <f>分析係数表!H19</f>
        <v>-1.1337547121680225E-4</v>
      </c>
      <c r="O16" s="82">
        <f t="shared" si="4"/>
        <v>-3.7881660860620307E-3</v>
      </c>
      <c r="P16" s="76">
        <f>分析係数表!C19</f>
        <v>6.6666666666667096E-3</v>
      </c>
      <c r="Q16" s="82">
        <f t="shared" si="5"/>
        <v>-2.5254440573747033E-5</v>
      </c>
      <c r="R16" s="83">
        <v>3.1074808151542832E-5</v>
      </c>
      <c r="S16" s="84">
        <f t="shared" si="6"/>
        <v>1.0148879774903628E-4</v>
      </c>
      <c r="T16" s="85">
        <f>分析係数表!F19</f>
        <v>0.2857142857142857</v>
      </c>
      <c r="U16" s="86">
        <f t="shared" si="7"/>
        <v>2.8996799356867507E-5</v>
      </c>
      <c r="V16" s="87">
        <f>分析係数表!D19</f>
        <v>0</v>
      </c>
      <c r="W16" s="88">
        <f t="shared" si="8"/>
        <v>0</v>
      </c>
      <c r="X16" s="76">
        <f>分析係数表!E19</f>
        <v>0</v>
      </c>
      <c r="Y16" s="89">
        <f t="shared" si="9"/>
        <v>0</v>
      </c>
    </row>
    <row r="17" spans="1:25" x14ac:dyDescent="0.2">
      <c r="A17" s="6" t="s">
        <v>5</v>
      </c>
      <c r="B17" s="5" t="s">
        <v>33</v>
      </c>
      <c r="C17" s="90"/>
      <c r="D17" s="76">
        <f>投入係数表!AB17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1.9887871951825658E-2</v>
      </c>
      <c r="P17" s="76">
        <f>分析係数表!C20</f>
        <v>0</v>
      </c>
      <c r="Q17" s="82">
        <f t="shared" si="5"/>
        <v>0</v>
      </c>
      <c r="R17" s="83">
        <v>0</v>
      </c>
      <c r="S17" s="84">
        <f t="shared" si="6"/>
        <v>0</v>
      </c>
      <c r="T17" s="85">
        <f>分析係数表!F20</f>
        <v>0.33333333333333331</v>
      </c>
      <c r="U17" s="86">
        <f t="shared" si="7"/>
        <v>0</v>
      </c>
      <c r="V17" s="87">
        <f>分析係数表!D20</f>
        <v>1.5</v>
      </c>
      <c r="W17" s="88">
        <f t="shared" si="8"/>
        <v>0</v>
      </c>
      <c r="X17" s="76">
        <f>分析係数表!E20</f>
        <v>1.1666666666666667</v>
      </c>
      <c r="Y17" s="89">
        <f t="shared" si="9"/>
        <v>0</v>
      </c>
    </row>
    <row r="18" spans="1:25" x14ac:dyDescent="0.2">
      <c r="A18" s="6" t="s">
        <v>6</v>
      </c>
      <c r="B18" s="5" t="s">
        <v>34</v>
      </c>
      <c r="C18" s="90"/>
      <c r="D18" s="76">
        <f>投入係数表!AB18</f>
        <v>0</v>
      </c>
      <c r="E18" s="77">
        <f t="shared" si="0"/>
        <v>0</v>
      </c>
      <c r="F18" s="76">
        <f>分析係数表!C21</f>
        <v>2.5662959794696349E-2</v>
      </c>
      <c r="G18" s="77">
        <f t="shared" si="1"/>
        <v>0</v>
      </c>
      <c r="H18" s="77">
        <v>1.3788498867598198E-3</v>
      </c>
      <c r="I18" s="77">
        <f t="shared" si="2"/>
        <v>1.3788498867598198E-3</v>
      </c>
      <c r="J18" s="76">
        <f>分析係数表!G21</f>
        <v>0.2857142857142857</v>
      </c>
      <c r="K18" s="78">
        <f t="shared" si="3"/>
        <v>3.9395711050280565E-4</v>
      </c>
      <c r="L18" s="79"/>
      <c r="M18" s="80"/>
      <c r="N18" s="81">
        <f>分析係数表!H21</f>
        <v>9.6369150534281905E-4</v>
      </c>
      <c r="O18" s="82">
        <f t="shared" si="4"/>
        <v>3.219941173152726E-2</v>
      </c>
      <c r="P18" s="76">
        <f>分析係数表!C21</f>
        <v>2.5662959794696349E-2</v>
      </c>
      <c r="Q18" s="82">
        <f t="shared" si="5"/>
        <v>8.2633220867905802E-4</v>
      </c>
      <c r="R18" s="83">
        <v>1.5398823559912259E-3</v>
      </c>
      <c r="S18" s="84">
        <f t="shared" si="6"/>
        <v>2.9187322427510457E-3</v>
      </c>
      <c r="T18" s="85">
        <f>分析係数表!F21</f>
        <v>0.42857142857142855</v>
      </c>
      <c r="U18" s="86">
        <f t="shared" si="7"/>
        <v>1.2508852468933053E-3</v>
      </c>
      <c r="V18" s="87">
        <f>分析係数表!D21</f>
        <v>0.12903225806451613</v>
      </c>
      <c r="W18" s="88">
        <f t="shared" si="8"/>
        <v>0</v>
      </c>
      <c r="X18" s="76">
        <f>分析係数表!E21</f>
        <v>9.2165898617511524E-2</v>
      </c>
      <c r="Y18" s="89">
        <f t="shared" si="9"/>
        <v>0</v>
      </c>
    </row>
    <row r="19" spans="1:25" x14ac:dyDescent="0.2">
      <c r="A19" s="6" t="s">
        <v>7</v>
      </c>
      <c r="B19" s="5" t="s">
        <v>268</v>
      </c>
      <c r="C19" s="90"/>
      <c r="D19" s="76">
        <f>投入係数表!AB19</f>
        <v>0</v>
      </c>
      <c r="E19" s="77">
        <f t="shared" si="0"/>
        <v>0</v>
      </c>
      <c r="F19" s="76">
        <f>分析係数表!C22</f>
        <v>5.6016597510373467E-2</v>
      </c>
      <c r="G19" s="77">
        <f t="shared" si="1"/>
        <v>0</v>
      </c>
      <c r="H19" s="77">
        <v>1.5278801257622341E-3</v>
      </c>
      <c r="I19" s="77">
        <f t="shared" si="2"/>
        <v>1.5278801257622341E-3</v>
      </c>
      <c r="J19" s="76">
        <f>分析係数表!G22</f>
        <v>0.19573901464713714</v>
      </c>
      <c r="K19" s="78">
        <f t="shared" si="3"/>
        <v>2.9906575031564365E-4</v>
      </c>
      <c r="L19" s="79"/>
      <c r="M19" s="80"/>
      <c r="N19" s="81">
        <f>分析係数表!H22</f>
        <v>5.6687735608401125E-5</v>
      </c>
      <c r="O19" s="82">
        <f t="shared" si="4"/>
        <v>1.8940830430310153E-3</v>
      </c>
      <c r="P19" s="76">
        <f>分析係数表!C22</f>
        <v>5.6016597510373467E-2</v>
      </c>
      <c r="Q19" s="82">
        <f t="shared" si="5"/>
        <v>1.0610008747269177E-4</v>
      </c>
      <c r="R19" s="83">
        <v>5.7091207515839646E-4</v>
      </c>
      <c r="S19" s="84">
        <f t="shared" si="6"/>
        <v>2.0987922009206303E-3</v>
      </c>
      <c r="T19" s="85">
        <f>分析係数表!F22</f>
        <v>0.41411451398135818</v>
      </c>
      <c r="U19" s="86">
        <f t="shared" si="7"/>
        <v>8.6914031223211182E-4</v>
      </c>
      <c r="V19" s="87">
        <f>分析係数表!D22</f>
        <v>3.1957390146471372E-2</v>
      </c>
      <c r="W19" s="88">
        <f t="shared" si="8"/>
        <v>0</v>
      </c>
      <c r="X19" s="76">
        <f>分析係数表!E22</f>
        <v>2.529960053262317E-2</v>
      </c>
      <c r="Y19" s="89">
        <f t="shared" si="9"/>
        <v>0</v>
      </c>
    </row>
    <row r="20" spans="1:25" x14ac:dyDescent="0.2">
      <c r="A20" s="6" t="s">
        <v>8</v>
      </c>
      <c r="B20" s="5" t="s">
        <v>269</v>
      </c>
      <c r="C20" s="90"/>
      <c r="D20" s="76">
        <f>投入係数表!AB20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9.4704152151550767E-4</v>
      </c>
      <c r="P20" s="76">
        <f>分析係数表!C23</f>
        <v>0</v>
      </c>
      <c r="Q20" s="82">
        <f t="shared" si="5"/>
        <v>0</v>
      </c>
      <c r="R20" s="83">
        <v>0</v>
      </c>
      <c r="S20" s="84">
        <f t="shared" si="6"/>
        <v>0</v>
      </c>
      <c r="T20" s="85">
        <f>分析係数表!F23</f>
        <v>0.43373493975903615</v>
      </c>
      <c r="U20" s="86">
        <f t="shared" si="7"/>
        <v>0</v>
      </c>
      <c r="V20" s="87">
        <f>分析係数表!D23</f>
        <v>0.26506024096385544</v>
      </c>
      <c r="W20" s="88">
        <f t="shared" si="8"/>
        <v>0</v>
      </c>
      <c r="X20" s="76">
        <f>分析係数表!E23</f>
        <v>0.25301204819277107</v>
      </c>
      <c r="Y20" s="89">
        <f t="shared" si="9"/>
        <v>0</v>
      </c>
    </row>
    <row r="21" spans="1:25" x14ac:dyDescent="0.2">
      <c r="A21" s="6" t="s">
        <v>9</v>
      </c>
      <c r="B21" s="5" t="s">
        <v>270</v>
      </c>
      <c r="C21" s="90"/>
      <c r="D21" s="76">
        <f>投入係数表!AB21</f>
        <v>0</v>
      </c>
      <c r="E21" s="77">
        <f t="shared" si="0"/>
        <v>0</v>
      </c>
      <c r="F21" s="76">
        <f>分析係数表!C24</f>
        <v>0.19917864476386038</v>
      </c>
      <c r="G21" s="77">
        <f t="shared" si="1"/>
        <v>0</v>
      </c>
      <c r="H21" s="77">
        <v>9.1532844742553453E-4</v>
      </c>
      <c r="I21" s="77">
        <f t="shared" si="2"/>
        <v>9.1532844742553453E-4</v>
      </c>
      <c r="J21" s="76">
        <f>分析係数表!G24</f>
        <v>0.20754716981132076</v>
      </c>
      <c r="K21" s="78">
        <f t="shared" si="3"/>
        <v>1.8997382871096001E-4</v>
      </c>
      <c r="L21" s="79"/>
      <c r="M21" s="80"/>
      <c r="N21" s="81">
        <f>分析係数表!H24</f>
        <v>3.9681414925880784E-4</v>
      </c>
      <c r="O21" s="82">
        <f t="shared" si="4"/>
        <v>1.3258581301217107E-2</v>
      </c>
      <c r="P21" s="76">
        <f>分析係数表!C24</f>
        <v>0.19917864476386038</v>
      </c>
      <c r="Q21" s="82">
        <f t="shared" si="5"/>
        <v>2.6408262550678837E-3</v>
      </c>
      <c r="R21" s="83">
        <v>5.0754730157001578E-3</v>
      </c>
      <c r="S21" s="84">
        <f t="shared" si="6"/>
        <v>5.9908014631256928E-3</v>
      </c>
      <c r="T21" s="85">
        <f>分析係数表!F24</f>
        <v>0.39622641509433965</v>
      </c>
      <c r="U21" s="86">
        <f t="shared" si="7"/>
        <v>2.3737137872762181E-3</v>
      </c>
      <c r="V21" s="87">
        <f>分析係数表!D24</f>
        <v>0.16981132075471697</v>
      </c>
      <c r="W21" s="88">
        <f t="shared" si="8"/>
        <v>0</v>
      </c>
      <c r="X21" s="76">
        <f>分析係数表!E24</f>
        <v>0.16981132075471697</v>
      </c>
      <c r="Y21" s="89">
        <f t="shared" si="9"/>
        <v>0</v>
      </c>
    </row>
    <row r="22" spans="1:25" x14ac:dyDescent="0.2">
      <c r="A22" s="6" t="s">
        <v>10</v>
      </c>
      <c r="B22" s="5" t="s">
        <v>271</v>
      </c>
      <c r="C22" s="90"/>
      <c r="D22" s="76">
        <f>投入係数表!AB22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1.7993788908794647E-2</v>
      </c>
      <c r="P22" s="76">
        <f>分析係数表!C25</f>
        <v>0</v>
      </c>
      <c r="Q22" s="82">
        <f t="shared" si="5"/>
        <v>0</v>
      </c>
      <c r="R22" s="83">
        <v>0</v>
      </c>
      <c r="S22" s="84">
        <f t="shared" si="6"/>
        <v>0</v>
      </c>
      <c r="T22" s="85">
        <f>分析係数表!F25</f>
        <v>0.35897435897435898</v>
      </c>
      <c r="U22" s="86">
        <f t="shared" si="7"/>
        <v>0</v>
      </c>
      <c r="V22" s="87">
        <f>分析係数表!D25</f>
        <v>2.641025641025641</v>
      </c>
      <c r="W22" s="88">
        <f t="shared" si="8"/>
        <v>0</v>
      </c>
      <c r="X22" s="76">
        <f>分析係数表!E25</f>
        <v>2.4615384615384617</v>
      </c>
      <c r="Y22" s="89">
        <f t="shared" si="9"/>
        <v>0</v>
      </c>
    </row>
    <row r="23" spans="1:25" x14ac:dyDescent="0.2">
      <c r="A23" s="6" t="s">
        <v>11</v>
      </c>
      <c r="B23" s="5" t="s">
        <v>35</v>
      </c>
      <c r="C23" s="90"/>
      <c r="D23" s="76">
        <f>投入係数表!AB23</f>
        <v>0</v>
      </c>
      <c r="E23" s="77">
        <f t="shared" si="0"/>
        <v>0</v>
      </c>
      <c r="F23" s="76">
        <f>分析係数表!C26</f>
        <v>0.11021233569261879</v>
      </c>
      <c r="G23" s="77">
        <f t="shared" si="1"/>
        <v>0</v>
      </c>
      <c r="H23" s="77">
        <v>1.2959863759798979E-3</v>
      </c>
      <c r="I23" s="77">
        <f t="shared" si="2"/>
        <v>1.2959863759798979E-3</v>
      </c>
      <c r="J23" s="76">
        <f>分析係数表!G26</f>
        <v>0.1984126984126984</v>
      </c>
      <c r="K23" s="78">
        <f t="shared" si="3"/>
        <v>2.5714015396426543E-4</v>
      </c>
      <c r="L23" s="79"/>
      <c r="M23" s="80"/>
      <c r="N23" s="81">
        <f>分析係数表!H26</f>
        <v>1.2046143816785239E-2</v>
      </c>
      <c r="O23" s="82">
        <f t="shared" si="4"/>
        <v>0.40249264664409079</v>
      </c>
      <c r="P23" s="76">
        <f>分析係数表!C26</f>
        <v>0.11021233569261879</v>
      </c>
      <c r="Q23" s="82">
        <f t="shared" si="5"/>
        <v>4.4359654685749129E-2</v>
      </c>
      <c r="R23" s="83">
        <v>4.5620323447513218E-2</v>
      </c>
      <c r="S23" s="84">
        <f t="shared" si="6"/>
        <v>4.6916309823493117E-2</v>
      </c>
      <c r="T23" s="85">
        <f>分析係数表!F26</f>
        <v>0.33809523809523812</v>
      </c>
      <c r="U23" s="86">
        <f t="shared" si="7"/>
        <v>1.5862180940323864E-2</v>
      </c>
      <c r="V23" s="87">
        <f>分析係数表!D26</f>
        <v>0</v>
      </c>
      <c r="W23" s="88">
        <f t="shared" si="8"/>
        <v>0</v>
      </c>
      <c r="X23" s="76">
        <f>分析係数表!E26</f>
        <v>0</v>
      </c>
      <c r="Y23" s="89">
        <f t="shared" si="9"/>
        <v>0</v>
      </c>
    </row>
    <row r="24" spans="1:25" x14ac:dyDescent="0.2">
      <c r="A24" s="6" t="s">
        <v>12</v>
      </c>
      <c r="B24" s="5" t="s">
        <v>365</v>
      </c>
      <c r="C24" s="90"/>
      <c r="D24" s="76">
        <f>投入係数表!AB24</f>
        <v>0</v>
      </c>
      <c r="E24" s="77">
        <f t="shared" si="0"/>
        <v>0</v>
      </c>
      <c r="F24" s="76">
        <f>分析係数表!C27</f>
        <v>1.1933174224343368E-3</v>
      </c>
      <c r="G24" s="77">
        <f t="shared" si="1"/>
        <v>0</v>
      </c>
      <c r="H24" s="77">
        <v>2.5928053568836992E-6</v>
      </c>
      <c r="I24" s="77">
        <f t="shared" si="2"/>
        <v>2.5928053568836992E-6</v>
      </c>
      <c r="J24" s="76">
        <f>分析係数表!G27</f>
        <v>0.2857142857142857</v>
      </c>
      <c r="K24" s="78">
        <f t="shared" si="3"/>
        <v>7.4080153053819977E-7</v>
      </c>
      <c r="L24" s="79"/>
      <c r="M24" s="80"/>
      <c r="N24" s="81">
        <f>分析係数表!H27</f>
        <v>1.1365890989484425E-2</v>
      </c>
      <c r="O24" s="82">
        <f t="shared" si="4"/>
        <v>0.37976365012771857</v>
      </c>
      <c r="P24" s="76">
        <f>分析係数表!C27</f>
        <v>1.1933174224343368E-3</v>
      </c>
      <c r="Q24" s="82">
        <f t="shared" si="5"/>
        <v>4.5317858010466444E-4</v>
      </c>
      <c r="R24" s="83">
        <v>4.550071614551824E-4</v>
      </c>
      <c r="S24" s="84">
        <f t="shared" si="6"/>
        <v>4.5759996681206611E-4</v>
      </c>
      <c r="T24" s="85">
        <f>分析係数表!F27</f>
        <v>0.5714285714285714</v>
      </c>
      <c r="U24" s="86">
        <f t="shared" si="7"/>
        <v>2.6148569532118062E-4</v>
      </c>
      <c r="V24" s="87">
        <f>分析係数表!D27</f>
        <v>1.4285714285714286</v>
      </c>
      <c r="W24" s="88">
        <f t="shared" si="8"/>
        <v>0</v>
      </c>
      <c r="X24" s="76">
        <f>分析係数表!E27</f>
        <v>1.2857142857142858</v>
      </c>
      <c r="Y24" s="89">
        <f t="shared" si="9"/>
        <v>0</v>
      </c>
    </row>
    <row r="25" spans="1:25" x14ac:dyDescent="0.2">
      <c r="A25" s="6" t="s">
        <v>13</v>
      </c>
      <c r="B25" s="5" t="s">
        <v>191</v>
      </c>
      <c r="C25" s="90"/>
      <c r="D25" s="76">
        <f>投入係数表!AB25</f>
        <v>0</v>
      </c>
      <c r="E25" s="77">
        <f t="shared" si="0"/>
        <v>0</v>
      </c>
      <c r="F25" s="76">
        <f>分析係数表!C28</f>
        <v>9.1300191204588876E-2</v>
      </c>
      <c r="G25" s="77">
        <f t="shared" si="1"/>
        <v>0</v>
      </c>
      <c r="H25" s="77">
        <v>6.906646880171831E-3</v>
      </c>
      <c r="I25" s="77">
        <f t="shared" si="2"/>
        <v>6.906646880171831E-3</v>
      </c>
      <c r="J25" s="76">
        <f>分析係数表!G28</f>
        <v>0.1256583897667419</v>
      </c>
      <c r="K25" s="78">
        <f t="shared" si="3"/>
        <v>8.6787812564988393E-4</v>
      </c>
      <c r="L25" s="79"/>
      <c r="M25" s="80"/>
      <c r="N25" s="81">
        <f>分析係数表!H28</f>
        <v>2.1286244720954622E-2</v>
      </c>
      <c r="O25" s="82">
        <f t="shared" si="4"/>
        <v>0.71122818265814625</v>
      </c>
      <c r="P25" s="76">
        <f>分析係数表!C28</f>
        <v>9.1300191204588876E-2</v>
      </c>
      <c r="Q25" s="82">
        <f t="shared" si="5"/>
        <v>6.4935269066781015E-2</v>
      </c>
      <c r="R25" s="83">
        <v>7.0683351048989818E-2</v>
      </c>
      <c r="S25" s="84">
        <f t="shared" si="6"/>
        <v>7.7589997929161644E-2</v>
      </c>
      <c r="T25" s="85">
        <f>分析係数表!F28</f>
        <v>0.21519939804364183</v>
      </c>
      <c r="U25" s="86">
        <f t="shared" si="7"/>
        <v>1.6697320848563003E-2</v>
      </c>
      <c r="V25" s="87">
        <f>分析係数表!D28</f>
        <v>9.9322799097065456E-2</v>
      </c>
      <c r="W25" s="88">
        <f t="shared" si="8"/>
        <v>0</v>
      </c>
      <c r="X25" s="76">
        <f>分析係数表!E28</f>
        <v>9.7817908201655382E-2</v>
      </c>
      <c r="Y25" s="89">
        <f t="shared" si="9"/>
        <v>0</v>
      </c>
    </row>
    <row r="26" spans="1:25" x14ac:dyDescent="0.2">
      <c r="A26" s="6" t="s">
        <v>14</v>
      </c>
      <c r="B26" s="5" t="s">
        <v>50</v>
      </c>
      <c r="C26" s="90"/>
      <c r="D26" s="76">
        <f>投入係数表!AB26</f>
        <v>2.6385224274406332E-3</v>
      </c>
      <c r="E26" s="77">
        <f t="shared" si="0"/>
        <v>0.26385224274406333</v>
      </c>
      <c r="F26" s="76">
        <f>分析係数表!C29</f>
        <v>1.8433179723502335E-2</v>
      </c>
      <c r="G26" s="77">
        <f t="shared" si="1"/>
        <v>4.8636358109504845E-3</v>
      </c>
      <c r="H26" s="77">
        <v>6.4779340369254873E-3</v>
      </c>
      <c r="I26" s="77">
        <f t="shared" si="2"/>
        <v>6.4779340369254873E-3</v>
      </c>
      <c r="J26" s="76">
        <f>分析係数表!G29</f>
        <v>0.30107526881720431</v>
      </c>
      <c r="K26" s="78">
        <f t="shared" si="3"/>
        <v>1.9503457315474585E-3</v>
      </c>
      <c r="L26" s="79"/>
      <c r="M26" s="80"/>
      <c r="N26" s="81">
        <f>分析係数表!H29</f>
        <v>1.0062073070491199E-2</v>
      </c>
      <c r="O26" s="82">
        <f t="shared" si="4"/>
        <v>0.33619974013800524</v>
      </c>
      <c r="P26" s="76">
        <f>分析係数表!C29</f>
        <v>1.8433179723502335E-2</v>
      </c>
      <c r="Q26" s="82">
        <f t="shared" si="5"/>
        <v>6.1972302329586322E-3</v>
      </c>
      <c r="R26" s="83">
        <v>7.3803206550536633E-3</v>
      </c>
      <c r="S26" s="84">
        <f t="shared" si="6"/>
        <v>1.3858254691979151E-2</v>
      </c>
      <c r="T26" s="85">
        <f>分析係数表!F29</f>
        <v>0.4838709677419355</v>
      </c>
      <c r="U26" s="86">
        <f t="shared" si="7"/>
        <v>6.7056071090221703E-3</v>
      </c>
      <c r="V26" s="87">
        <f>分析係数表!D29</f>
        <v>0.46236559139784944</v>
      </c>
      <c r="W26" s="88">
        <f t="shared" si="8"/>
        <v>0</v>
      </c>
      <c r="X26" s="76">
        <f>分析係数表!E29</f>
        <v>0.18279569892473119</v>
      </c>
      <c r="Y26" s="89">
        <f t="shared" si="9"/>
        <v>0</v>
      </c>
    </row>
    <row r="27" spans="1:25" x14ac:dyDescent="0.2">
      <c r="A27" s="6" t="s">
        <v>15</v>
      </c>
      <c r="B27" s="5" t="s">
        <v>36</v>
      </c>
      <c r="C27" s="90"/>
      <c r="D27" s="76">
        <f>投入係数表!AB27</f>
        <v>2.6385224274406332E-3</v>
      </c>
      <c r="E27" s="77">
        <f t="shared" si="0"/>
        <v>0.26385224274406333</v>
      </c>
      <c r="F27" s="76">
        <f>分析係数表!C30</f>
        <v>1</v>
      </c>
      <c r="G27" s="77">
        <f t="shared" si="1"/>
        <v>0.26385224274406333</v>
      </c>
      <c r="H27" s="77">
        <v>0.38073411470734847</v>
      </c>
      <c r="I27" s="77">
        <f t="shared" si="2"/>
        <v>0.38073411470734847</v>
      </c>
      <c r="J27" s="76">
        <f>分析係数表!G30</f>
        <v>0.34457349818908456</v>
      </c>
      <c r="K27" s="78">
        <f t="shared" si="3"/>
        <v>0.13119088578463525</v>
      </c>
      <c r="L27" s="79"/>
      <c r="M27" s="80"/>
      <c r="N27" s="81">
        <f>分析係数表!H30</f>
        <v>0</v>
      </c>
      <c r="O27" s="82">
        <f t="shared" si="4"/>
        <v>0</v>
      </c>
      <c r="P27" s="76">
        <f>分析係数表!C30</f>
        <v>1</v>
      </c>
      <c r="Q27" s="82">
        <f t="shared" si="5"/>
        <v>0</v>
      </c>
      <c r="R27" s="83">
        <v>7.0616934739611739E-2</v>
      </c>
      <c r="S27" s="84">
        <f t="shared" si="6"/>
        <v>0.4513510494469602</v>
      </c>
      <c r="T27" s="85">
        <f>分析係数表!F30</f>
        <v>0.44136380666916447</v>
      </c>
      <c r="U27" s="86">
        <f t="shared" si="7"/>
        <v>0.19921001732803265</v>
      </c>
      <c r="V27" s="87">
        <f>分析係数表!D30</f>
        <v>0.11764705882352941</v>
      </c>
      <c r="W27" s="88">
        <f t="shared" si="8"/>
        <v>0</v>
      </c>
      <c r="X27" s="76">
        <f>分析係数表!E30</f>
        <v>7.730735606344448E-2</v>
      </c>
      <c r="Y27" s="89">
        <f t="shared" si="9"/>
        <v>0</v>
      </c>
    </row>
    <row r="28" spans="1:25" x14ac:dyDescent="0.2">
      <c r="A28" s="6" t="s">
        <v>16</v>
      </c>
      <c r="B28" s="5" t="s">
        <v>192</v>
      </c>
      <c r="C28" s="90"/>
      <c r="D28" s="76">
        <f>投入係数表!AB28</f>
        <v>7.6517150395778361E-2</v>
      </c>
      <c r="E28" s="77">
        <f t="shared" si="0"/>
        <v>7.6517150395778364</v>
      </c>
      <c r="F28" s="76">
        <f>分析係数表!C31</f>
        <v>0.63276836158192085</v>
      </c>
      <c r="G28" s="77">
        <f t="shared" si="1"/>
        <v>4.8417631888854098</v>
      </c>
      <c r="H28" s="77">
        <v>5.2594721134136861</v>
      </c>
      <c r="I28" s="77">
        <f t="shared" si="2"/>
        <v>5.2594721134136861</v>
      </c>
      <c r="J28" s="76">
        <f>分析係数表!G31</f>
        <v>7.0953436807095344E-2</v>
      </c>
      <c r="K28" s="78">
        <f t="shared" si="3"/>
        <v>0.37317762223777817</v>
      </c>
      <c r="L28" s="79"/>
      <c r="M28" s="80"/>
      <c r="N28" s="81">
        <f>分析係数表!H31</f>
        <v>2.4772540460871292E-2</v>
      </c>
      <c r="O28" s="82">
        <f t="shared" si="4"/>
        <v>0.82771428980455375</v>
      </c>
      <c r="P28" s="76">
        <f>分析係数表!C31</f>
        <v>0.63276836158192085</v>
      </c>
      <c r="Q28" s="82">
        <f t="shared" si="5"/>
        <v>0.52375141501757072</v>
      </c>
      <c r="R28" s="83">
        <v>0.68003535738717136</v>
      </c>
      <c r="S28" s="84">
        <f t="shared" si="6"/>
        <v>5.9395074708008577</v>
      </c>
      <c r="T28" s="85">
        <f>分析係数表!F31</f>
        <v>0.34515890613451589</v>
      </c>
      <c r="U28" s="86">
        <f t="shared" si="7"/>
        <v>2.0500739015994092</v>
      </c>
      <c r="V28" s="87">
        <f>分析係数表!D31</f>
        <v>8.130081300813009E-3</v>
      </c>
      <c r="W28" s="88">
        <f t="shared" si="8"/>
        <v>0</v>
      </c>
      <c r="X28" s="76">
        <f>分析係数表!E31</f>
        <v>7.3909830007390983E-3</v>
      </c>
      <c r="Y28" s="89">
        <f t="shared" si="9"/>
        <v>0</v>
      </c>
    </row>
    <row r="29" spans="1:25" x14ac:dyDescent="0.2">
      <c r="A29" s="6" t="s">
        <v>17</v>
      </c>
      <c r="B29" s="5" t="s">
        <v>272</v>
      </c>
      <c r="C29" s="90"/>
      <c r="D29" s="76">
        <f>投入係数表!AB29</f>
        <v>1.0554089709762533E-2</v>
      </c>
      <c r="E29" s="77">
        <f t="shared" si="0"/>
        <v>1.0554089709762533</v>
      </c>
      <c r="F29" s="76">
        <f>分析係数表!C32</f>
        <v>0.97868217054263562</v>
      </c>
      <c r="G29" s="77">
        <f t="shared" si="1"/>
        <v>1.0329099425252091</v>
      </c>
      <c r="H29" s="77">
        <v>1.1490872932203329</v>
      </c>
      <c r="I29" s="77">
        <f t="shared" si="2"/>
        <v>1.1490872932203329</v>
      </c>
      <c r="J29" s="76">
        <f>分析係数表!G32</f>
        <v>0.14173228346456693</v>
      </c>
      <c r="K29" s="78">
        <f t="shared" si="3"/>
        <v>0.16286276596823615</v>
      </c>
      <c r="L29" s="79"/>
      <c r="M29" s="80"/>
      <c r="N29" s="81">
        <f>分析係数表!H32</f>
        <v>7.0859669510501405E-3</v>
      </c>
      <c r="O29" s="82">
        <f t="shared" si="4"/>
        <v>0.23676038037887692</v>
      </c>
      <c r="P29" s="76">
        <f>分析係数表!C32</f>
        <v>0.97868217054263562</v>
      </c>
      <c r="Q29" s="82">
        <f t="shared" si="5"/>
        <v>0.23171316296769931</v>
      </c>
      <c r="R29" s="83">
        <v>0.2925049520460099</v>
      </c>
      <c r="S29" s="84">
        <f t="shared" si="6"/>
        <v>1.4415922452663428</v>
      </c>
      <c r="T29" s="85">
        <f>分析係数表!F32</f>
        <v>0.48622047244094491</v>
      </c>
      <c r="U29" s="86">
        <f t="shared" si="7"/>
        <v>0.70093166256060369</v>
      </c>
      <c r="V29" s="87">
        <f>分析係数表!D32</f>
        <v>1.3779527559055118E-2</v>
      </c>
      <c r="W29" s="88">
        <f t="shared" si="8"/>
        <v>0</v>
      </c>
      <c r="X29" s="76">
        <f>分析係数表!E32</f>
        <v>2.1653543307086614E-2</v>
      </c>
      <c r="Y29" s="89">
        <f t="shared" si="9"/>
        <v>0</v>
      </c>
    </row>
    <row r="30" spans="1:25" x14ac:dyDescent="0.2">
      <c r="A30" s="6" t="s">
        <v>18</v>
      </c>
      <c r="B30" s="5" t="s">
        <v>273</v>
      </c>
      <c r="C30" s="75">
        <f>最終需要_まとめ!C31</f>
        <v>100</v>
      </c>
      <c r="D30" s="76">
        <f>投入係数表!AB30</f>
        <v>0</v>
      </c>
      <c r="E30" s="77">
        <f t="shared" si="0"/>
        <v>0</v>
      </c>
      <c r="F30" s="76">
        <f>分析係数表!C33</f>
        <v>0.55506607929515417</v>
      </c>
      <c r="G30" s="77">
        <f t="shared" si="1"/>
        <v>0</v>
      </c>
      <c r="H30" s="77">
        <v>5.0688219345563383E-2</v>
      </c>
      <c r="I30" s="77">
        <f t="shared" si="2"/>
        <v>100.05068821934556</v>
      </c>
      <c r="J30" s="76">
        <f>分析係数表!G33</f>
        <v>0.50923482849604218</v>
      </c>
      <c r="K30" s="78">
        <f t="shared" si="3"/>
        <v>50.949295056289422</v>
      </c>
      <c r="L30" s="79"/>
      <c r="M30" s="80"/>
      <c r="N30" s="81">
        <f>分析係数表!H33</f>
        <v>1.0203792409512202E-3</v>
      </c>
      <c r="O30" s="82">
        <f t="shared" si="4"/>
        <v>3.4093494774558274E-2</v>
      </c>
      <c r="P30" s="76">
        <f>分析係数表!C33</f>
        <v>0.55506607929515417</v>
      </c>
      <c r="Q30" s="82">
        <f t="shared" si="5"/>
        <v>1.8924142473983888E-2</v>
      </c>
      <c r="R30" s="83">
        <v>6.3586184002857066E-2</v>
      </c>
      <c r="S30" s="84">
        <f t="shared" si="6"/>
        <v>100.11427440334842</v>
      </c>
      <c r="T30" s="85">
        <f>分析係数表!F33</f>
        <v>0.65171503957783639</v>
      </c>
      <c r="U30" s="86">
        <f t="shared" si="7"/>
        <v>65.245978305084591</v>
      </c>
      <c r="V30" s="87">
        <f>分析係数表!D33</f>
        <v>0.10817941952506596</v>
      </c>
      <c r="W30" s="88">
        <f t="shared" si="8"/>
        <v>11</v>
      </c>
      <c r="X30" s="76">
        <f>分析係数表!E33</f>
        <v>0.10026385224274406</v>
      </c>
      <c r="Y30" s="89">
        <f t="shared" si="9"/>
        <v>10</v>
      </c>
    </row>
    <row r="31" spans="1:25" x14ac:dyDescent="0.2">
      <c r="A31" s="6" t="s">
        <v>19</v>
      </c>
      <c r="B31" s="5" t="s">
        <v>274</v>
      </c>
      <c r="C31" s="90"/>
      <c r="D31" s="76">
        <f>投入係数表!AB31</f>
        <v>1.3192612137203167E-2</v>
      </c>
      <c r="E31" s="77">
        <f t="shared" si="0"/>
        <v>1.3192612137203166</v>
      </c>
      <c r="F31" s="76">
        <f>分析係数表!C34</f>
        <v>0.15400223191640461</v>
      </c>
      <c r="G31" s="77">
        <f t="shared" si="1"/>
        <v>0.20316917139367363</v>
      </c>
      <c r="H31" s="77">
        <v>0.2343538221492262</v>
      </c>
      <c r="I31" s="77">
        <f t="shared" si="2"/>
        <v>0.2343538221492262</v>
      </c>
      <c r="J31" s="76">
        <f>分析係数表!G34</f>
        <v>0.42548076923076922</v>
      </c>
      <c r="K31" s="78">
        <f t="shared" si="3"/>
        <v>9.9713044520223643E-2</v>
      </c>
      <c r="L31" s="79"/>
      <c r="M31" s="80"/>
      <c r="N31" s="81">
        <f>分析係数表!H34</f>
        <v>0.17369122190414105</v>
      </c>
      <c r="O31" s="82">
        <f t="shared" si="4"/>
        <v>5.803470443847031</v>
      </c>
      <c r="P31" s="76">
        <f>分析係数表!C34</f>
        <v>0.15400223191640461</v>
      </c>
      <c r="Q31" s="82">
        <f t="shared" si="5"/>
        <v>0.89374740121333007</v>
      </c>
      <c r="R31" s="83">
        <v>0.94107966164630308</v>
      </c>
      <c r="S31" s="84">
        <f t="shared" si="6"/>
        <v>1.1754334837955294</v>
      </c>
      <c r="T31" s="85">
        <f>分析係数表!F34</f>
        <v>0.70232371794871795</v>
      </c>
      <c r="U31" s="86">
        <f t="shared" si="7"/>
        <v>0.82553481454069033</v>
      </c>
      <c r="V31" s="87">
        <f>分析係数表!D34</f>
        <v>0.47435897435897434</v>
      </c>
      <c r="W31" s="88">
        <f t="shared" si="8"/>
        <v>1</v>
      </c>
      <c r="X31" s="76">
        <f>分析係数表!E34</f>
        <v>0.27003205128205127</v>
      </c>
      <c r="Y31" s="89">
        <f t="shared" si="9"/>
        <v>0</v>
      </c>
    </row>
    <row r="32" spans="1:25" x14ac:dyDescent="0.2">
      <c r="A32" s="6" t="s">
        <v>20</v>
      </c>
      <c r="B32" s="5" t="s">
        <v>37</v>
      </c>
      <c r="C32" s="90"/>
      <c r="D32" s="76">
        <f>投入係数表!AB32</f>
        <v>2.6385224274406333E-2</v>
      </c>
      <c r="E32" s="77">
        <f t="shared" si="0"/>
        <v>2.6385224274406331</v>
      </c>
      <c r="F32" s="76">
        <f>分析係数表!C35</f>
        <v>0.30568862275449105</v>
      </c>
      <c r="G32" s="77">
        <f t="shared" si="1"/>
        <v>0.80656628695116372</v>
      </c>
      <c r="H32" s="77">
        <v>0.88059581682539545</v>
      </c>
      <c r="I32" s="77">
        <f t="shared" si="2"/>
        <v>0.88059581682539545</v>
      </c>
      <c r="J32" s="76">
        <f>分析係数表!G35</f>
        <v>0.31559633027522938</v>
      </c>
      <c r="K32" s="78">
        <f t="shared" si="3"/>
        <v>0.27791280824581288</v>
      </c>
      <c r="L32" s="79"/>
      <c r="M32" s="80"/>
      <c r="N32" s="81">
        <f>分析係数表!H35</f>
        <v>6.5701085570136902E-2</v>
      </c>
      <c r="O32" s="82">
        <f t="shared" si="4"/>
        <v>2.1952422468729469</v>
      </c>
      <c r="P32" s="76">
        <f>分析係数表!C35</f>
        <v>0.30568862275449105</v>
      </c>
      <c r="Q32" s="82">
        <f t="shared" si="5"/>
        <v>0.67106057905906558</v>
      </c>
      <c r="R32" s="83">
        <v>0.78816691399995897</v>
      </c>
      <c r="S32" s="84">
        <f t="shared" si="6"/>
        <v>1.6687627308253545</v>
      </c>
      <c r="T32" s="85">
        <f>分析係数表!F35</f>
        <v>0.65045871559633028</v>
      </c>
      <c r="U32" s="86">
        <f t="shared" si="7"/>
        <v>1.0854612625276847</v>
      </c>
      <c r="V32" s="87">
        <f>分析係数表!D35</f>
        <v>0.10366972477064221</v>
      </c>
      <c r="W32" s="88">
        <f t="shared" si="8"/>
        <v>0</v>
      </c>
      <c r="X32" s="76">
        <f>分析係数表!E35</f>
        <v>8.990825688073395E-2</v>
      </c>
      <c r="Y32" s="89">
        <f t="shared" si="9"/>
        <v>0</v>
      </c>
    </row>
    <row r="33" spans="1:25" x14ac:dyDescent="0.2">
      <c r="A33" s="6" t="s">
        <v>21</v>
      </c>
      <c r="B33" s="5" t="s">
        <v>38</v>
      </c>
      <c r="C33" s="90"/>
      <c r="D33" s="76">
        <f>投入係数表!AB33</f>
        <v>0</v>
      </c>
      <c r="E33" s="77">
        <f t="shared" si="0"/>
        <v>0</v>
      </c>
      <c r="F33" s="76">
        <f>分析係数表!C36</f>
        <v>0.70817344589409048</v>
      </c>
      <c r="G33" s="77">
        <f t="shared" si="1"/>
        <v>0</v>
      </c>
      <c r="H33" s="77">
        <v>4.7093680710402763E-2</v>
      </c>
      <c r="I33" s="77">
        <f t="shared" si="2"/>
        <v>4.7093680710402763E-2</v>
      </c>
      <c r="J33" s="76">
        <f>分析係数表!G36</f>
        <v>9.7428958051420846E-3</v>
      </c>
      <c r="K33" s="78">
        <f t="shared" si="3"/>
        <v>4.5882882424208381E-4</v>
      </c>
      <c r="L33" s="79"/>
      <c r="M33" s="80"/>
      <c r="N33" s="81">
        <f>分析係数表!H36</f>
        <v>0.13287605226609223</v>
      </c>
      <c r="O33" s="82">
        <f t="shared" si="4"/>
        <v>4.4397306528647</v>
      </c>
      <c r="P33" s="76">
        <f>分析係数表!C36</f>
        <v>0.70817344589409048</v>
      </c>
      <c r="Q33" s="82">
        <f t="shared" si="5"/>
        <v>3.1440993552808147</v>
      </c>
      <c r="R33" s="83">
        <v>3.2288948676599367</v>
      </c>
      <c r="S33" s="84">
        <f t="shared" si="6"/>
        <v>3.2759885483703393</v>
      </c>
      <c r="T33" s="85">
        <f>分析係数表!F36</f>
        <v>0.89418132611637346</v>
      </c>
      <c r="U33" s="86">
        <f t="shared" si="7"/>
        <v>2.929327784523843</v>
      </c>
      <c r="V33" s="87">
        <f>分析係数表!D36</f>
        <v>4.0595399188092015E-3</v>
      </c>
      <c r="W33" s="88">
        <f t="shared" si="8"/>
        <v>0</v>
      </c>
      <c r="X33" s="76">
        <f>分析係数表!E36</f>
        <v>8.1190798376184028E-4</v>
      </c>
      <c r="Y33" s="89">
        <f t="shared" si="9"/>
        <v>0</v>
      </c>
    </row>
    <row r="34" spans="1:25" x14ac:dyDescent="0.2">
      <c r="A34" s="6" t="s">
        <v>22</v>
      </c>
      <c r="B34" s="5" t="s">
        <v>377</v>
      </c>
      <c r="C34" s="90"/>
      <c r="D34" s="76">
        <f>投入係数表!AB34</f>
        <v>4.221635883905013E-2</v>
      </c>
      <c r="E34" s="77">
        <f t="shared" si="0"/>
        <v>4.2216358839050132</v>
      </c>
      <c r="F34" s="76">
        <f>分析係数表!C37</f>
        <v>0.27648363838047696</v>
      </c>
      <c r="G34" s="77">
        <f t="shared" si="1"/>
        <v>1.167213249099639</v>
      </c>
      <c r="H34" s="77">
        <v>1.2629929373567126</v>
      </c>
      <c r="I34" s="77">
        <f t="shared" si="2"/>
        <v>1.2629929373567126</v>
      </c>
      <c r="J34" s="76">
        <f>分析係数表!G37</f>
        <v>0.33205374280230326</v>
      </c>
      <c r="K34" s="78">
        <f t="shared" si="3"/>
        <v>0.41938153198217137</v>
      </c>
      <c r="L34" s="79"/>
      <c r="M34" s="80"/>
      <c r="N34" s="81">
        <f>分析係数表!H37</f>
        <v>5.1330744593407217E-2</v>
      </c>
      <c r="O34" s="82">
        <f t="shared" si="4"/>
        <v>1.7150921954645844</v>
      </c>
      <c r="P34" s="76">
        <f>分析係数表!C37</f>
        <v>0.27648363838047696</v>
      </c>
      <c r="Q34" s="82">
        <f t="shared" si="5"/>
        <v>0.47419493036000843</v>
      </c>
      <c r="R34" s="83">
        <v>0.54439880757762427</v>
      </c>
      <c r="S34" s="84">
        <f t="shared" si="6"/>
        <v>1.8073917449343369</v>
      </c>
      <c r="T34" s="85">
        <f>分析係数表!F37</f>
        <v>0.66922584772872684</v>
      </c>
      <c r="U34" s="86">
        <f t="shared" si="7"/>
        <v>1.2095532726815845</v>
      </c>
      <c r="V34" s="87">
        <f>分析係数表!D37</f>
        <v>9.9168266154830459E-2</v>
      </c>
      <c r="W34" s="88">
        <f t="shared" si="8"/>
        <v>0</v>
      </c>
      <c r="X34" s="76">
        <f>分析係数表!E37</f>
        <v>6.9737683941138842E-2</v>
      </c>
      <c r="Y34" s="89">
        <f t="shared" si="9"/>
        <v>0</v>
      </c>
    </row>
    <row r="35" spans="1:25" x14ac:dyDescent="0.2">
      <c r="A35" s="6" t="s">
        <v>23</v>
      </c>
      <c r="B35" s="5" t="s">
        <v>193</v>
      </c>
      <c r="C35" s="90"/>
      <c r="D35" s="76">
        <f>投入係数表!AB35</f>
        <v>1.0554089709762533E-2</v>
      </c>
      <c r="E35" s="77">
        <f t="shared" si="0"/>
        <v>1.0554089709762533</v>
      </c>
      <c r="F35" s="76">
        <f>分析係数表!C38</f>
        <v>2.0725388601036232E-2</v>
      </c>
      <c r="G35" s="77">
        <f t="shared" si="1"/>
        <v>2.1873761056502621E-2</v>
      </c>
      <c r="H35" s="77">
        <v>2.6640039898846064E-2</v>
      </c>
      <c r="I35" s="77">
        <f t="shared" si="2"/>
        <v>2.6640039898846064E-2</v>
      </c>
      <c r="J35" s="76">
        <f>分析係数表!G38</f>
        <v>0.23376623376623376</v>
      </c>
      <c r="K35" s="78">
        <f t="shared" si="3"/>
        <v>6.2275417945354431E-3</v>
      </c>
      <c r="L35" s="79"/>
      <c r="M35" s="80"/>
      <c r="N35" s="81">
        <f>分析係数表!H38</f>
        <v>4.4613247923811682E-2</v>
      </c>
      <c r="O35" s="82">
        <f t="shared" si="4"/>
        <v>1.490643354865409</v>
      </c>
      <c r="P35" s="76">
        <f>分析係数表!C38</f>
        <v>2.0725388601036232E-2</v>
      </c>
      <c r="Q35" s="82">
        <f t="shared" si="5"/>
        <v>3.0894162795137955E-2</v>
      </c>
      <c r="R35" s="83">
        <v>3.4951101377559975E-2</v>
      </c>
      <c r="S35" s="84">
        <f t="shared" si="6"/>
        <v>6.1591141276406039E-2</v>
      </c>
      <c r="T35" s="85">
        <f>分析係数表!F38</f>
        <v>0.61038961038961037</v>
      </c>
      <c r="U35" s="86">
        <f t="shared" si="7"/>
        <v>3.7594592727156935E-2</v>
      </c>
      <c r="V35" s="87">
        <f>分析係数表!D38</f>
        <v>0.19480519480519481</v>
      </c>
      <c r="W35" s="88">
        <f t="shared" si="8"/>
        <v>0</v>
      </c>
      <c r="X35" s="76">
        <f>分析係数表!E38</f>
        <v>0.15584415584415584</v>
      </c>
      <c r="Y35" s="89">
        <f t="shared" si="9"/>
        <v>0</v>
      </c>
    </row>
    <row r="36" spans="1:25" x14ac:dyDescent="0.2">
      <c r="A36" s="6" t="s">
        <v>24</v>
      </c>
      <c r="B36" s="5" t="s">
        <v>39</v>
      </c>
      <c r="C36" s="90"/>
      <c r="D36" s="76">
        <f>投入係数表!AB36</f>
        <v>0</v>
      </c>
      <c r="E36" s="77">
        <f t="shared" si="0"/>
        <v>0</v>
      </c>
      <c r="F36" s="76">
        <f>分析係数表!C39</f>
        <v>1</v>
      </c>
      <c r="G36" s="77">
        <f t="shared" si="1"/>
        <v>0</v>
      </c>
      <c r="H36" s="77">
        <v>1.618733210169265E-2</v>
      </c>
      <c r="I36" s="77">
        <f t="shared" si="2"/>
        <v>1.618733210169265E-2</v>
      </c>
      <c r="J36" s="76">
        <f>分析係数表!G39</f>
        <v>0.35511171293161814</v>
      </c>
      <c r="K36" s="78">
        <f t="shared" si="3"/>
        <v>5.748311230425047E-3</v>
      </c>
      <c r="L36" s="79"/>
      <c r="M36" s="80"/>
      <c r="N36" s="81">
        <f>分析係数表!H39</f>
        <v>4.0815169638048808E-3</v>
      </c>
      <c r="O36" s="82">
        <f t="shared" si="4"/>
        <v>0.13637397909823309</v>
      </c>
      <c r="P36" s="76">
        <f>分析係数表!C39</f>
        <v>1</v>
      </c>
      <c r="Q36" s="82">
        <f t="shared" si="5"/>
        <v>0.13637397909823309</v>
      </c>
      <c r="R36" s="83">
        <v>0.14149663011506863</v>
      </c>
      <c r="S36" s="84">
        <f t="shared" si="6"/>
        <v>0.15768396221676129</v>
      </c>
      <c r="T36" s="85">
        <f>分析係数表!F39</f>
        <v>0.70565335138794849</v>
      </c>
      <c r="U36" s="86">
        <f t="shared" si="7"/>
        <v>0.11127021639838824</v>
      </c>
      <c r="V36" s="87">
        <f>分析係数表!D39</f>
        <v>5.8226134055517943E-2</v>
      </c>
      <c r="W36" s="88">
        <f t="shared" si="8"/>
        <v>0</v>
      </c>
      <c r="X36" s="76">
        <f>分析係数表!E39</f>
        <v>7.3798239675016933E-2</v>
      </c>
      <c r="Y36" s="89">
        <f t="shared" si="9"/>
        <v>0</v>
      </c>
    </row>
    <row r="37" spans="1:25" x14ac:dyDescent="0.2">
      <c r="A37" s="6" t="s">
        <v>25</v>
      </c>
      <c r="B37" s="5" t="s">
        <v>40</v>
      </c>
      <c r="C37" s="90"/>
      <c r="D37" s="76">
        <f>投入係数表!AB37</f>
        <v>0</v>
      </c>
      <c r="E37" s="77">
        <f t="shared" si="0"/>
        <v>0</v>
      </c>
      <c r="F37" s="76">
        <f>分析係数表!C40</f>
        <v>0.8197979041916168</v>
      </c>
      <c r="G37" s="77">
        <f t="shared" si="1"/>
        <v>0</v>
      </c>
      <c r="H37" s="77">
        <v>4.0160266755972507E-3</v>
      </c>
      <c r="I37" s="77">
        <f t="shared" si="2"/>
        <v>4.0160266755972507E-3</v>
      </c>
      <c r="J37" s="76">
        <f>分析係数表!G40</f>
        <v>0.57597173144876324</v>
      </c>
      <c r="K37" s="78">
        <f t="shared" si="3"/>
        <v>2.313117837888169E-3</v>
      </c>
      <c r="L37" s="79"/>
      <c r="M37" s="80"/>
      <c r="N37" s="81">
        <f>分析係数表!H40</f>
        <v>2.8769025821263571E-2</v>
      </c>
      <c r="O37" s="82">
        <f t="shared" si="4"/>
        <v>0.96124714433824032</v>
      </c>
      <c r="P37" s="76">
        <f>分析係数表!C40</f>
        <v>0.8197979041916168</v>
      </c>
      <c r="Q37" s="82">
        <f t="shared" si="5"/>
        <v>0.78802839433866601</v>
      </c>
      <c r="R37" s="83">
        <v>0.78997929949559675</v>
      </c>
      <c r="S37" s="84">
        <f t="shared" si="6"/>
        <v>0.79399532617119406</v>
      </c>
      <c r="T37" s="85">
        <f>分析係数表!F40</f>
        <v>0.7751534312813837</v>
      </c>
      <c r="U37" s="86">
        <f t="shared" si="7"/>
        <v>0.61546820150298254</v>
      </c>
      <c r="V37" s="87">
        <f>分析係数表!D40</f>
        <v>0.11623581923005394</v>
      </c>
      <c r="W37" s="88">
        <f t="shared" si="8"/>
        <v>0</v>
      </c>
      <c r="X37" s="76">
        <f>分析係数表!E40</f>
        <v>7.1229310024177053E-2</v>
      </c>
      <c r="Y37" s="89">
        <f t="shared" si="9"/>
        <v>0</v>
      </c>
    </row>
    <row r="38" spans="1:25" x14ac:dyDescent="0.2">
      <c r="A38" s="6" t="s">
        <v>26</v>
      </c>
      <c r="B38" s="5" t="s">
        <v>276</v>
      </c>
      <c r="C38" s="90"/>
      <c r="D38" s="76">
        <f>投入係数表!AB38</f>
        <v>0</v>
      </c>
      <c r="E38" s="77">
        <f t="shared" si="0"/>
        <v>0</v>
      </c>
      <c r="F38" s="76">
        <f>分析係数表!C41</f>
        <v>0.39171744294123723</v>
      </c>
      <c r="G38" s="77">
        <f t="shared" si="1"/>
        <v>0</v>
      </c>
      <c r="H38" s="77">
        <v>3.1907382945019685E-4</v>
      </c>
      <c r="I38" s="77">
        <f t="shared" si="2"/>
        <v>3.1907382945019685E-4</v>
      </c>
      <c r="J38" s="76">
        <f>分析係数表!G41</f>
        <v>0.45918367346938777</v>
      </c>
      <c r="K38" s="78">
        <f t="shared" si="3"/>
        <v>1.4651349311488632E-4</v>
      </c>
      <c r="L38" s="79"/>
      <c r="M38" s="80"/>
      <c r="N38" s="81">
        <f>分析係数表!H41</f>
        <v>5.0452084691477002E-2</v>
      </c>
      <c r="O38" s="82">
        <f t="shared" si="4"/>
        <v>1.6857339082976037</v>
      </c>
      <c r="P38" s="76">
        <f>分析係数表!C41</f>
        <v>0.39171744294123723</v>
      </c>
      <c r="Q38" s="82">
        <f t="shared" si="5"/>
        <v>0.66033137603767544</v>
      </c>
      <c r="R38" s="83">
        <v>0.66575888433398844</v>
      </c>
      <c r="S38" s="84">
        <f t="shared" si="6"/>
        <v>0.66607795816343862</v>
      </c>
      <c r="T38" s="85">
        <f>分析係数表!F41</f>
        <v>0.56279434850863419</v>
      </c>
      <c r="U38" s="86">
        <f t="shared" si="7"/>
        <v>0.37486491052055376</v>
      </c>
      <c r="V38" s="87">
        <f>分析係数表!D41</f>
        <v>0.20068027210884354</v>
      </c>
      <c r="W38" s="88">
        <f t="shared" si="8"/>
        <v>0</v>
      </c>
      <c r="X38" s="76">
        <f>分析係数表!E41</f>
        <v>0.1815803244374673</v>
      </c>
      <c r="Y38" s="89">
        <f t="shared" si="9"/>
        <v>0</v>
      </c>
    </row>
    <row r="39" spans="1:25" x14ac:dyDescent="0.2">
      <c r="A39" s="6" t="s">
        <v>51</v>
      </c>
      <c r="B39" s="5" t="s">
        <v>367</v>
      </c>
      <c r="C39" s="90"/>
      <c r="D39" s="76">
        <f>投入係数表!AB39</f>
        <v>2.6385224274406332E-3</v>
      </c>
      <c r="E39" s="77">
        <f>$C$30*D39</f>
        <v>0.26385224274406333</v>
      </c>
      <c r="F39" s="76">
        <f>分析係数表!C42</f>
        <v>0.20259319286871957</v>
      </c>
      <c r="G39" s="77">
        <f>E39*F39</f>
        <v>5.3454668303092236E-2</v>
      </c>
      <c r="H39" s="77">
        <v>5.78282509269911E-2</v>
      </c>
      <c r="I39" s="77">
        <f>C39+H39</f>
        <v>5.78282509269911E-2</v>
      </c>
      <c r="J39" s="76">
        <f>分析係数表!G42</f>
        <v>0.5</v>
      </c>
      <c r="K39" s="78">
        <f>I39*J39</f>
        <v>2.891412546349555E-2</v>
      </c>
      <c r="L39" s="79"/>
      <c r="M39" s="80"/>
      <c r="N39" s="81">
        <f>分析係数表!H42</f>
        <v>1.5560783424506107E-2</v>
      </c>
      <c r="O39" s="82">
        <f t="shared" si="4"/>
        <v>0.51992579531201366</v>
      </c>
      <c r="P39" s="76">
        <f>分析係数表!C42</f>
        <v>0.20259319286871957</v>
      </c>
      <c r="Q39" s="82">
        <f>O39*P39</f>
        <v>0.10533342692706919</v>
      </c>
      <c r="R39" s="83">
        <v>0.10758550846126438</v>
      </c>
      <c r="S39" s="84">
        <f>I39+R39</f>
        <v>0.16541375938825548</v>
      </c>
      <c r="T39" s="85">
        <f>分析係数表!F42</f>
        <v>0.5714285714285714</v>
      </c>
      <c r="U39" s="86">
        <f>S39*T39</f>
        <v>9.4522148221860267E-2</v>
      </c>
      <c r="V39" s="87">
        <f>分析係数表!D42</f>
        <v>1.2619047619047619</v>
      </c>
      <c r="W39" s="88">
        <f>ROUND(S39*V39,0)</f>
        <v>0</v>
      </c>
      <c r="X39" s="76">
        <f>分析係数表!E42</f>
        <v>1.2380952380952381</v>
      </c>
      <c r="Y39" s="89">
        <f>ROUND(S39*X39,0)</f>
        <v>0</v>
      </c>
    </row>
    <row r="40" spans="1:25" x14ac:dyDescent="0.2">
      <c r="A40" s="6" t="s">
        <v>194</v>
      </c>
      <c r="B40" s="5" t="s">
        <v>41</v>
      </c>
      <c r="C40" s="90"/>
      <c r="D40" s="76">
        <f>投入係数表!AB40</f>
        <v>6.0686015831134567E-2</v>
      </c>
      <c r="E40" s="77">
        <f>$C$30*D40</f>
        <v>6.0686015831134563</v>
      </c>
      <c r="F40" s="76">
        <f>分析係数表!C43</f>
        <v>0.25330396475770922</v>
      </c>
      <c r="G40" s="77">
        <f>E40*F40</f>
        <v>1.5372008415375493</v>
      </c>
      <c r="H40" s="77">
        <v>1.7998478998550784</v>
      </c>
      <c r="I40" s="77">
        <f>C40+H40</f>
        <v>1.7998478998550784</v>
      </c>
      <c r="J40" s="76">
        <f>分析係数表!G43</f>
        <v>0.41014168530947054</v>
      </c>
      <c r="K40" s="78">
        <f>I40*J40</f>
        <v>0.73819265094727304</v>
      </c>
      <c r="L40" s="79"/>
      <c r="M40" s="80"/>
      <c r="N40" s="81">
        <f>分析係数表!H43</f>
        <v>4.1382046994132816E-2</v>
      </c>
      <c r="O40" s="82">
        <f t="shared" si="4"/>
        <v>1.382680621412641</v>
      </c>
      <c r="P40" s="76">
        <f>分析係数表!C43</f>
        <v>0.25330396475770922</v>
      </c>
      <c r="Q40" s="82">
        <f>O40*P40</f>
        <v>0.3502384833974751</v>
      </c>
      <c r="R40" s="83">
        <v>0.49094180771409651</v>
      </c>
      <c r="S40" s="84">
        <f>I40+R40</f>
        <v>2.290789707569175</v>
      </c>
      <c r="T40" s="85">
        <f>分析係数表!F43</f>
        <v>0.66890380313199105</v>
      </c>
      <c r="U40" s="86">
        <f>S40*T40</f>
        <v>1.5323179475686428</v>
      </c>
      <c r="V40" s="87">
        <f>分析係数表!D43</f>
        <v>0.29082774049217003</v>
      </c>
      <c r="W40" s="88">
        <f>ROUND(S40*V40,0)</f>
        <v>1</v>
      </c>
      <c r="X40" s="76">
        <f>分析係数表!E43</f>
        <v>0.17375093214019388</v>
      </c>
      <c r="Y40" s="89">
        <f>ROUND(S40*X40,0)</f>
        <v>0</v>
      </c>
    </row>
    <row r="41" spans="1:25" x14ac:dyDescent="0.2">
      <c r="A41" s="6" t="s">
        <v>340</v>
      </c>
      <c r="B41" s="5" t="s">
        <v>42</v>
      </c>
      <c r="C41" s="90"/>
      <c r="D41" s="76">
        <f>投入係数表!AB41</f>
        <v>0</v>
      </c>
      <c r="E41" s="77">
        <f>$C$30*D41</f>
        <v>0</v>
      </c>
      <c r="F41" s="76">
        <f>分析係数表!C44</f>
        <v>0.34899060563661799</v>
      </c>
      <c r="G41" s="77">
        <f>E41*F41</f>
        <v>0</v>
      </c>
      <c r="H41" s="77">
        <v>1.1538835195381602E-3</v>
      </c>
      <c r="I41" s="77">
        <f>C41+H41</f>
        <v>1.1538835195381602E-3</v>
      </c>
      <c r="J41" s="76">
        <f>分析係数表!G44</f>
        <v>0.26066485946640033</v>
      </c>
      <c r="K41" s="78">
        <f>I41*J41</f>
        <v>3.007768854610099E-4</v>
      </c>
      <c r="L41" s="79"/>
      <c r="M41" s="80"/>
      <c r="N41" s="81">
        <f>分析係数表!H44</f>
        <v>0.11725858110597773</v>
      </c>
      <c r="O41" s="82">
        <f t="shared" si="4"/>
        <v>3.9179107745096555</v>
      </c>
      <c r="P41" s="76">
        <f>分析係数表!C44</f>
        <v>0.34899060563661799</v>
      </c>
      <c r="Q41" s="82">
        <f>O41*P41</f>
        <v>1.3673140540263558</v>
      </c>
      <c r="R41" s="83">
        <v>1.3836484180378594</v>
      </c>
      <c r="S41" s="84">
        <f>I41+R41</f>
        <v>1.3848023015573976</v>
      </c>
      <c r="T41" s="85">
        <f>分析係数表!F44</f>
        <v>0.46411756313311459</v>
      </c>
      <c r="U41" s="86">
        <f>S41*T41</f>
        <v>0.64271106961994784</v>
      </c>
      <c r="V41" s="87">
        <f>分析係数表!D44</f>
        <v>0.17006705664146099</v>
      </c>
      <c r="W41" s="88">
        <f>ROUND(S41*V41,0)</f>
        <v>0</v>
      </c>
      <c r="X41" s="76">
        <f>分析係数表!E44</f>
        <v>7.8327864174632611E-2</v>
      </c>
      <c r="Y41" s="89">
        <f>ROUND(S41*X41,0)</f>
        <v>0</v>
      </c>
    </row>
    <row r="42" spans="1:25" x14ac:dyDescent="0.2">
      <c r="A42" s="6" t="s">
        <v>341</v>
      </c>
      <c r="B42" s="5" t="s">
        <v>278</v>
      </c>
      <c r="C42" s="90"/>
      <c r="D42" s="76">
        <f>投入係数表!AB42</f>
        <v>0</v>
      </c>
      <c r="E42" s="77">
        <f>$C$30*D42</f>
        <v>0</v>
      </c>
      <c r="F42" s="76">
        <f>分析係数表!C45</f>
        <v>1</v>
      </c>
      <c r="G42" s="77">
        <f>E42*F42</f>
        <v>0</v>
      </c>
      <c r="H42" s="77">
        <v>1.0124144875868397E-3</v>
      </c>
      <c r="I42" s="77">
        <f>C42+H42</f>
        <v>1.0124144875868397E-3</v>
      </c>
      <c r="J42" s="76">
        <f>分析係数表!G45</f>
        <v>0</v>
      </c>
      <c r="K42" s="78">
        <f>I42*J42</f>
        <v>0</v>
      </c>
      <c r="L42" s="79"/>
      <c r="M42" s="80"/>
      <c r="N42" s="81">
        <f>分析係数表!H45</f>
        <v>0</v>
      </c>
      <c r="O42" s="82">
        <f t="shared" si="4"/>
        <v>0</v>
      </c>
      <c r="P42" s="76">
        <f>分析係数表!C45</f>
        <v>1</v>
      </c>
      <c r="Q42" s="82">
        <f>O42*P42</f>
        <v>0</v>
      </c>
      <c r="R42" s="83">
        <v>3.2916206487191143E-3</v>
      </c>
      <c r="S42" s="84">
        <f>I42+R42</f>
        <v>4.3040351363059538E-3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投入係数表!AB43</f>
        <v>2.6385224274406333E-2</v>
      </c>
      <c r="E43" s="77">
        <f>$C$30*D43</f>
        <v>2.6385224274406331</v>
      </c>
      <c r="F43" s="76">
        <f>分析係数表!C46</f>
        <v>3.0665669409124852E-2</v>
      </c>
      <c r="G43" s="77">
        <f>E43*F43</f>
        <v>8.0912056488456063E-2</v>
      </c>
      <c r="H43" s="77">
        <v>8.2960077021174833E-2</v>
      </c>
      <c r="I43" s="77">
        <f>C43+H43</f>
        <v>8.2960077021174833E-2</v>
      </c>
      <c r="J43" s="76">
        <f>分析係数表!G46</f>
        <v>2.4390243902439025E-2</v>
      </c>
      <c r="K43" s="78">
        <f>I43*J43</f>
        <v>2.0234165127115812E-3</v>
      </c>
      <c r="L43" s="79"/>
      <c r="M43" s="80"/>
      <c r="N43" s="81">
        <f>分析係数表!H46</f>
        <v>2.3808848955528473E-2</v>
      </c>
      <c r="O43" s="82">
        <f t="shared" si="4"/>
        <v>0.79551487807302645</v>
      </c>
      <c r="P43" s="76">
        <f>分析係数表!C46</f>
        <v>3.0665669409124852E-2</v>
      </c>
      <c r="Q43" s="82">
        <f>O43*P43</f>
        <v>2.4394996261027695E-2</v>
      </c>
      <c r="R43" s="83">
        <v>2.6253586461282053E-2</v>
      </c>
      <c r="S43" s="84">
        <f>I43+R43</f>
        <v>0.10921366348245688</v>
      </c>
      <c r="T43" s="85">
        <f>分析係数表!F46</f>
        <v>0.34146341463414637</v>
      </c>
      <c r="U43" s="86">
        <f>S43*T43</f>
        <v>3.7292470457424301E-2</v>
      </c>
      <c r="V43" s="87">
        <f>分析係数表!D46</f>
        <v>4.878048780487805E-2</v>
      </c>
      <c r="W43" s="88">
        <f>ROUND(S43*V43,0)</f>
        <v>0</v>
      </c>
      <c r="X43" s="76">
        <f>分析係数表!E46</f>
        <v>0.17073170731707318</v>
      </c>
      <c r="Y43" s="89">
        <f>ROUND(S43*X43,0)</f>
        <v>0</v>
      </c>
    </row>
    <row r="44" spans="1:25" x14ac:dyDescent="0.2">
      <c r="A44" s="192">
        <v>40</v>
      </c>
      <c r="B44" s="14" t="s">
        <v>150</v>
      </c>
      <c r="C44" s="197">
        <f>SUM(C5:C43)</f>
        <v>100</v>
      </c>
      <c r="D44" s="92">
        <f>投入係数表!AB44</f>
        <v>0.32189973614775724</v>
      </c>
      <c r="E44" s="91">
        <f>SUM(E5:E43)</f>
        <v>32.189973614775724</v>
      </c>
      <c r="F44" s="92">
        <f>分析係数表!C47</f>
        <v>0.40646171512083096</v>
      </c>
      <c r="G44" s="91">
        <f>SUM(G5:G43)</f>
        <v>10.04700700625256</v>
      </c>
      <c r="H44" s="91">
        <f>SUM(H5:H43)</f>
        <v>11.528165580114242</v>
      </c>
      <c r="I44" s="91">
        <f>SUM(I5:I43)</f>
        <v>111.52816558011423</v>
      </c>
      <c r="J44" s="92">
        <f>分析係数表!G47</f>
        <v>0.2746501442153616</v>
      </c>
      <c r="K44" s="93">
        <f>SUM(K5:K43)</f>
        <v>53.289588390093506</v>
      </c>
      <c r="L44" s="94">
        <f>最終需要_まとめ!$L$33</f>
        <v>0.627</v>
      </c>
      <c r="M44" s="91">
        <f>K44*L44</f>
        <v>33.412571920588626</v>
      </c>
      <c r="N44" s="95">
        <f>分析係数表!H47</f>
        <v>1</v>
      </c>
      <c r="O44" s="96">
        <f>SUM(O5:O43)</f>
        <v>33.412571920588633</v>
      </c>
      <c r="P44" s="92">
        <f>分析係数表!C47</f>
        <v>0.40646171512083096</v>
      </c>
      <c r="Q44" s="96">
        <f>SUM(Q5:Q43)</f>
        <v>10.429116414976727</v>
      </c>
      <c r="R44" s="91">
        <f>SUM(R5:R43)</f>
        <v>11.487697222226267</v>
      </c>
      <c r="S44" s="97">
        <f>SUM(S5:S43)</f>
        <v>123.01586280234051</v>
      </c>
      <c r="T44" s="98">
        <f>分析係数表!F47</f>
        <v>0.52975109496848627</v>
      </c>
      <c r="U44" s="99">
        <f>SUM(U5:U43)</f>
        <v>78.309369626008788</v>
      </c>
      <c r="V44" s="100">
        <f>分析係数表!D47</f>
        <v>0.13437209089383004</v>
      </c>
      <c r="W44" s="101">
        <f>SUM(W5:W43)</f>
        <v>13</v>
      </c>
      <c r="X44" s="92">
        <f>分析係数表!E47</f>
        <v>9.7288140766401632E-2</v>
      </c>
      <c r="Y44" s="102">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384</v>
      </c>
      <c r="S2" s="3" t="s">
        <v>152</v>
      </c>
      <c r="U2" s="64" t="s">
        <v>209</v>
      </c>
      <c r="W2" s="3" t="s">
        <v>130</v>
      </c>
      <c r="Y2" s="3" t="s">
        <v>153</v>
      </c>
    </row>
    <row r="3" spans="1:25" ht="44" x14ac:dyDescent="0.2">
      <c r="B3" s="65"/>
      <c r="C3" s="66" t="s">
        <v>227</v>
      </c>
      <c r="D3" s="66" t="s">
        <v>380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投入係数表!AC5</f>
        <v>0</v>
      </c>
      <c r="E5" s="77">
        <f t="shared" ref="E5:E38" si="0">$C$31*D5</f>
        <v>0</v>
      </c>
      <c r="F5" s="76">
        <f>分析係数表!C8</f>
        <v>0.34359605911330049</v>
      </c>
      <c r="G5" s="77">
        <f t="shared" ref="G5:G38" si="1">E5*F5</f>
        <v>0</v>
      </c>
      <c r="H5" s="77">
        <f t="array" ref="H5:H43">MMULT(逆行列係数!C5:AO43,'27'!G5:G43)</f>
        <v>3.8952262242120475E-4</v>
      </c>
      <c r="I5" s="77">
        <f t="shared" ref="I5:I38" si="2">C5+H5</f>
        <v>3.8952262242120475E-4</v>
      </c>
      <c r="J5" s="76">
        <f>分析係数表!G8</f>
        <v>0.12010331467929401</v>
      </c>
      <c r="K5" s="78">
        <f t="shared" ref="K5:K38" si="3">I5*J5</f>
        <v>4.6782958095357778E-5</v>
      </c>
      <c r="L5" s="79" t="s">
        <v>184</v>
      </c>
      <c r="M5" s="80" t="s">
        <v>184</v>
      </c>
      <c r="N5" s="81">
        <f>分析係数表!H8</f>
        <v>1.3293274000170063E-2</v>
      </c>
      <c r="O5" s="82">
        <f t="shared" ref="O5:O43" si="4">$M$44*N5</f>
        <v>0.37024265063737366</v>
      </c>
      <c r="P5" s="76">
        <f>分析係数表!C8</f>
        <v>0.34359605911330049</v>
      </c>
      <c r="Q5" s="82">
        <f t="shared" ref="Q5:Q38" si="5">O5*P5</f>
        <v>0.12721391567466411</v>
      </c>
      <c r="R5" s="83">
        <f t="array" ref="R5:R43">MMULT(逆行列係数!C5:AO43,'27'!Q5:Q43)</f>
        <v>0.1832664826876671</v>
      </c>
      <c r="S5" s="84">
        <f t="shared" ref="S5:S38" si="6">I5+R5</f>
        <v>0.1836560053100883</v>
      </c>
      <c r="T5" s="85">
        <f>分析係数表!F8</f>
        <v>0.4537236332328885</v>
      </c>
      <c r="U5" s="86">
        <f t="shared" ref="U5:U38" si="7">S5*T5</f>
        <v>8.3329069994331928E-2</v>
      </c>
      <c r="V5" s="87">
        <f>分析係数表!D8</f>
        <v>0.40163581575548857</v>
      </c>
      <c r="W5" s="88">
        <f t="shared" ref="W5:W38" si="8">ROUND(S5*V5,0)</f>
        <v>0</v>
      </c>
      <c r="X5" s="76">
        <f>分析係数表!E8</f>
        <v>0.27335342229875159</v>
      </c>
      <c r="Y5" s="89">
        <f t="shared" ref="Y5:Y38" si="9">ROUND(S5*X5,0)</f>
        <v>0</v>
      </c>
    </row>
    <row r="6" spans="1:25" x14ac:dyDescent="0.2">
      <c r="A6" s="6" t="s">
        <v>219</v>
      </c>
      <c r="B6" s="5" t="s">
        <v>265</v>
      </c>
      <c r="C6" s="90"/>
      <c r="D6" s="76">
        <f>投入係数表!AC6</f>
        <v>0</v>
      </c>
      <c r="E6" s="77">
        <f t="shared" si="0"/>
        <v>0</v>
      </c>
      <c r="F6" s="76">
        <f>分析係数表!C9</f>
        <v>1</v>
      </c>
      <c r="G6" s="77">
        <f t="shared" si="1"/>
        <v>0</v>
      </c>
      <c r="H6" s="77">
        <v>5.1110717013469432E-4</v>
      </c>
      <c r="I6" s="77">
        <f t="shared" si="2"/>
        <v>5.1110717013469432E-4</v>
      </c>
      <c r="J6" s="76">
        <f>分析係数表!G9</f>
        <v>0.25</v>
      </c>
      <c r="K6" s="78">
        <f t="shared" si="3"/>
        <v>1.2777679253367358E-4</v>
      </c>
      <c r="L6" s="79"/>
      <c r="M6" s="80"/>
      <c r="N6" s="81">
        <f>分析係数表!H9</f>
        <v>6.8025282730081347E-4</v>
      </c>
      <c r="O6" s="82">
        <f t="shared" si="4"/>
        <v>1.894631900916198E-2</v>
      </c>
      <c r="P6" s="76">
        <f>分析係数表!C9</f>
        <v>1</v>
      </c>
      <c r="Q6" s="82">
        <f t="shared" si="5"/>
        <v>1.894631900916198E-2</v>
      </c>
      <c r="R6" s="83">
        <v>2.3988705564361522E-2</v>
      </c>
      <c r="S6" s="84">
        <f t="shared" si="6"/>
        <v>2.4499812734496217E-2</v>
      </c>
      <c r="T6" s="85">
        <f>分析係数表!F9</f>
        <v>0.67771084337349397</v>
      </c>
      <c r="U6" s="86">
        <f t="shared" si="7"/>
        <v>1.66037887507881E-2</v>
      </c>
      <c r="V6" s="87">
        <f>分析係数表!D9</f>
        <v>0.24397590361445784</v>
      </c>
      <c r="W6" s="88">
        <f t="shared" si="8"/>
        <v>0</v>
      </c>
      <c r="X6" s="76">
        <f>分析係数表!E9</f>
        <v>0.13855421686746988</v>
      </c>
      <c r="Y6" s="89">
        <f t="shared" si="9"/>
        <v>0</v>
      </c>
    </row>
    <row r="7" spans="1:25" x14ac:dyDescent="0.2">
      <c r="A7" s="6" t="s">
        <v>220</v>
      </c>
      <c r="B7" s="5" t="s">
        <v>266</v>
      </c>
      <c r="C7" s="90"/>
      <c r="D7" s="76">
        <f>投入係数表!AC7</f>
        <v>0</v>
      </c>
      <c r="E7" s="77">
        <f t="shared" si="0"/>
        <v>0</v>
      </c>
      <c r="F7" s="76">
        <f>分析係数表!C10</f>
        <v>1</v>
      </c>
      <c r="G7" s="77">
        <f t="shared" si="1"/>
        <v>0</v>
      </c>
      <c r="H7" s="77">
        <v>1.6875108189509278E-4</v>
      </c>
      <c r="I7" s="77">
        <f t="shared" si="2"/>
        <v>1.6875108189509278E-4</v>
      </c>
      <c r="J7" s="76">
        <f>分析係数表!G10</f>
        <v>0.17902051621442752</v>
      </c>
      <c r="K7" s="78">
        <f t="shared" si="3"/>
        <v>3.0209905792602645E-5</v>
      </c>
      <c r="L7" s="79"/>
      <c r="M7" s="80"/>
      <c r="N7" s="81">
        <f>分析係数表!H10</f>
        <v>1.3605056546016269E-3</v>
      </c>
      <c r="O7" s="82">
        <f t="shared" si="4"/>
        <v>3.789263801832396E-2</v>
      </c>
      <c r="P7" s="76">
        <f>分析係数表!C10</f>
        <v>1</v>
      </c>
      <c r="Q7" s="82">
        <f t="shared" si="5"/>
        <v>3.789263801832396E-2</v>
      </c>
      <c r="R7" s="83">
        <v>6.6082070358227912E-2</v>
      </c>
      <c r="S7" s="84">
        <f t="shared" si="6"/>
        <v>6.6250821440123009E-2</v>
      </c>
      <c r="T7" s="85">
        <f>分析係数表!F10</f>
        <v>0.51919258769027132</v>
      </c>
      <c r="U7" s="86">
        <f t="shared" si="7"/>
        <v>3.4396935420103573E-2</v>
      </c>
      <c r="V7" s="87">
        <f>分析係数表!D10</f>
        <v>0.11647915287888816</v>
      </c>
      <c r="W7" s="88">
        <f t="shared" si="8"/>
        <v>0</v>
      </c>
      <c r="X7" s="76">
        <f>分析係数表!E10</f>
        <v>0.11482461945731304</v>
      </c>
      <c r="Y7" s="89">
        <f t="shared" si="9"/>
        <v>0</v>
      </c>
    </row>
    <row r="8" spans="1:25" x14ac:dyDescent="0.2">
      <c r="A8" s="6" t="s">
        <v>221</v>
      </c>
      <c r="B8" s="5" t="s">
        <v>27</v>
      </c>
      <c r="C8" s="90"/>
      <c r="D8" s="76">
        <f>投入係数表!AC8</f>
        <v>0</v>
      </c>
      <c r="E8" s="77">
        <f t="shared" si="0"/>
        <v>0</v>
      </c>
      <c r="F8" s="76">
        <f>分析係数表!C11</f>
        <v>0.13492063492063489</v>
      </c>
      <c r="G8" s="77">
        <f t="shared" si="1"/>
        <v>0</v>
      </c>
      <c r="H8" s="77">
        <v>6.594284985722057E-2</v>
      </c>
      <c r="I8" s="77">
        <f t="shared" si="2"/>
        <v>6.594284985722057E-2</v>
      </c>
      <c r="J8" s="76">
        <f>分析係数表!G11</f>
        <v>0.36893203883495146</v>
      </c>
      <c r="K8" s="78">
        <f t="shared" si="3"/>
        <v>2.4328430044411473E-2</v>
      </c>
      <c r="L8" s="79"/>
      <c r="M8" s="80"/>
      <c r="N8" s="81">
        <f>分析係数表!H11</f>
        <v>-2.8343867804200562E-5</v>
      </c>
      <c r="O8" s="82">
        <f t="shared" si="4"/>
        <v>-7.8942995871508249E-4</v>
      </c>
      <c r="P8" s="76">
        <f>分析係数表!C11</f>
        <v>0.13492063492063489</v>
      </c>
      <c r="Q8" s="82">
        <f t="shared" si="5"/>
        <v>-1.0651039125520951E-4</v>
      </c>
      <c r="R8" s="83">
        <v>2.3079937386140819E-2</v>
      </c>
      <c r="S8" s="84">
        <f t="shared" si="6"/>
        <v>8.9022787243361393E-2</v>
      </c>
      <c r="T8" s="85">
        <f>分析係数表!F11</f>
        <v>0.61165048543689315</v>
      </c>
      <c r="U8" s="86">
        <f t="shared" si="7"/>
        <v>5.4450831032347255E-2</v>
      </c>
      <c r="V8" s="87">
        <f>分析係数表!D11</f>
        <v>6.7961165048543687E-2</v>
      </c>
      <c r="W8" s="88">
        <f t="shared" si="8"/>
        <v>0</v>
      </c>
      <c r="X8" s="76">
        <f>分析係数表!E11</f>
        <v>5.8252427184466021E-2</v>
      </c>
      <c r="Y8" s="89">
        <f t="shared" si="9"/>
        <v>0</v>
      </c>
    </row>
    <row r="9" spans="1:25" x14ac:dyDescent="0.2">
      <c r="A9" s="6" t="s">
        <v>222</v>
      </c>
      <c r="B9" s="5" t="s">
        <v>190</v>
      </c>
      <c r="C9" s="90"/>
      <c r="D9" s="76">
        <f>投入係数表!AC9</f>
        <v>0</v>
      </c>
      <c r="E9" s="77">
        <f t="shared" si="0"/>
        <v>0</v>
      </c>
      <c r="F9" s="76">
        <f>分析係数表!C12</f>
        <v>0.20036934441366572</v>
      </c>
      <c r="G9" s="77">
        <f t="shared" si="1"/>
        <v>0</v>
      </c>
      <c r="H9" s="77">
        <v>8.4832222028579675E-4</v>
      </c>
      <c r="I9" s="77">
        <f t="shared" si="2"/>
        <v>8.4832222028579675E-4</v>
      </c>
      <c r="J9" s="76">
        <f>分析係数表!G12</f>
        <v>0.13740087392782002</v>
      </c>
      <c r="K9" s="78">
        <f t="shared" si="3"/>
        <v>1.1656021443965712E-4</v>
      </c>
      <c r="L9" s="79"/>
      <c r="M9" s="80"/>
      <c r="N9" s="81">
        <f>分析係数表!H12</f>
        <v>9.9061817975680963E-2</v>
      </c>
      <c r="O9" s="82">
        <f t="shared" si="4"/>
        <v>2.7590577057092132</v>
      </c>
      <c r="P9" s="76">
        <f>分析係数表!C12</f>
        <v>0.20036934441366572</v>
      </c>
      <c r="Q9" s="82">
        <f t="shared" si="5"/>
        <v>0.55283058369242766</v>
      </c>
      <c r="R9" s="83">
        <v>0.61536782266096124</v>
      </c>
      <c r="S9" s="84">
        <f t="shared" si="6"/>
        <v>0.61621614488124699</v>
      </c>
      <c r="T9" s="85">
        <f>分析係数表!F12</f>
        <v>0.33460106813400226</v>
      </c>
      <c r="U9" s="86">
        <f t="shared" si="7"/>
        <v>0.20618658027868234</v>
      </c>
      <c r="V9" s="87">
        <f>分析係数表!D12</f>
        <v>7.0399741058423698E-2</v>
      </c>
      <c r="W9" s="88">
        <f t="shared" si="8"/>
        <v>0</v>
      </c>
      <c r="X9" s="76">
        <f>分析係数表!E12</f>
        <v>6.3521605437773104E-2</v>
      </c>
      <c r="Y9" s="89">
        <f t="shared" si="9"/>
        <v>0</v>
      </c>
    </row>
    <row r="10" spans="1:25" x14ac:dyDescent="0.2">
      <c r="A10" s="6" t="s">
        <v>223</v>
      </c>
      <c r="B10" s="5" t="s">
        <v>28</v>
      </c>
      <c r="C10" s="90"/>
      <c r="D10" s="76">
        <f>投入係数表!AC10</f>
        <v>4.407051282051282E-3</v>
      </c>
      <c r="E10" s="77">
        <f t="shared" si="0"/>
        <v>0.44070512820512819</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0.40892471861441271</v>
      </c>
      <c r="P10" s="76">
        <f>分析係数表!C13</f>
        <v>0</v>
      </c>
      <c r="Q10" s="82">
        <f t="shared" si="5"/>
        <v>0</v>
      </c>
      <c r="R10" s="83">
        <v>0</v>
      </c>
      <c r="S10" s="84">
        <f t="shared" si="6"/>
        <v>0</v>
      </c>
      <c r="T10" s="85">
        <f>分析係数表!F13</f>
        <v>0.3835294117647059</v>
      </c>
      <c r="U10" s="86">
        <f t="shared" si="7"/>
        <v>0</v>
      </c>
      <c r="V10" s="87">
        <f>分析係数表!D13</f>
        <v>0.3411764705882353</v>
      </c>
      <c r="W10" s="88">
        <f t="shared" si="8"/>
        <v>0</v>
      </c>
      <c r="X10" s="76">
        <f>分析係数表!E13</f>
        <v>0.31058823529411766</v>
      </c>
      <c r="Y10" s="89">
        <f t="shared" si="9"/>
        <v>0</v>
      </c>
    </row>
    <row r="11" spans="1:25" x14ac:dyDescent="0.2">
      <c r="A11" s="6" t="s">
        <v>224</v>
      </c>
      <c r="B11" s="5" t="s">
        <v>267</v>
      </c>
      <c r="C11" s="90"/>
      <c r="D11" s="76">
        <f>投入係数表!AC11</f>
        <v>8.4134615384615381E-3</v>
      </c>
      <c r="E11" s="77">
        <f t="shared" si="0"/>
        <v>0.84134615384615385</v>
      </c>
      <c r="F11" s="76">
        <f>分析係数表!C14</f>
        <v>6.3559322033898136E-3</v>
      </c>
      <c r="G11" s="77">
        <f t="shared" si="1"/>
        <v>5.3475391134289296E-3</v>
      </c>
      <c r="H11" s="77">
        <v>5.6520110772141276E-3</v>
      </c>
      <c r="I11" s="77">
        <f t="shared" si="2"/>
        <v>5.6520110772141276E-3</v>
      </c>
      <c r="J11" s="76">
        <f>分析係数表!G14</f>
        <v>0.23809523809523808</v>
      </c>
      <c r="K11" s="78">
        <f t="shared" si="3"/>
        <v>1.3457169231462208E-3</v>
      </c>
      <c r="L11" s="79"/>
      <c r="M11" s="80"/>
      <c r="N11" s="81">
        <f>分析係数表!H14</f>
        <v>1.218786315580624E-3</v>
      </c>
      <c r="O11" s="82">
        <f t="shared" si="4"/>
        <v>3.3945488224748542E-2</v>
      </c>
      <c r="P11" s="76">
        <f>分析係数表!C14</f>
        <v>6.3559322033898136E-3</v>
      </c>
      <c r="Q11" s="82">
        <f t="shared" si="5"/>
        <v>2.1575522176746898E-4</v>
      </c>
      <c r="R11" s="83">
        <v>5.4679809307778846E-4</v>
      </c>
      <c r="S11" s="84">
        <f t="shared" si="6"/>
        <v>6.1988091702919164E-3</v>
      </c>
      <c r="T11" s="85">
        <f>分析係数表!F14</f>
        <v>0.42857142857142855</v>
      </c>
      <c r="U11" s="86">
        <f t="shared" si="7"/>
        <v>2.6566325015536783E-3</v>
      </c>
      <c r="V11" s="87">
        <f>分析係数表!D14</f>
        <v>0.38095238095238093</v>
      </c>
      <c r="W11" s="88">
        <f t="shared" si="8"/>
        <v>0</v>
      </c>
      <c r="X11" s="76">
        <f>分析係数表!E14</f>
        <v>0.26190476190476192</v>
      </c>
      <c r="Y11" s="89">
        <f t="shared" si="9"/>
        <v>0</v>
      </c>
    </row>
    <row r="12" spans="1:25" x14ac:dyDescent="0.2">
      <c r="A12" s="6" t="s">
        <v>225</v>
      </c>
      <c r="B12" s="5" t="s">
        <v>29</v>
      </c>
      <c r="C12" s="90"/>
      <c r="D12" s="76">
        <f>投入係数表!AC12</f>
        <v>0</v>
      </c>
      <c r="E12" s="77">
        <f t="shared" si="0"/>
        <v>0</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0.25656473658240181</v>
      </c>
      <c r="P12" s="76">
        <f>分析係数表!C15</f>
        <v>0</v>
      </c>
      <c r="Q12" s="82">
        <f t="shared" si="5"/>
        <v>0</v>
      </c>
      <c r="R12" s="83">
        <v>0</v>
      </c>
      <c r="S12" s="84">
        <f t="shared" si="6"/>
        <v>0</v>
      </c>
      <c r="T12" s="85">
        <f>分析係数表!F15</f>
        <v>0.2982456140350877</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投入係数表!AC13</f>
        <v>2.003205128205128E-3</v>
      </c>
      <c r="E13" s="77">
        <f t="shared" si="0"/>
        <v>0.2003205128205128</v>
      </c>
      <c r="F13" s="76">
        <f>分析係数表!C16</f>
        <v>8.0906148867310179E-4</v>
      </c>
      <c r="G13" s="77">
        <f t="shared" si="1"/>
        <v>1.6207161231432326E-4</v>
      </c>
      <c r="H13" s="77">
        <v>2.6208318882555283E-4</v>
      </c>
      <c r="I13" s="77">
        <f t="shared" si="2"/>
        <v>2.6208318882555283E-4</v>
      </c>
      <c r="J13" s="76">
        <f>分析係数表!G16</f>
        <v>0</v>
      </c>
      <c r="K13" s="78">
        <f t="shared" si="3"/>
        <v>0</v>
      </c>
      <c r="L13" s="79"/>
      <c r="M13" s="80"/>
      <c r="N13" s="81">
        <f>分析係数表!H16</f>
        <v>1.7573198038604347E-2</v>
      </c>
      <c r="O13" s="82">
        <f t="shared" si="4"/>
        <v>0.4894465744033511</v>
      </c>
      <c r="P13" s="76">
        <f>分析係数表!C16</f>
        <v>8.0906148867310179E-4</v>
      </c>
      <c r="Q13" s="82">
        <f t="shared" si="5"/>
        <v>3.959923741127253E-4</v>
      </c>
      <c r="R13" s="83">
        <v>4.50403893935399E-4</v>
      </c>
      <c r="S13" s="84">
        <f t="shared" si="6"/>
        <v>7.1248708276095188E-4</v>
      </c>
      <c r="T13" s="85">
        <f>分析係数表!F16</f>
        <v>0</v>
      </c>
      <c r="U13" s="86">
        <f t="shared" si="7"/>
        <v>0</v>
      </c>
      <c r="V13" s="87">
        <f>分析係数表!D16</f>
        <v>0</v>
      </c>
      <c r="W13" s="88">
        <f t="shared" si="8"/>
        <v>0</v>
      </c>
      <c r="X13" s="76">
        <f>分析係数表!E16</f>
        <v>0</v>
      </c>
      <c r="Y13" s="89">
        <f t="shared" si="9"/>
        <v>0</v>
      </c>
    </row>
    <row r="14" spans="1:25" x14ac:dyDescent="0.2">
      <c r="A14" s="6" t="s">
        <v>2</v>
      </c>
      <c r="B14" s="5" t="s">
        <v>364</v>
      </c>
      <c r="C14" s="90"/>
      <c r="D14" s="76">
        <f>投入係数表!AC14</f>
        <v>5.608974358974359E-3</v>
      </c>
      <c r="E14" s="77">
        <f t="shared" si="0"/>
        <v>0.5608974358974359</v>
      </c>
      <c r="F14" s="76">
        <f>分析係数表!C17</f>
        <v>1.9255455712451908E-2</v>
      </c>
      <c r="G14" s="77">
        <f t="shared" si="1"/>
        <v>1.0800335736150911E-2</v>
      </c>
      <c r="H14" s="77">
        <v>1.173983178233718E-2</v>
      </c>
      <c r="I14" s="77">
        <f t="shared" si="2"/>
        <v>1.173983178233718E-2</v>
      </c>
      <c r="J14" s="76">
        <f>分析係数表!G17</f>
        <v>0.22549019607843138</v>
      </c>
      <c r="K14" s="78">
        <f t="shared" si="3"/>
        <v>2.6472169705270112E-3</v>
      </c>
      <c r="L14" s="79"/>
      <c r="M14" s="80"/>
      <c r="N14" s="81">
        <f>分析係数表!H17</f>
        <v>2.8343867804200562E-3</v>
      </c>
      <c r="O14" s="82">
        <f t="shared" si="4"/>
        <v>7.8942995871508256E-2</v>
      </c>
      <c r="P14" s="76">
        <f>分析係数表!C17</f>
        <v>1.9255455712451908E-2</v>
      </c>
      <c r="Q14" s="82">
        <f t="shared" si="5"/>
        <v>1.5200833608121011E-3</v>
      </c>
      <c r="R14" s="83">
        <v>2.4658348509573854E-3</v>
      </c>
      <c r="S14" s="84">
        <f t="shared" si="6"/>
        <v>1.4205666633294565E-2</v>
      </c>
      <c r="T14" s="85">
        <f>分析係数表!F17</f>
        <v>0.34313725490196079</v>
      </c>
      <c r="U14" s="86">
        <f t="shared" si="7"/>
        <v>4.8744934526010761E-3</v>
      </c>
      <c r="V14" s="87">
        <f>分析係数表!D17</f>
        <v>1.9607843137254902E-2</v>
      </c>
      <c r="W14" s="88">
        <f t="shared" si="8"/>
        <v>0</v>
      </c>
      <c r="X14" s="76">
        <f>分析係数表!E17</f>
        <v>9.8039215686274508E-3</v>
      </c>
      <c r="Y14" s="89">
        <f t="shared" si="9"/>
        <v>0</v>
      </c>
    </row>
    <row r="15" spans="1:25" x14ac:dyDescent="0.2">
      <c r="A15" s="6" t="s">
        <v>3</v>
      </c>
      <c r="B15" s="5" t="s">
        <v>31</v>
      </c>
      <c r="C15" s="90"/>
      <c r="D15" s="76">
        <f>投入係数表!AC15</f>
        <v>0</v>
      </c>
      <c r="E15" s="77">
        <f t="shared" si="0"/>
        <v>0</v>
      </c>
      <c r="F15" s="76">
        <f>分析係数表!C18</f>
        <v>0.17326732673267331</v>
      </c>
      <c r="G15" s="77">
        <f t="shared" si="1"/>
        <v>0</v>
      </c>
      <c r="H15" s="77">
        <v>4.4311094725528319E-3</v>
      </c>
      <c r="I15" s="77">
        <f t="shared" si="2"/>
        <v>4.4311094725528319E-3</v>
      </c>
      <c r="J15" s="76">
        <f>分析係数表!G18</f>
        <v>0.2148626817447496</v>
      </c>
      <c r="K15" s="78">
        <f t="shared" si="3"/>
        <v>9.5208006437726438E-4</v>
      </c>
      <c r="L15" s="79"/>
      <c r="M15" s="80"/>
      <c r="N15" s="81">
        <f>分析係数表!H18</f>
        <v>4.8184575267140952E-4</v>
      </c>
      <c r="O15" s="82">
        <f t="shared" si="4"/>
        <v>1.3420309298156402E-2</v>
      </c>
      <c r="P15" s="76">
        <f>分析係数表!C18</f>
        <v>0.17326732673267331</v>
      </c>
      <c r="Q15" s="82">
        <f t="shared" si="5"/>
        <v>2.325301116017199E-3</v>
      </c>
      <c r="R15" s="83">
        <v>4.3102839438564416E-3</v>
      </c>
      <c r="S15" s="84">
        <f t="shared" si="6"/>
        <v>8.7413934164092735E-3</v>
      </c>
      <c r="T15" s="85">
        <f>分析係数表!F18</f>
        <v>0.4604200323101777</v>
      </c>
      <c r="U15" s="86">
        <f t="shared" si="7"/>
        <v>4.0247126392191322E-3</v>
      </c>
      <c r="V15" s="87">
        <f>分析係数表!D18</f>
        <v>6.3004846526655903E-2</v>
      </c>
      <c r="W15" s="88">
        <f t="shared" si="8"/>
        <v>0</v>
      </c>
      <c r="X15" s="76">
        <f>分析係数表!E18</f>
        <v>5.492730210016155E-2</v>
      </c>
      <c r="Y15" s="89">
        <f t="shared" si="9"/>
        <v>0</v>
      </c>
    </row>
    <row r="16" spans="1:25" x14ac:dyDescent="0.2">
      <c r="A16" s="6" t="s">
        <v>4</v>
      </c>
      <c r="B16" s="5" t="s">
        <v>32</v>
      </c>
      <c r="C16" s="90"/>
      <c r="D16" s="76">
        <f>投入係数表!AC16</f>
        <v>0</v>
      </c>
      <c r="E16" s="77">
        <f t="shared" si="0"/>
        <v>0</v>
      </c>
      <c r="F16" s="76">
        <f>分析係数表!C19</f>
        <v>6.6666666666667096E-3</v>
      </c>
      <c r="G16" s="77">
        <f t="shared" si="1"/>
        <v>0</v>
      </c>
      <c r="H16" s="77">
        <v>8.7075158672895246E-5</v>
      </c>
      <c r="I16" s="77">
        <f t="shared" si="2"/>
        <v>8.7075158672895246E-5</v>
      </c>
      <c r="J16" s="76">
        <f>分析係数表!G19</f>
        <v>7.1428571428571425E-2</v>
      </c>
      <c r="K16" s="78">
        <f t="shared" si="3"/>
        <v>6.219654190921089E-6</v>
      </c>
      <c r="L16" s="79"/>
      <c r="M16" s="80"/>
      <c r="N16" s="81">
        <f>分析係数表!H19</f>
        <v>-1.1337547121680225E-4</v>
      </c>
      <c r="O16" s="82">
        <f t="shared" si="4"/>
        <v>-3.15771983486033E-3</v>
      </c>
      <c r="P16" s="76">
        <f>分析係数表!C19</f>
        <v>6.6666666666667096E-3</v>
      </c>
      <c r="Q16" s="82">
        <f t="shared" si="5"/>
        <v>-2.1051465565735668E-5</v>
      </c>
      <c r="R16" s="83">
        <v>2.5903177378004618E-5</v>
      </c>
      <c r="S16" s="84">
        <f t="shared" si="6"/>
        <v>1.1297833605089986E-4</v>
      </c>
      <c r="T16" s="85">
        <f>分析係数表!F19</f>
        <v>0.2857142857142857</v>
      </c>
      <c r="U16" s="86">
        <f t="shared" si="7"/>
        <v>3.227952458597139E-5</v>
      </c>
      <c r="V16" s="87">
        <f>分析係数表!D19</f>
        <v>0</v>
      </c>
      <c r="W16" s="88">
        <f t="shared" si="8"/>
        <v>0</v>
      </c>
      <c r="X16" s="76">
        <f>分析係数表!E19</f>
        <v>0</v>
      </c>
      <c r="Y16" s="89">
        <f t="shared" si="9"/>
        <v>0</v>
      </c>
    </row>
    <row r="17" spans="1:25" x14ac:dyDescent="0.2">
      <c r="A17" s="6" t="s">
        <v>5</v>
      </c>
      <c r="B17" s="5" t="s">
        <v>33</v>
      </c>
      <c r="C17" s="90"/>
      <c r="D17" s="76">
        <f>投入係数表!AC17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1.6578029133016731E-2</v>
      </c>
      <c r="P17" s="76">
        <f>分析係数表!C20</f>
        <v>0</v>
      </c>
      <c r="Q17" s="82">
        <f t="shared" si="5"/>
        <v>0</v>
      </c>
      <c r="R17" s="83">
        <v>0</v>
      </c>
      <c r="S17" s="84">
        <f t="shared" si="6"/>
        <v>0</v>
      </c>
      <c r="T17" s="85">
        <f>分析係数表!F20</f>
        <v>0.33333333333333331</v>
      </c>
      <c r="U17" s="86">
        <f t="shared" si="7"/>
        <v>0</v>
      </c>
      <c r="V17" s="87">
        <f>分析係数表!D20</f>
        <v>1.5</v>
      </c>
      <c r="W17" s="88">
        <f t="shared" si="8"/>
        <v>0</v>
      </c>
      <c r="X17" s="76">
        <f>分析係数表!E20</f>
        <v>1.1666666666666667</v>
      </c>
      <c r="Y17" s="89">
        <f t="shared" si="9"/>
        <v>0</v>
      </c>
    </row>
    <row r="18" spans="1:25" x14ac:dyDescent="0.2">
      <c r="A18" s="6" t="s">
        <v>6</v>
      </c>
      <c r="B18" s="5" t="s">
        <v>34</v>
      </c>
      <c r="C18" s="90"/>
      <c r="D18" s="76">
        <f>投入係数表!AC18</f>
        <v>3.205128205128205E-3</v>
      </c>
      <c r="E18" s="77">
        <f t="shared" si="0"/>
        <v>0.32051282051282048</v>
      </c>
      <c r="F18" s="76">
        <f>分析係数表!C21</f>
        <v>2.5662959794696349E-2</v>
      </c>
      <c r="G18" s="77">
        <f t="shared" si="1"/>
        <v>8.2253076265052395E-3</v>
      </c>
      <c r="H18" s="77">
        <v>9.4858427839271241E-3</v>
      </c>
      <c r="I18" s="77">
        <f t="shared" si="2"/>
        <v>9.4858427839271241E-3</v>
      </c>
      <c r="J18" s="76">
        <f>分析係数表!G21</f>
        <v>0.2857142857142857</v>
      </c>
      <c r="K18" s="78">
        <f t="shared" si="3"/>
        <v>2.7102407954077497E-3</v>
      </c>
      <c r="L18" s="79"/>
      <c r="M18" s="80"/>
      <c r="N18" s="81">
        <f>分析係数表!H21</f>
        <v>9.6369150534281905E-4</v>
      </c>
      <c r="O18" s="82">
        <f t="shared" si="4"/>
        <v>2.6840618596312805E-2</v>
      </c>
      <c r="P18" s="76">
        <f>分析係数表!C21</f>
        <v>2.5662959794696349E-2</v>
      </c>
      <c r="Q18" s="82">
        <f t="shared" si="5"/>
        <v>6.8880971590195466E-4</v>
      </c>
      <c r="R18" s="83">
        <v>1.28360714614806E-3</v>
      </c>
      <c r="S18" s="84">
        <f t="shared" si="6"/>
        <v>1.0769449930075184E-2</v>
      </c>
      <c r="T18" s="85">
        <f>分析係数表!F21</f>
        <v>0.42857142857142855</v>
      </c>
      <c r="U18" s="86">
        <f t="shared" si="7"/>
        <v>4.615478541460793E-3</v>
      </c>
      <c r="V18" s="87">
        <f>分析係数表!D21</f>
        <v>0.12903225806451613</v>
      </c>
      <c r="W18" s="88">
        <f t="shared" si="8"/>
        <v>0</v>
      </c>
      <c r="X18" s="76">
        <f>分析係数表!E21</f>
        <v>9.2165898617511524E-2</v>
      </c>
      <c r="Y18" s="89">
        <f t="shared" si="9"/>
        <v>0</v>
      </c>
    </row>
    <row r="19" spans="1:25" x14ac:dyDescent="0.2">
      <c r="A19" s="6" t="s">
        <v>7</v>
      </c>
      <c r="B19" s="5" t="s">
        <v>268</v>
      </c>
      <c r="C19" s="90"/>
      <c r="D19" s="76">
        <f>投入係数表!AC19</f>
        <v>0</v>
      </c>
      <c r="E19" s="77">
        <f t="shared" si="0"/>
        <v>0</v>
      </c>
      <c r="F19" s="76">
        <f>分析係数表!C22</f>
        <v>5.6016597510373467E-2</v>
      </c>
      <c r="G19" s="77">
        <f t="shared" si="1"/>
        <v>0</v>
      </c>
      <c r="H19" s="77">
        <v>1.1529816139453258E-3</v>
      </c>
      <c r="I19" s="77">
        <f t="shared" si="2"/>
        <v>1.1529816139453258E-3</v>
      </c>
      <c r="J19" s="76">
        <f>分析係数表!G22</f>
        <v>0.19573901464713714</v>
      </c>
      <c r="K19" s="78">
        <f t="shared" si="3"/>
        <v>2.2568348501992392E-4</v>
      </c>
      <c r="L19" s="79"/>
      <c r="M19" s="80"/>
      <c r="N19" s="81">
        <f>分析係数表!H22</f>
        <v>5.6687735608401125E-5</v>
      </c>
      <c r="O19" s="82">
        <f t="shared" si="4"/>
        <v>1.578859917430165E-3</v>
      </c>
      <c r="P19" s="76">
        <f>分析係数表!C22</f>
        <v>5.6016597510373467E-2</v>
      </c>
      <c r="Q19" s="82">
        <f t="shared" si="5"/>
        <v>8.8442360519947044E-5</v>
      </c>
      <c r="R19" s="83">
        <v>4.7589792599695953E-4</v>
      </c>
      <c r="S19" s="84">
        <f t="shared" si="6"/>
        <v>1.6288795399422853E-3</v>
      </c>
      <c r="T19" s="85">
        <f>分析係数表!F22</f>
        <v>0.41411451398135818</v>
      </c>
      <c r="U19" s="86">
        <f t="shared" si="7"/>
        <v>6.7454265901737776E-4</v>
      </c>
      <c r="V19" s="87">
        <f>分析係数表!D22</f>
        <v>3.1957390146471372E-2</v>
      </c>
      <c r="W19" s="88">
        <f t="shared" si="8"/>
        <v>0</v>
      </c>
      <c r="X19" s="76">
        <f>分析係数表!E22</f>
        <v>2.529960053262317E-2</v>
      </c>
      <c r="Y19" s="89">
        <f t="shared" si="9"/>
        <v>0</v>
      </c>
    </row>
    <row r="20" spans="1:25" x14ac:dyDescent="0.2">
      <c r="A20" s="6" t="s">
        <v>8</v>
      </c>
      <c r="B20" s="5" t="s">
        <v>269</v>
      </c>
      <c r="C20" s="90"/>
      <c r="D20" s="76">
        <f>投入係数表!AC20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7.8942995871508249E-4</v>
      </c>
      <c r="P20" s="76">
        <f>分析係数表!C23</f>
        <v>0</v>
      </c>
      <c r="Q20" s="82">
        <f t="shared" si="5"/>
        <v>0</v>
      </c>
      <c r="R20" s="83">
        <v>0</v>
      </c>
      <c r="S20" s="84">
        <f t="shared" si="6"/>
        <v>0</v>
      </c>
      <c r="T20" s="85">
        <f>分析係数表!F23</f>
        <v>0.43373493975903615</v>
      </c>
      <c r="U20" s="86">
        <f t="shared" si="7"/>
        <v>0</v>
      </c>
      <c r="V20" s="87">
        <f>分析係数表!D23</f>
        <v>0.26506024096385544</v>
      </c>
      <c r="W20" s="88">
        <f t="shared" si="8"/>
        <v>0</v>
      </c>
      <c r="X20" s="76">
        <f>分析係数表!E23</f>
        <v>0.25301204819277107</v>
      </c>
      <c r="Y20" s="89">
        <f t="shared" si="9"/>
        <v>0</v>
      </c>
    </row>
    <row r="21" spans="1:25" x14ac:dyDescent="0.2">
      <c r="A21" s="6" t="s">
        <v>9</v>
      </c>
      <c r="B21" s="5" t="s">
        <v>270</v>
      </c>
      <c r="C21" s="90"/>
      <c r="D21" s="76">
        <f>投入係数表!AC21</f>
        <v>1.201923076923077E-3</v>
      </c>
      <c r="E21" s="77">
        <f t="shared" si="0"/>
        <v>0.1201923076923077</v>
      </c>
      <c r="F21" s="76">
        <f>分析係数表!C24</f>
        <v>0.19917864476386038</v>
      </c>
      <c r="G21" s="77">
        <f t="shared" si="1"/>
        <v>2.3939740957194759E-2</v>
      </c>
      <c r="H21" s="77">
        <v>2.5869611549206785E-2</v>
      </c>
      <c r="I21" s="77">
        <f t="shared" si="2"/>
        <v>2.5869611549206785E-2</v>
      </c>
      <c r="J21" s="76">
        <f>分析係数表!G24</f>
        <v>0.20754716981132076</v>
      </c>
      <c r="K21" s="78">
        <f t="shared" si="3"/>
        <v>5.3691646611561256E-3</v>
      </c>
      <c r="L21" s="79"/>
      <c r="M21" s="80"/>
      <c r="N21" s="81">
        <f>分析係数表!H24</f>
        <v>3.9681414925880784E-4</v>
      </c>
      <c r="O21" s="82">
        <f t="shared" si="4"/>
        <v>1.1052019422011155E-2</v>
      </c>
      <c r="P21" s="76">
        <f>分析係数表!C24</f>
        <v>0.19917864476386038</v>
      </c>
      <c r="Q21" s="82">
        <f t="shared" si="5"/>
        <v>2.2013262503800452E-3</v>
      </c>
      <c r="R21" s="83">
        <v>4.230786467347176E-3</v>
      </c>
      <c r="S21" s="84">
        <f t="shared" si="6"/>
        <v>3.010039801655396E-2</v>
      </c>
      <c r="T21" s="85">
        <f>分析係数表!F24</f>
        <v>0.39622641509433965</v>
      </c>
      <c r="U21" s="86">
        <f t="shared" si="7"/>
        <v>1.1926572799011947E-2</v>
      </c>
      <c r="V21" s="87">
        <f>分析係数表!D24</f>
        <v>0.16981132075471697</v>
      </c>
      <c r="W21" s="88">
        <f t="shared" si="8"/>
        <v>0</v>
      </c>
      <c r="X21" s="76">
        <f>分析係数表!E24</f>
        <v>0.16981132075471697</v>
      </c>
      <c r="Y21" s="89">
        <f t="shared" si="9"/>
        <v>0</v>
      </c>
    </row>
    <row r="22" spans="1:25" x14ac:dyDescent="0.2">
      <c r="A22" s="6" t="s">
        <v>10</v>
      </c>
      <c r="B22" s="5" t="s">
        <v>271</v>
      </c>
      <c r="C22" s="90"/>
      <c r="D22" s="76">
        <f>投入係数表!AC22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1.4999169215586567E-2</v>
      </c>
      <c r="P22" s="76">
        <f>分析係数表!C25</f>
        <v>0</v>
      </c>
      <c r="Q22" s="82">
        <f t="shared" si="5"/>
        <v>0</v>
      </c>
      <c r="R22" s="83">
        <v>0</v>
      </c>
      <c r="S22" s="84">
        <f t="shared" si="6"/>
        <v>0</v>
      </c>
      <c r="T22" s="85">
        <f>分析係数表!F25</f>
        <v>0.35897435897435898</v>
      </c>
      <c r="U22" s="86">
        <f t="shared" si="7"/>
        <v>0</v>
      </c>
      <c r="V22" s="87">
        <f>分析係数表!D25</f>
        <v>2.641025641025641</v>
      </c>
      <c r="W22" s="88">
        <f t="shared" si="8"/>
        <v>0</v>
      </c>
      <c r="X22" s="76">
        <f>分析係数表!E25</f>
        <v>2.4615384615384617</v>
      </c>
      <c r="Y22" s="89">
        <f t="shared" si="9"/>
        <v>0</v>
      </c>
    </row>
    <row r="23" spans="1:25" x14ac:dyDescent="0.2">
      <c r="A23" s="6" t="s">
        <v>11</v>
      </c>
      <c r="B23" s="5" t="s">
        <v>35</v>
      </c>
      <c r="C23" s="90"/>
      <c r="D23" s="76">
        <f>投入係数表!AC23</f>
        <v>0</v>
      </c>
      <c r="E23" s="77">
        <f t="shared" si="0"/>
        <v>0</v>
      </c>
      <c r="F23" s="76">
        <f>分析係数表!C26</f>
        <v>0.11021233569261879</v>
      </c>
      <c r="G23" s="77">
        <f t="shared" si="1"/>
        <v>0</v>
      </c>
      <c r="H23" s="77">
        <v>1.6200514790242759E-3</v>
      </c>
      <c r="I23" s="77">
        <f t="shared" si="2"/>
        <v>1.6200514790242759E-3</v>
      </c>
      <c r="J23" s="76">
        <f>分析係数表!G26</f>
        <v>0.1984126984126984</v>
      </c>
      <c r="K23" s="78">
        <f t="shared" si="3"/>
        <v>3.2143878552068963E-4</v>
      </c>
      <c r="L23" s="79"/>
      <c r="M23" s="80"/>
      <c r="N23" s="81">
        <f>分析係数表!H26</f>
        <v>1.2046143816785239E-2</v>
      </c>
      <c r="O23" s="82">
        <f t="shared" si="4"/>
        <v>0.33550773245391008</v>
      </c>
      <c r="P23" s="76">
        <f>分析係数表!C26</f>
        <v>0.11021233569261879</v>
      </c>
      <c r="Q23" s="82">
        <f t="shared" si="5"/>
        <v>3.6977090836679667E-2</v>
      </c>
      <c r="R23" s="83">
        <v>3.8027952563375898E-2</v>
      </c>
      <c r="S23" s="84">
        <f t="shared" si="6"/>
        <v>3.9648004042400174E-2</v>
      </c>
      <c r="T23" s="85">
        <f>分析係数表!F26</f>
        <v>0.33809523809523812</v>
      </c>
      <c r="U23" s="86">
        <f t="shared" si="7"/>
        <v>1.340480136671625E-2</v>
      </c>
      <c r="V23" s="87">
        <f>分析係数表!D26</f>
        <v>0</v>
      </c>
      <c r="W23" s="88">
        <f t="shared" si="8"/>
        <v>0</v>
      </c>
      <c r="X23" s="76">
        <f>分析係数表!E26</f>
        <v>0</v>
      </c>
      <c r="Y23" s="89">
        <f t="shared" si="9"/>
        <v>0</v>
      </c>
    </row>
    <row r="24" spans="1:25" x14ac:dyDescent="0.2">
      <c r="A24" s="6" t="s">
        <v>12</v>
      </c>
      <c r="B24" s="5" t="s">
        <v>365</v>
      </c>
      <c r="C24" s="90"/>
      <c r="D24" s="76">
        <f>投入係数表!AC24</f>
        <v>4.0064102564102563E-4</v>
      </c>
      <c r="E24" s="77">
        <f t="shared" si="0"/>
        <v>4.0064102564102561E-2</v>
      </c>
      <c r="F24" s="76">
        <f>分析係数表!C27</f>
        <v>1.1933174224343368E-3</v>
      </c>
      <c r="G24" s="77">
        <f t="shared" si="1"/>
        <v>4.7809191603939768E-5</v>
      </c>
      <c r="H24" s="77">
        <v>5.0848965344448155E-5</v>
      </c>
      <c r="I24" s="77">
        <f t="shared" si="2"/>
        <v>5.0848965344448155E-5</v>
      </c>
      <c r="J24" s="76">
        <f>分析係数表!G27</f>
        <v>0.2857142857142857</v>
      </c>
      <c r="K24" s="78">
        <f t="shared" si="3"/>
        <v>1.4528275812699472E-5</v>
      </c>
      <c r="L24" s="79"/>
      <c r="M24" s="80"/>
      <c r="N24" s="81">
        <f>分析係数表!H27</f>
        <v>1.1365890989484425E-2</v>
      </c>
      <c r="O24" s="82">
        <f t="shared" si="4"/>
        <v>0.31656141344474809</v>
      </c>
      <c r="P24" s="76">
        <f>分析係数表!C27</f>
        <v>1.1933174224343368E-3</v>
      </c>
      <c r="Q24" s="82">
        <f t="shared" si="5"/>
        <v>3.7775824993405719E-4</v>
      </c>
      <c r="R24" s="83">
        <v>3.7928250929043311E-4</v>
      </c>
      <c r="S24" s="84">
        <f t="shared" si="6"/>
        <v>4.3013147463488125E-4</v>
      </c>
      <c r="T24" s="85">
        <f>分析係数表!F27</f>
        <v>0.5714285714285714</v>
      </c>
      <c r="U24" s="86">
        <f t="shared" si="7"/>
        <v>2.4578941407707498E-4</v>
      </c>
      <c r="V24" s="87">
        <f>分析係数表!D27</f>
        <v>1.4285714285714286</v>
      </c>
      <c r="W24" s="88">
        <f t="shared" si="8"/>
        <v>0</v>
      </c>
      <c r="X24" s="76">
        <f>分析係数表!E27</f>
        <v>1.2857142857142858</v>
      </c>
      <c r="Y24" s="89">
        <f t="shared" si="9"/>
        <v>0</v>
      </c>
    </row>
    <row r="25" spans="1:25" x14ac:dyDescent="0.2">
      <c r="A25" s="6" t="s">
        <v>13</v>
      </c>
      <c r="B25" s="5" t="s">
        <v>191</v>
      </c>
      <c r="C25" s="90"/>
      <c r="D25" s="76">
        <f>投入係数表!AC25</f>
        <v>0</v>
      </c>
      <c r="E25" s="77">
        <f t="shared" si="0"/>
        <v>0</v>
      </c>
      <c r="F25" s="76">
        <f>分析係数表!C28</f>
        <v>9.1300191204588876E-2</v>
      </c>
      <c r="G25" s="77">
        <f t="shared" si="1"/>
        <v>0</v>
      </c>
      <c r="H25" s="77">
        <v>6.3025756434046615E-3</v>
      </c>
      <c r="I25" s="77">
        <f t="shared" si="2"/>
        <v>6.3025756434046615E-3</v>
      </c>
      <c r="J25" s="76">
        <f>分析係数表!G28</f>
        <v>0.1256583897667419</v>
      </c>
      <c r="K25" s="78">
        <f t="shared" si="3"/>
        <v>7.9197150673331702E-4</v>
      </c>
      <c r="L25" s="79"/>
      <c r="M25" s="80"/>
      <c r="N25" s="81">
        <f>分析係数表!H28</f>
        <v>2.1286244720954622E-2</v>
      </c>
      <c r="O25" s="82">
        <f t="shared" si="4"/>
        <v>0.59286189899502695</v>
      </c>
      <c r="P25" s="76">
        <f>分析係数表!C28</f>
        <v>9.1300191204588876E-2</v>
      </c>
      <c r="Q25" s="82">
        <f t="shared" si="5"/>
        <v>5.4128404736161616E-2</v>
      </c>
      <c r="R25" s="83">
        <v>5.8919861096643607E-2</v>
      </c>
      <c r="S25" s="84">
        <f t="shared" si="6"/>
        <v>6.5222436740048267E-2</v>
      </c>
      <c r="T25" s="85">
        <f>分析係数表!F28</f>
        <v>0.21519939804364183</v>
      </c>
      <c r="U25" s="86">
        <f t="shared" si="7"/>
        <v>1.4035829125397897E-2</v>
      </c>
      <c r="V25" s="87">
        <f>分析係数表!D28</f>
        <v>9.9322799097065456E-2</v>
      </c>
      <c r="W25" s="88">
        <f t="shared" si="8"/>
        <v>0</v>
      </c>
      <c r="X25" s="76">
        <f>分析係数表!E28</f>
        <v>9.7817908201655382E-2</v>
      </c>
      <c r="Y25" s="89">
        <f t="shared" si="9"/>
        <v>0</v>
      </c>
    </row>
    <row r="26" spans="1:25" x14ac:dyDescent="0.2">
      <c r="A26" s="6" t="s">
        <v>14</v>
      </c>
      <c r="B26" s="5" t="s">
        <v>50</v>
      </c>
      <c r="C26" s="90"/>
      <c r="D26" s="76">
        <f>投入係数表!AC26</f>
        <v>6.41025641025641E-3</v>
      </c>
      <c r="E26" s="77">
        <f t="shared" si="0"/>
        <v>0.64102564102564097</v>
      </c>
      <c r="F26" s="76">
        <f>分析係数表!C29</f>
        <v>1.8433179723502335E-2</v>
      </c>
      <c r="G26" s="77">
        <f t="shared" si="1"/>
        <v>1.1816140848398932E-2</v>
      </c>
      <c r="H26" s="77">
        <v>1.2684479037710101E-2</v>
      </c>
      <c r="I26" s="77">
        <f t="shared" si="2"/>
        <v>1.2684479037710101E-2</v>
      </c>
      <c r="J26" s="76">
        <f>分析係数表!G29</f>
        <v>0.30107526881720431</v>
      </c>
      <c r="K26" s="78">
        <f t="shared" si="3"/>
        <v>3.8189829360847616E-3</v>
      </c>
      <c r="L26" s="79"/>
      <c r="M26" s="80"/>
      <c r="N26" s="81">
        <f>分析係数表!H29</f>
        <v>1.0062073070491199E-2</v>
      </c>
      <c r="O26" s="82">
        <f t="shared" si="4"/>
        <v>0.28024763534385427</v>
      </c>
      <c r="P26" s="76">
        <f>分析係数表!C29</f>
        <v>1.8433179723502335E-2</v>
      </c>
      <c r="Q26" s="82">
        <f t="shared" si="5"/>
        <v>5.1658550293798107E-3</v>
      </c>
      <c r="R26" s="83">
        <v>6.1520494061333307E-3</v>
      </c>
      <c r="S26" s="84">
        <f t="shared" si="6"/>
        <v>1.8836528443843432E-2</v>
      </c>
      <c r="T26" s="85">
        <f>分析係数表!F29</f>
        <v>0.4838709677419355</v>
      </c>
      <c r="U26" s="86">
        <f t="shared" si="7"/>
        <v>9.1144492470210167E-3</v>
      </c>
      <c r="V26" s="87">
        <f>分析係数表!D29</f>
        <v>0.46236559139784944</v>
      </c>
      <c r="W26" s="88">
        <f t="shared" si="8"/>
        <v>0</v>
      </c>
      <c r="X26" s="76">
        <f>分析係数表!E29</f>
        <v>0.18279569892473119</v>
      </c>
      <c r="Y26" s="89">
        <f t="shared" si="9"/>
        <v>0</v>
      </c>
    </row>
    <row r="27" spans="1:25" x14ac:dyDescent="0.2">
      <c r="A27" s="6" t="s">
        <v>15</v>
      </c>
      <c r="B27" s="5" t="s">
        <v>36</v>
      </c>
      <c r="C27" s="90"/>
      <c r="D27" s="76">
        <f>投入係数表!AC27</f>
        <v>3.205128205128205E-3</v>
      </c>
      <c r="E27" s="77">
        <f t="shared" si="0"/>
        <v>0.32051282051282048</v>
      </c>
      <c r="F27" s="76">
        <f>分析係数表!C30</f>
        <v>1</v>
      </c>
      <c r="G27" s="77">
        <f t="shared" si="1"/>
        <v>0.32051282051282048</v>
      </c>
      <c r="H27" s="77">
        <v>0.37816986603875224</v>
      </c>
      <c r="I27" s="77">
        <f t="shared" si="2"/>
        <v>0.37816986603875224</v>
      </c>
      <c r="J27" s="76">
        <f>分析係数表!G30</f>
        <v>0.34457349818908456</v>
      </c>
      <c r="K27" s="78">
        <f t="shared" si="3"/>
        <v>0.13030731365067036</v>
      </c>
      <c r="L27" s="79"/>
      <c r="M27" s="80"/>
      <c r="N27" s="81">
        <f>分析係数表!H30</f>
        <v>0</v>
      </c>
      <c r="O27" s="82">
        <f t="shared" si="4"/>
        <v>0</v>
      </c>
      <c r="P27" s="76">
        <f>分析係数表!C30</f>
        <v>1</v>
      </c>
      <c r="Q27" s="82">
        <f t="shared" si="5"/>
        <v>0</v>
      </c>
      <c r="R27" s="83">
        <v>5.8864498134007653E-2</v>
      </c>
      <c r="S27" s="84">
        <f t="shared" si="6"/>
        <v>0.43703436417275987</v>
      </c>
      <c r="T27" s="85">
        <f>分析係数表!F30</f>
        <v>0.44136380666916447</v>
      </c>
      <c r="U27" s="86">
        <f t="shared" si="7"/>
        <v>0.1928911506165272</v>
      </c>
      <c r="V27" s="87">
        <f>分析係数表!D30</f>
        <v>0.11764705882352941</v>
      </c>
      <c r="W27" s="88">
        <f t="shared" si="8"/>
        <v>0</v>
      </c>
      <c r="X27" s="76">
        <f>分析係数表!E30</f>
        <v>7.730735606344448E-2</v>
      </c>
      <c r="Y27" s="89">
        <f t="shared" si="9"/>
        <v>0</v>
      </c>
    </row>
    <row r="28" spans="1:25" x14ac:dyDescent="0.2">
      <c r="A28" s="6" t="s">
        <v>16</v>
      </c>
      <c r="B28" s="5" t="s">
        <v>192</v>
      </c>
      <c r="C28" s="90"/>
      <c r="D28" s="76">
        <f>投入係数表!AC28</f>
        <v>2.3237179487179488E-2</v>
      </c>
      <c r="E28" s="77">
        <f t="shared" si="0"/>
        <v>2.3237179487179489</v>
      </c>
      <c r="F28" s="76">
        <f>分析係数表!C31</f>
        <v>0.63276836158192085</v>
      </c>
      <c r="G28" s="77">
        <f t="shared" si="1"/>
        <v>1.4703751991887586</v>
      </c>
      <c r="H28" s="77">
        <v>1.6145593930021778</v>
      </c>
      <c r="I28" s="77">
        <f t="shared" si="2"/>
        <v>1.6145593930021778</v>
      </c>
      <c r="J28" s="76">
        <f>分析係数表!G31</f>
        <v>7.0953436807095344E-2</v>
      </c>
      <c r="K28" s="78">
        <f t="shared" si="3"/>
        <v>0.11455853786268223</v>
      </c>
      <c r="L28" s="79"/>
      <c r="M28" s="80"/>
      <c r="N28" s="81">
        <f>分析係数表!H31</f>
        <v>2.4772540460871292E-2</v>
      </c>
      <c r="O28" s="82">
        <f t="shared" si="4"/>
        <v>0.68996178391698215</v>
      </c>
      <c r="P28" s="76">
        <f>分析係数表!C31</f>
        <v>0.63276836158192085</v>
      </c>
      <c r="Q28" s="82">
        <f t="shared" si="5"/>
        <v>0.43658598756328809</v>
      </c>
      <c r="R28" s="83">
        <v>0.56686034551882158</v>
      </c>
      <c r="S28" s="84">
        <f t="shared" si="6"/>
        <v>2.1814197385209995</v>
      </c>
      <c r="T28" s="85">
        <f>分析係数表!F31</f>
        <v>0.34515890613451589</v>
      </c>
      <c r="U28" s="86">
        <f t="shared" si="7"/>
        <v>0.75293645076814986</v>
      </c>
      <c r="V28" s="87">
        <f>分析係数表!D31</f>
        <v>8.130081300813009E-3</v>
      </c>
      <c r="W28" s="88">
        <f t="shared" si="8"/>
        <v>0</v>
      </c>
      <c r="X28" s="76">
        <f>分析係数表!E31</f>
        <v>7.3909830007390983E-3</v>
      </c>
      <c r="Y28" s="89">
        <f t="shared" si="9"/>
        <v>0</v>
      </c>
    </row>
    <row r="29" spans="1:25" x14ac:dyDescent="0.2">
      <c r="A29" s="6" t="s">
        <v>17</v>
      </c>
      <c r="B29" s="5" t="s">
        <v>272</v>
      </c>
      <c r="C29" s="90"/>
      <c r="D29" s="76">
        <f>投入係数表!AC29</f>
        <v>2.403846153846154E-3</v>
      </c>
      <c r="E29" s="77">
        <f t="shared" si="0"/>
        <v>0.24038461538461539</v>
      </c>
      <c r="F29" s="76">
        <f>分析係数表!C32</f>
        <v>0.97868217054263562</v>
      </c>
      <c r="G29" s="77">
        <f t="shared" si="1"/>
        <v>0.23526013714967203</v>
      </c>
      <c r="H29" s="77">
        <v>0.26718602913579148</v>
      </c>
      <c r="I29" s="77">
        <f t="shared" si="2"/>
        <v>0.26718602913579148</v>
      </c>
      <c r="J29" s="76">
        <f>分析係数表!G32</f>
        <v>0.14173228346456693</v>
      </c>
      <c r="K29" s="78">
        <f t="shared" si="3"/>
        <v>3.7868886019246033E-2</v>
      </c>
      <c r="L29" s="79"/>
      <c r="M29" s="80"/>
      <c r="N29" s="81">
        <f>分析係数表!H32</f>
        <v>7.0859669510501405E-3</v>
      </c>
      <c r="O29" s="82">
        <f t="shared" si="4"/>
        <v>0.19735748967877062</v>
      </c>
      <c r="P29" s="76">
        <f>分析係数表!C32</f>
        <v>0.97868217054263562</v>
      </c>
      <c r="Q29" s="82">
        <f t="shared" si="5"/>
        <v>0.19315025637166502</v>
      </c>
      <c r="R29" s="83">
        <v>0.24382476055339206</v>
      </c>
      <c r="S29" s="84">
        <f t="shared" si="6"/>
        <v>0.51101078968918356</v>
      </c>
      <c r="T29" s="85">
        <f>分析係数表!F32</f>
        <v>0.48622047244094491</v>
      </c>
      <c r="U29" s="86">
        <f t="shared" si="7"/>
        <v>0.24846390758509518</v>
      </c>
      <c r="V29" s="87">
        <f>分析係数表!D32</f>
        <v>1.3779527559055118E-2</v>
      </c>
      <c r="W29" s="88">
        <f t="shared" si="8"/>
        <v>0</v>
      </c>
      <c r="X29" s="76">
        <f>分析係数表!E32</f>
        <v>2.1653543307086614E-2</v>
      </c>
      <c r="Y29" s="89">
        <f t="shared" si="9"/>
        <v>0</v>
      </c>
    </row>
    <row r="30" spans="1:25" x14ac:dyDescent="0.2">
      <c r="A30" s="6" t="s">
        <v>18</v>
      </c>
      <c r="B30" s="5" t="s">
        <v>273</v>
      </c>
      <c r="C30" s="90"/>
      <c r="D30" s="76">
        <f>投入係数表!AC30</f>
        <v>1.201923076923077E-3</v>
      </c>
      <c r="E30" s="77">
        <f t="shared" si="0"/>
        <v>0.1201923076923077</v>
      </c>
      <c r="F30" s="76">
        <f>分析係数表!C33</f>
        <v>0.55506607929515417</v>
      </c>
      <c r="G30" s="77">
        <f t="shared" si="1"/>
        <v>6.6714672992206028E-2</v>
      </c>
      <c r="H30" s="77">
        <v>8.547292644664907E-2</v>
      </c>
      <c r="I30" s="77">
        <f t="shared" si="2"/>
        <v>8.547292644664907E-2</v>
      </c>
      <c r="J30" s="76">
        <f>分析係数表!G33</f>
        <v>0.50923482849604218</v>
      </c>
      <c r="K30" s="78">
        <f t="shared" si="3"/>
        <v>4.352579104011417E-2</v>
      </c>
      <c r="L30" s="79"/>
      <c r="M30" s="80"/>
      <c r="N30" s="81">
        <f>分析係数表!H33</f>
        <v>1.0203792409512202E-3</v>
      </c>
      <c r="O30" s="82">
        <f t="shared" si="4"/>
        <v>2.841947851374297E-2</v>
      </c>
      <c r="P30" s="76">
        <f>分析係数表!C33</f>
        <v>0.55506607929515417</v>
      </c>
      <c r="Q30" s="82">
        <f t="shared" si="5"/>
        <v>1.5774688514236187E-2</v>
      </c>
      <c r="R30" s="83">
        <v>5.3003841406971661E-2</v>
      </c>
      <c r="S30" s="84">
        <f t="shared" si="6"/>
        <v>0.13847676785362073</v>
      </c>
      <c r="T30" s="85">
        <f>分析係数表!F33</f>
        <v>0.65171503957783639</v>
      </c>
      <c r="U30" s="86">
        <f t="shared" si="7"/>
        <v>9.0247392242333302E-2</v>
      </c>
      <c r="V30" s="87">
        <f>分析係数表!D33</f>
        <v>0.10817941952506596</v>
      </c>
      <c r="W30" s="88">
        <f t="shared" si="8"/>
        <v>0</v>
      </c>
      <c r="X30" s="76">
        <f>分析係数表!E33</f>
        <v>0.10026385224274406</v>
      </c>
      <c r="Y30" s="89">
        <f t="shared" si="9"/>
        <v>0</v>
      </c>
    </row>
    <row r="31" spans="1:25" x14ac:dyDescent="0.2">
      <c r="A31" s="6" t="s">
        <v>19</v>
      </c>
      <c r="B31" s="5" t="s">
        <v>274</v>
      </c>
      <c r="C31" s="75">
        <f>最終需要_まとめ!C32</f>
        <v>100</v>
      </c>
      <c r="D31" s="76">
        <f>投入係数表!AC31</f>
        <v>1.1217948717948718E-2</v>
      </c>
      <c r="E31" s="77">
        <f t="shared" si="0"/>
        <v>1.1217948717948718</v>
      </c>
      <c r="F31" s="76">
        <f>分析係数表!C34</f>
        <v>0.15400223191640461</v>
      </c>
      <c r="G31" s="77">
        <f t="shared" si="1"/>
        <v>0.17275891400878723</v>
      </c>
      <c r="H31" s="77">
        <v>0.19418116999670243</v>
      </c>
      <c r="I31" s="77">
        <f t="shared" si="2"/>
        <v>100.1941811699967</v>
      </c>
      <c r="J31" s="76">
        <f>分析係数表!G34</f>
        <v>0.42548076923076922</v>
      </c>
      <c r="K31" s="78">
        <f t="shared" si="3"/>
        <v>42.630697276657244</v>
      </c>
      <c r="L31" s="79"/>
      <c r="M31" s="80"/>
      <c r="N31" s="81">
        <f>分析係数表!H34</f>
        <v>0.17369122190414105</v>
      </c>
      <c r="O31" s="82">
        <f t="shared" si="4"/>
        <v>4.8376267870060259</v>
      </c>
      <c r="P31" s="76">
        <f>分析係数表!C34</f>
        <v>0.15400223191640461</v>
      </c>
      <c r="Q31" s="82">
        <f t="shared" si="5"/>
        <v>0.74500532237751327</v>
      </c>
      <c r="R31" s="83">
        <v>0.78446030249253396</v>
      </c>
      <c r="S31" s="84">
        <f t="shared" si="6"/>
        <v>100.97864147248923</v>
      </c>
      <c r="T31" s="85">
        <f>分析係数表!F34</f>
        <v>0.70232371794871795</v>
      </c>
      <c r="U31" s="86">
        <f t="shared" si="7"/>
        <v>70.919694912369238</v>
      </c>
      <c r="V31" s="87">
        <f>分析係数表!D34</f>
        <v>0.47435897435897434</v>
      </c>
      <c r="W31" s="88">
        <f t="shared" si="8"/>
        <v>48</v>
      </c>
      <c r="X31" s="76">
        <f>分析係数表!E34</f>
        <v>0.27003205128205127</v>
      </c>
      <c r="Y31" s="89">
        <f t="shared" si="9"/>
        <v>27</v>
      </c>
    </row>
    <row r="32" spans="1:25" x14ac:dyDescent="0.2">
      <c r="A32" s="6" t="s">
        <v>20</v>
      </c>
      <c r="B32" s="5" t="s">
        <v>37</v>
      </c>
      <c r="C32" s="90"/>
      <c r="D32" s="76">
        <f>投入係数表!AC32</f>
        <v>1.7628205128205128E-2</v>
      </c>
      <c r="E32" s="77">
        <f t="shared" si="0"/>
        <v>1.7628205128205128</v>
      </c>
      <c r="F32" s="76">
        <f>分析係数表!C35</f>
        <v>0.30568862275449105</v>
      </c>
      <c r="G32" s="77">
        <f t="shared" si="1"/>
        <v>0.53887417472746812</v>
      </c>
      <c r="H32" s="77">
        <v>0.61878176123283468</v>
      </c>
      <c r="I32" s="77">
        <f t="shared" si="2"/>
        <v>0.61878176123283468</v>
      </c>
      <c r="J32" s="76">
        <f>分析係数表!G35</f>
        <v>0.31559633027522938</v>
      </c>
      <c r="K32" s="78">
        <f t="shared" si="3"/>
        <v>0.19528525308632583</v>
      </c>
      <c r="L32" s="79"/>
      <c r="M32" s="80"/>
      <c r="N32" s="81">
        <f>分析係数表!H35</f>
        <v>6.5701085570136902E-2</v>
      </c>
      <c r="O32" s="82">
        <f t="shared" si="4"/>
        <v>1.8298986443015612</v>
      </c>
      <c r="P32" s="76">
        <f>分析係数表!C35</f>
        <v>0.30568862275449105</v>
      </c>
      <c r="Q32" s="82">
        <f t="shared" si="5"/>
        <v>0.55937919635685451</v>
      </c>
      <c r="R32" s="83">
        <v>0.65699608754629779</v>
      </c>
      <c r="S32" s="84">
        <f t="shared" si="6"/>
        <v>1.2757778487791325</v>
      </c>
      <c r="T32" s="85">
        <f>分析係数表!F35</f>
        <v>0.65045871559633028</v>
      </c>
      <c r="U32" s="86">
        <f t="shared" si="7"/>
        <v>0.82984082090312383</v>
      </c>
      <c r="V32" s="87">
        <f>分析係数表!D35</f>
        <v>0.10366972477064221</v>
      </c>
      <c r="W32" s="88">
        <f t="shared" si="8"/>
        <v>0</v>
      </c>
      <c r="X32" s="76">
        <f>分析係数表!E35</f>
        <v>8.990825688073395E-2</v>
      </c>
      <c r="Y32" s="89">
        <f t="shared" si="9"/>
        <v>0</v>
      </c>
    </row>
    <row r="33" spans="1:25" x14ac:dyDescent="0.2">
      <c r="A33" s="6" t="s">
        <v>21</v>
      </c>
      <c r="B33" s="5" t="s">
        <v>38</v>
      </c>
      <c r="C33" s="90"/>
      <c r="D33" s="76">
        <f>投入係数表!AC33</f>
        <v>2.7243589743589744E-2</v>
      </c>
      <c r="E33" s="77">
        <f t="shared" si="0"/>
        <v>2.7243589743589745</v>
      </c>
      <c r="F33" s="76">
        <f>分析係数表!C36</f>
        <v>0.70817344589409048</v>
      </c>
      <c r="G33" s="77">
        <f t="shared" si="1"/>
        <v>1.929318682724285</v>
      </c>
      <c r="H33" s="77">
        <v>1.9784517682185414</v>
      </c>
      <c r="I33" s="77">
        <f t="shared" si="2"/>
        <v>1.9784517682185414</v>
      </c>
      <c r="J33" s="76">
        <f>分析係数表!G36</f>
        <v>9.7428958051420846E-3</v>
      </c>
      <c r="K33" s="78">
        <f t="shared" si="3"/>
        <v>1.9275849433252366E-2</v>
      </c>
      <c r="L33" s="79"/>
      <c r="M33" s="80"/>
      <c r="N33" s="81">
        <f>分析係数表!H36</f>
        <v>0.13287605226609223</v>
      </c>
      <c r="O33" s="82">
        <f t="shared" si="4"/>
        <v>3.7008476464563067</v>
      </c>
      <c r="P33" s="76">
        <f>分析係数表!C36</f>
        <v>0.70817344589409048</v>
      </c>
      <c r="Q33" s="82">
        <f t="shared" si="5"/>
        <v>2.6208420305199973</v>
      </c>
      <c r="R33" s="83">
        <v>2.691525433851198</v>
      </c>
      <c r="S33" s="84">
        <f t="shared" si="6"/>
        <v>4.6699772020697399</v>
      </c>
      <c r="T33" s="85">
        <f>分析係数表!F36</f>
        <v>0.89418132611637346</v>
      </c>
      <c r="U33" s="86">
        <f t="shared" si="7"/>
        <v>4.1758064074799517</v>
      </c>
      <c r="V33" s="87">
        <f>分析係数表!D36</f>
        <v>4.0595399188092015E-3</v>
      </c>
      <c r="W33" s="88">
        <f t="shared" si="8"/>
        <v>0</v>
      </c>
      <c r="X33" s="76">
        <f>分析係数表!E36</f>
        <v>8.1190798376184028E-4</v>
      </c>
      <c r="Y33" s="89">
        <f t="shared" si="9"/>
        <v>0</v>
      </c>
    </row>
    <row r="34" spans="1:25" x14ac:dyDescent="0.2">
      <c r="A34" s="6" t="s">
        <v>22</v>
      </c>
      <c r="B34" s="5" t="s">
        <v>377</v>
      </c>
      <c r="C34" s="90"/>
      <c r="D34" s="76">
        <f>投入係数表!AC34</f>
        <v>2.0432692307692308E-2</v>
      </c>
      <c r="E34" s="77">
        <f t="shared" si="0"/>
        <v>2.0432692307692308</v>
      </c>
      <c r="F34" s="76">
        <f>分析係数表!C37</f>
        <v>0.27648363838047696</v>
      </c>
      <c r="G34" s="77">
        <f t="shared" si="1"/>
        <v>0.56493051111395531</v>
      </c>
      <c r="H34" s="77">
        <v>0.61019537525279954</v>
      </c>
      <c r="I34" s="77">
        <f t="shared" si="2"/>
        <v>0.61019537525279954</v>
      </c>
      <c r="J34" s="76">
        <f>分析係数表!G37</f>
        <v>0.33205374280230326</v>
      </c>
      <c r="K34" s="78">
        <f t="shared" si="3"/>
        <v>0.20261765819334804</v>
      </c>
      <c r="L34" s="79"/>
      <c r="M34" s="80"/>
      <c r="N34" s="81">
        <f>分析係数表!H37</f>
        <v>5.1330744593407217E-2</v>
      </c>
      <c r="O34" s="82">
        <f t="shared" si="4"/>
        <v>1.4296576552330145</v>
      </c>
      <c r="P34" s="76">
        <f>分析係数表!C37</f>
        <v>0.27648363838047696</v>
      </c>
      <c r="Q34" s="82">
        <f t="shared" si="5"/>
        <v>0.39527695015732539</v>
      </c>
      <c r="R34" s="83">
        <v>0.45379713394488891</v>
      </c>
      <c r="S34" s="84">
        <f t="shared" si="6"/>
        <v>1.0639925091976885</v>
      </c>
      <c r="T34" s="85">
        <f>分析係数表!F37</f>
        <v>0.66922584772872684</v>
      </c>
      <c r="U34" s="86">
        <f t="shared" si="7"/>
        <v>0.71205128894483827</v>
      </c>
      <c r="V34" s="87">
        <f>分析係数表!D37</f>
        <v>9.9168266154830459E-2</v>
      </c>
      <c r="W34" s="88">
        <f t="shared" si="8"/>
        <v>0</v>
      </c>
      <c r="X34" s="76">
        <f>分析係数表!E37</f>
        <v>6.9737683941138842E-2</v>
      </c>
      <c r="Y34" s="89">
        <f t="shared" si="9"/>
        <v>0</v>
      </c>
    </row>
    <row r="35" spans="1:25" x14ac:dyDescent="0.2">
      <c r="A35" s="6" t="s">
        <v>23</v>
      </c>
      <c r="B35" s="5" t="s">
        <v>193</v>
      </c>
      <c r="C35" s="90"/>
      <c r="D35" s="76">
        <f>投入係数表!AC35</f>
        <v>3.8862179487179488E-2</v>
      </c>
      <c r="E35" s="77">
        <f t="shared" si="0"/>
        <v>3.8862179487179489</v>
      </c>
      <c r="F35" s="76">
        <f>分析係数表!C38</f>
        <v>2.0725388601036232E-2</v>
      </c>
      <c r="G35" s="77">
        <f t="shared" si="1"/>
        <v>8.0543377175501391E-2</v>
      </c>
      <c r="H35" s="77">
        <v>8.4138783803358999E-2</v>
      </c>
      <c r="I35" s="77">
        <f t="shared" si="2"/>
        <v>8.4138783803358999E-2</v>
      </c>
      <c r="J35" s="76">
        <f>分析係数表!G38</f>
        <v>0.23376623376623376</v>
      </c>
      <c r="K35" s="78">
        <f t="shared" si="3"/>
        <v>1.9668806603382622E-2</v>
      </c>
      <c r="L35" s="79"/>
      <c r="M35" s="80"/>
      <c r="N35" s="81">
        <f>分析係数表!H38</f>
        <v>4.4613247923811682E-2</v>
      </c>
      <c r="O35" s="82">
        <f t="shared" si="4"/>
        <v>1.2425627550175398</v>
      </c>
      <c r="P35" s="76">
        <f>分析係数表!C38</f>
        <v>2.0725388601036232E-2</v>
      </c>
      <c r="Q35" s="82">
        <f t="shared" si="5"/>
        <v>2.5752595958912695E-2</v>
      </c>
      <c r="R35" s="83">
        <v>2.9134357777028077E-2</v>
      </c>
      <c r="S35" s="84">
        <f t="shared" si="6"/>
        <v>0.11327314158038708</v>
      </c>
      <c r="T35" s="85">
        <f>分析係数表!F38</f>
        <v>0.61038961038961037</v>
      </c>
      <c r="U35" s="86">
        <f t="shared" si="7"/>
        <v>6.9140748756859646E-2</v>
      </c>
      <c r="V35" s="87">
        <f>分析係数表!D38</f>
        <v>0.19480519480519481</v>
      </c>
      <c r="W35" s="88">
        <f t="shared" si="8"/>
        <v>0</v>
      </c>
      <c r="X35" s="76">
        <f>分析係数表!E38</f>
        <v>0.15584415584415584</v>
      </c>
      <c r="Y35" s="89">
        <f t="shared" si="9"/>
        <v>0</v>
      </c>
    </row>
    <row r="36" spans="1:25" x14ac:dyDescent="0.2">
      <c r="A36" s="6" t="s">
        <v>24</v>
      </c>
      <c r="B36" s="5" t="s">
        <v>39</v>
      </c>
      <c r="C36" s="90"/>
      <c r="D36" s="76">
        <f>投入係数表!AC36</f>
        <v>0</v>
      </c>
      <c r="E36" s="77">
        <f t="shared" si="0"/>
        <v>0</v>
      </c>
      <c r="F36" s="76">
        <f>分析係数表!C39</f>
        <v>1</v>
      </c>
      <c r="G36" s="77">
        <f t="shared" si="1"/>
        <v>0</v>
      </c>
      <c r="H36" s="77">
        <v>5.7506751898003501E-3</v>
      </c>
      <c r="I36" s="77">
        <f t="shared" si="2"/>
        <v>5.7506751898003501E-3</v>
      </c>
      <c r="J36" s="76">
        <f>分析係数表!G39</f>
        <v>0.35511171293161814</v>
      </c>
      <c r="K36" s="78">
        <f t="shared" si="3"/>
        <v>2.0421321171633605E-3</v>
      </c>
      <c r="L36" s="79"/>
      <c r="M36" s="80"/>
      <c r="N36" s="81">
        <f>分析係数表!H39</f>
        <v>4.0815169638048808E-3</v>
      </c>
      <c r="O36" s="82">
        <f t="shared" si="4"/>
        <v>0.11367791405497188</v>
      </c>
      <c r="P36" s="76">
        <f>分析係数表!C39</f>
        <v>1</v>
      </c>
      <c r="Q36" s="82">
        <f t="shared" si="5"/>
        <v>0.11367791405497188</v>
      </c>
      <c r="R36" s="83">
        <v>0.11794802691576903</v>
      </c>
      <c r="S36" s="84">
        <f t="shared" si="6"/>
        <v>0.12369870210556938</v>
      </c>
      <c r="T36" s="85">
        <f>分析係数表!F39</f>
        <v>0.70565335138794849</v>
      </c>
      <c r="U36" s="86">
        <f t="shared" si="7"/>
        <v>8.7288403703134509E-2</v>
      </c>
      <c r="V36" s="87">
        <f>分析係数表!D39</f>
        <v>5.8226134055517943E-2</v>
      </c>
      <c r="W36" s="88">
        <f t="shared" si="8"/>
        <v>0</v>
      </c>
      <c r="X36" s="76">
        <f>分析係数表!E39</f>
        <v>7.3798239675016933E-2</v>
      </c>
      <c r="Y36" s="89">
        <f t="shared" si="9"/>
        <v>0</v>
      </c>
    </row>
    <row r="37" spans="1:25" x14ac:dyDescent="0.2">
      <c r="A37" s="6" t="s">
        <v>25</v>
      </c>
      <c r="B37" s="5" t="s">
        <v>40</v>
      </c>
      <c r="C37" s="90"/>
      <c r="D37" s="76">
        <f>投入係数表!AC37</f>
        <v>0</v>
      </c>
      <c r="E37" s="77">
        <f t="shared" si="0"/>
        <v>0</v>
      </c>
      <c r="F37" s="76">
        <f>分析係数表!C40</f>
        <v>0.8197979041916168</v>
      </c>
      <c r="G37" s="77">
        <f t="shared" si="1"/>
        <v>0</v>
      </c>
      <c r="H37" s="77">
        <v>1.9633039248202547E-3</v>
      </c>
      <c r="I37" s="77">
        <f t="shared" si="2"/>
        <v>1.9633039248202547E-3</v>
      </c>
      <c r="J37" s="76">
        <f>分析係数表!G40</f>
        <v>0.57597173144876324</v>
      </c>
      <c r="K37" s="78">
        <f t="shared" si="3"/>
        <v>1.1308075609388745E-3</v>
      </c>
      <c r="L37" s="79"/>
      <c r="M37" s="80"/>
      <c r="N37" s="81">
        <f>分析係数表!H40</f>
        <v>2.8769025821263571E-2</v>
      </c>
      <c r="O37" s="82">
        <f t="shared" si="4"/>
        <v>0.80127140809580877</v>
      </c>
      <c r="P37" s="76">
        <f>分析係数表!C40</f>
        <v>0.8197979041916168</v>
      </c>
      <c r="Q37" s="82">
        <f t="shared" si="5"/>
        <v>0.65688062104560974</v>
      </c>
      <c r="R37" s="83">
        <v>0.65850684644597901</v>
      </c>
      <c r="S37" s="84">
        <f t="shared" si="6"/>
        <v>0.66047015037079926</v>
      </c>
      <c r="T37" s="85">
        <f>分析係数表!F40</f>
        <v>0.7751534312813837</v>
      </c>
      <c r="U37" s="86">
        <f t="shared" si="7"/>
        <v>0.51196570331885649</v>
      </c>
      <c r="V37" s="87">
        <f>分析係数表!D40</f>
        <v>0.11623581923005394</v>
      </c>
      <c r="W37" s="88">
        <f t="shared" si="8"/>
        <v>0</v>
      </c>
      <c r="X37" s="76">
        <f>分析係数表!E40</f>
        <v>7.1229310024177053E-2</v>
      </c>
      <c r="Y37" s="89">
        <f t="shared" si="9"/>
        <v>0</v>
      </c>
    </row>
    <row r="38" spans="1:25" x14ac:dyDescent="0.2">
      <c r="A38" s="6" t="s">
        <v>26</v>
      </c>
      <c r="B38" s="5" t="s">
        <v>276</v>
      </c>
      <c r="C38" s="90"/>
      <c r="D38" s="76">
        <f>投入係数表!AC38</f>
        <v>0</v>
      </c>
      <c r="E38" s="77">
        <f t="shared" si="0"/>
        <v>0</v>
      </c>
      <c r="F38" s="76">
        <f>分析係数表!C41</f>
        <v>0.39171744294123723</v>
      </c>
      <c r="G38" s="77">
        <f t="shared" si="1"/>
        <v>0</v>
      </c>
      <c r="H38" s="77">
        <v>1.5420919656346127E-4</v>
      </c>
      <c r="I38" s="77">
        <f t="shared" si="2"/>
        <v>1.5420919656346127E-4</v>
      </c>
      <c r="J38" s="76">
        <f>分析係数表!G41</f>
        <v>0.45918367346938777</v>
      </c>
      <c r="K38" s="78">
        <f t="shared" si="3"/>
        <v>7.0810345360773028E-5</v>
      </c>
      <c r="L38" s="79"/>
      <c r="M38" s="80"/>
      <c r="N38" s="81">
        <f>分析係数表!H41</f>
        <v>5.0452084691477002E-2</v>
      </c>
      <c r="O38" s="82">
        <f t="shared" si="4"/>
        <v>1.4051853265128469</v>
      </c>
      <c r="P38" s="76">
        <f>分析係数表!C41</f>
        <v>0.39171744294123723</v>
      </c>
      <c r="Q38" s="82">
        <f t="shared" si="5"/>
        <v>0.55043560296015992</v>
      </c>
      <c r="R38" s="83">
        <v>0.55495983717053277</v>
      </c>
      <c r="S38" s="84">
        <f t="shared" si="6"/>
        <v>0.55511404636709627</v>
      </c>
      <c r="T38" s="85">
        <f>分析係数表!F41</f>
        <v>0.56279434850863419</v>
      </c>
      <c r="U38" s="86">
        <f t="shared" si="7"/>
        <v>0.31241504807316167</v>
      </c>
      <c r="V38" s="87">
        <f>分析係数表!D41</f>
        <v>0.20068027210884354</v>
      </c>
      <c r="W38" s="88">
        <f t="shared" si="8"/>
        <v>0</v>
      </c>
      <c r="X38" s="76">
        <f>分析係数表!E41</f>
        <v>0.1815803244374673</v>
      </c>
      <c r="Y38" s="89">
        <f t="shared" si="9"/>
        <v>0</v>
      </c>
    </row>
    <row r="39" spans="1:25" x14ac:dyDescent="0.2">
      <c r="A39" s="6" t="s">
        <v>51</v>
      </c>
      <c r="B39" s="5" t="s">
        <v>367</v>
      </c>
      <c r="C39" s="90"/>
      <c r="D39" s="76">
        <f>投入係数表!AC39</f>
        <v>4.0064102564102563E-4</v>
      </c>
      <c r="E39" s="77">
        <f>$C$31*D39</f>
        <v>4.0064102564102561E-2</v>
      </c>
      <c r="F39" s="76">
        <f>分析係数表!C42</f>
        <v>0.20259319286871957</v>
      </c>
      <c r="G39" s="77">
        <f>E39*F39</f>
        <v>8.1167144578813931E-3</v>
      </c>
      <c r="H39" s="77">
        <v>1.0144769539963757E-2</v>
      </c>
      <c r="I39" s="77">
        <f>C39+H39</f>
        <v>1.0144769539963757E-2</v>
      </c>
      <c r="J39" s="76">
        <f>分析係数表!G42</f>
        <v>0.5</v>
      </c>
      <c r="K39" s="78">
        <f>I39*J39</f>
        <v>5.0723847699818787E-3</v>
      </c>
      <c r="L39" s="79"/>
      <c r="M39" s="80"/>
      <c r="N39" s="81">
        <f>分析係数表!H42</f>
        <v>1.5560783424506107E-2</v>
      </c>
      <c r="O39" s="82">
        <f t="shared" si="4"/>
        <v>0.43339704733458023</v>
      </c>
      <c r="P39" s="76">
        <f>分析係数表!C42</f>
        <v>0.20259319286871957</v>
      </c>
      <c r="Q39" s="82">
        <f>O39*P39</f>
        <v>8.7803291599388197E-2</v>
      </c>
      <c r="R39" s="83">
        <v>8.9680570041961311E-2</v>
      </c>
      <c r="S39" s="84">
        <f>I39+R39</f>
        <v>9.9825339581925063E-2</v>
      </c>
      <c r="T39" s="85">
        <f>分析係数表!F42</f>
        <v>0.5714285714285714</v>
      </c>
      <c r="U39" s="86">
        <f>S39*T39</f>
        <v>5.7043051189671463E-2</v>
      </c>
      <c r="V39" s="87">
        <f>分析係数表!D42</f>
        <v>1.2619047619047619</v>
      </c>
      <c r="W39" s="88">
        <f>ROUND(S39*V39,0)</f>
        <v>0</v>
      </c>
      <c r="X39" s="76">
        <f>分析係数表!E42</f>
        <v>1.2380952380952381</v>
      </c>
      <c r="Y39" s="89">
        <f>ROUND(S39*X39,0)</f>
        <v>0</v>
      </c>
    </row>
    <row r="40" spans="1:25" x14ac:dyDescent="0.2">
      <c r="A40" s="6" t="s">
        <v>194</v>
      </c>
      <c r="B40" s="5" t="s">
        <v>41</v>
      </c>
      <c r="C40" s="90"/>
      <c r="D40" s="76">
        <f>投入係数表!AC40</f>
        <v>8.6137820512820512E-2</v>
      </c>
      <c r="E40" s="77">
        <f>$C$31*D40</f>
        <v>8.6137820512820511</v>
      </c>
      <c r="F40" s="76">
        <f>分析係数表!C43</f>
        <v>0.25330396475770922</v>
      </c>
      <c r="G40" s="77">
        <f>E40*F40</f>
        <v>2.1819051451485367</v>
      </c>
      <c r="H40" s="77">
        <v>2.3589625228904332</v>
      </c>
      <c r="I40" s="77">
        <f>C40+H40</f>
        <v>2.3589625228904332</v>
      </c>
      <c r="J40" s="76">
        <f>分析係数表!G43</f>
        <v>0.41014168530947054</v>
      </c>
      <c r="K40" s="78">
        <f>I40*J40</f>
        <v>0.96750886472016273</v>
      </c>
      <c r="L40" s="79"/>
      <c r="M40" s="80"/>
      <c r="N40" s="81">
        <f>分析係数表!H43</f>
        <v>4.1382046994132816E-2</v>
      </c>
      <c r="O40" s="82">
        <f t="shared" si="4"/>
        <v>1.1525677397240204</v>
      </c>
      <c r="P40" s="76">
        <f>分析係数表!C43</f>
        <v>0.25330396475770922</v>
      </c>
      <c r="Q40" s="82">
        <f>O40*P40</f>
        <v>0.29194997812392581</v>
      </c>
      <c r="R40" s="83">
        <v>0.4092367253075091</v>
      </c>
      <c r="S40" s="84">
        <f>I40+R40</f>
        <v>2.7681992481979423</v>
      </c>
      <c r="T40" s="85">
        <f>分析係数表!F43</f>
        <v>0.66890380313199105</v>
      </c>
      <c r="U40" s="86">
        <f>S40*T40</f>
        <v>1.8516590049467221</v>
      </c>
      <c r="V40" s="87">
        <f>分析係数表!D43</f>
        <v>0.29082774049217003</v>
      </c>
      <c r="W40" s="88">
        <f>ROUND(S40*V40,0)</f>
        <v>1</v>
      </c>
      <c r="X40" s="76">
        <f>分析係数表!E43</f>
        <v>0.17375093214019388</v>
      </c>
      <c r="Y40" s="89">
        <f>ROUND(S40*X40,0)</f>
        <v>0</v>
      </c>
    </row>
    <row r="41" spans="1:25" x14ac:dyDescent="0.2">
      <c r="A41" s="6" t="s">
        <v>340</v>
      </c>
      <c r="B41" s="5" t="s">
        <v>42</v>
      </c>
      <c r="C41" s="90"/>
      <c r="D41" s="76">
        <f>投入係数表!AC41</f>
        <v>8.0128205128205125E-4</v>
      </c>
      <c r="E41" s="77">
        <f>$C$31*D41</f>
        <v>8.0128205128205121E-2</v>
      </c>
      <c r="F41" s="76">
        <f>分析係数表!C44</f>
        <v>0.34899060563661799</v>
      </c>
      <c r="G41" s="77">
        <f>E41*F41</f>
        <v>2.7963990836267466E-2</v>
      </c>
      <c r="H41" s="77">
        <v>2.9372733199906541E-2</v>
      </c>
      <c r="I41" s="77">
        <f>C41+H41</f>
        <v>2.9372733199906541E-2</v>
      </c>
      <c r="J41" s="76">
        <f>分析係数表!G44</f>
        <v>0.26066485946640033</v>
      </c>
      <c r="K41" s="78">
        <f>I41*J41</f>
        <v>7.6564393716977101E-3</v>
      </c>
      <c r="L41" s="79"/>
      <c r="M41" s="80"/>
      <c r="N41" s="81">
        <f>分析係数表!H44</f>
        <v>0.11725858110597773</v>
      </c>
      <c r="O41" s="82">
        <f t="shared" si="4"/>
        <v>3.2658717392042962</v>
      </c>
      <c r="P41" s="76">
        <f>分析係数表!C44</f>
        <v>0.34899060563661799</v>
      </c>
      <c r="Q41" s="82">
        <f>O41*P41</f>
        <v>1.1397585561964223</v>
      </c>
      <c r="R41" s="83">
        <v>1.1533744706144125</v>
      </c>
      <c r="S41" s="84">
        <f>I41+R41</f>
        <v>1.182747203814319</v>
      </c>
      <c r="T41" s="85">
        <f>分析係数表!F44</f>
        <v>0.46411756313311459</v>
      </c>
      <c r="U41" s="86">
        <f>S41*T41</f>
        <v>0.54893375003680689</v>
      </c>
      <c r="V41" s="87">
        <f>分析係数表!D44</f>
        <v>0.17006705664146099</v>
      </c>
      <c r="W41" s="88">
        <f>ROUND(S41*V41,0)</f>
        <v>0</v>
      </c>
      <c r="X41" s="76">
        <f>分析係数表!E44</f>
        <v>7.8327864174632611E-2</v>
      </c>
      <c r="Y41" s="89">
        <f>ROUND(S41*X41,0)</f>
        <v>0</v>
      </c>
    </row>
    <row r="42" spans="1:25" x14ac:dyDescent="0.2">
      <c r="A42" s="6" t="s">
        <v>341</v>
      </c>
      <c r="B42" s="5" t="s">
        <v>278</v>
      </c>
      <c r="C42" s="90"/>
      <c r="D42" s="76">
        <f>投入係数表!AC42</f>
        <v>4.0064102564102563E-4</v>
      </c>
      <c r="E42" s="77">
        <f>$C$31*D42</f>
        <v>4.0064102564102561E-2</v>
      </c>
      <c r="F42" s="76">
        <f>分析係数表!C45</f>
        <v>1</v>
      </c>
      <c r="G42" s="77">
        <f>E42*F42</f>
        <v>4.0064102564102561E-2</v>
      </c>
      <c r="H42" s="77">
        <v>4.082687348394861E-2</v>
      </c>
      <c r="I42" s="77">
        <f>C42+H42</f>
        <v>4.082687348394861E-2</v>
      </c>
      <c r="J42" s="76">
        <f>分析係数表!G45</f>
        <v>0</v>
      </c>
      <c r="K42" s="78">
        <f>I42*J42</f>
        <v>0</v>
      </c>
      <c r="L42" s="79"/>
      <c r="M42" s="80"/>
      <c r="N42" s="81">
        <f>分析係数表!H45</f>
        <v>0</v>
      </c>
      <c r="O42" s="82">
        <f t="shared" si="4"/>
        <v>0</v>
      </c>
      <c r="P42" s="76">
        <f>分析係数表!C45</f>
        <v>1</v>
      </c>
      <c r="Q42" s="82">
        <f>O42*P42</f>
        <v>0</v>
      </c>
      <c r="R42" s="83">
        <v>2.7438120650357281E-3</v>
      </c>
      <c r="S42" s="84">
        <f>I42+R42</f>
        <v>4.3570685548984335E-2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投入係数表!AC43</f>
        <v>9.21474358974359E-3</v>
      </c>
      <c r="E43" s="77">
        <f>$C$31*D43</f>
        <v>0.92147435897435903</v>
      </c>
      <c r="F43" s="76">
        <f>分析係数表!C46</f>
        <v>3.0665669409124852E-2</v>
      </c>
      <c r="G43" s="77">
        <f>E43*F43</f>
        <v>2.8257628061292932E-2</v>
      </c>
      <c r="H43" s="77">
        <v>2.947221034772679E-2</v>
      </c>
      <c r="I43" s="77">
        <f>C43+H43</f>
        <v>2.947221034772679E-2</v>
      </c>
      <c r="J43" s="76">
        <f>分析係数表!G46</f>
        <v>2.4390243902439025E-2</v>
      </c>
      <c r="K43" s="78">
        <f>I43*J43</f>
        <v>7.1883439872504366E-4</v>
      </c>
      <c r="L43" s="79"/>
      <c r="M43" s="80"/>
      <c r="N43" s="81">
        <f>分析係数表!H46</f>
        <v>2.3808848955528473E-2</v>
      </c>
      <c r="O43" s="82">
        <f t="shared" si="4"/>
        <v>0.66312116532066934</v>
      </c>
      <c r="P43" s="76">
        <f>分析係数表!C46</f>
        <v>3.0665669409124852E-2</v>
      </c>
      <c r="Q43" s="82">
        <f>O43*P43</f>
        <v>2.0335054433917272E-2</v>
      </c>
      <c r="R43" s="83">
        <v>2.1884328411585243E-2</v>
      </c>
      <c r="S43" s="84">
        <f>I43+R43</f>
        <v>5.1356538759312037E-2</v>
      </c>
      <c r="T43" s="85">
        <f>分析係数表!F46</f>
        <v>0.34146341463414637</v>
      </c>
      <c r="U43" s="86">
        <f>S43*T43</f>
        <v>1.7536379088545575E-2</v>
      </c>
      <c r="V43" s="87">
        <f>分析係数表!D46</f>
        <v>4.878048780487805E-2</v>
      </c>
      <c r="W43" s="88">
        <f>ROUND(S43*V43,0)</f>
        <v>0</v>
      </c>
      <c r="X43" s="76">
        <f>分析係数表!E46</f>
        <v>0.17073170731707318</v>
      </c>
      <c r="Y43" s="89">
        <f>ROUND(S43*X43,0)</f>
        <v>0</v>
      </c>
    </row>
    <row r="44" spans="1:25" x14ac:dyDescent="0.2">
      <c r="A44" s="192">
        <v>40</v>
      </c>
      <c r="B44" s="14" t="s">
        <v>150</v>
      </c>
      <c r="C44" s="197">
        <f>SUM(C5:C43)</f>
        <v>100</v>
      </c>
      <c r="D44" s="92">
        <f>投入係数表!AC44</f>
        <v>0.27403846153846156</v>
      </c>
      <c r="E44" s="91">
        <f>SUM(E5:E43)</f>
        <v>27.40384615384615</v>
      </c>
      <c r="F44" s="92">
        <f>分析係数表!C47</f>
        <v>0.40646171512083096</v>
      </c>
      <c r="G44" s="91">
        <f>SUM(G5:G43)</f>
        <v>7.7259350157471323</v>
      </c>
      <c r="H44" s="91">
        <f>SUM(H5:H43)</f>
        <v>8.4549834256048939</v>
      </c>
      <c r="I44" s="91">
        <f>SUM(I5:I43)</f>
        <v>108.45498342560489</v>
      </c>
      <c r="J44" s="92">
        <f>分析係数表!G47</f>
        <v>0.2746501442153616</v>
      </c>
      <c r="K44" s="93">
        <f>SUM(K5:K43)</f>
        <v>44.420858649803549</v>
      </c>
      <c r="L44" s="94">
        <f>最終需要_まとめ!$L$33</f>
        <v>0.627</v>
      </c>
      <c r="M44" s="91">
        <f>K44*L44</f>
        <v>27.851878373426825</v>
      </c>
      <c r="N44" s="95">
        <f>分析係数表!H47</f>
        <v>1</v>
      </c>
      <c r="O44" s="96">
        <f>SUM(O5:O43)</f>
        <v>27.851878373426825</v>
      </c>
      <c r="P44" s="92">
        <f>分析係数表!C47</f>
        <v>0.40646171512083096</v>
      </c>
      <c r="Q44" s="96">
        <f>SUM(Q5:Q43)</f>
        <v>8.6934487600236121</v>
      </c>
      <c r="R44" s="91">
        <f>SUM(R5:R43)</f>
        <v>9.5758550579294273</v>
      </c>
      <c r="S44" s="97">
        <f>SUM(S5:S43)</f>
        <v>118.03083848353431</v>
      </c>
      <c r="T44" s="98">
        <f>分析係数表!F47</f>
        <v>0.52975109496848627</v>
      </c>
      <c r="U44" s="99">
        <f>SUM(U5:U43)</f>
        <v>81.83848720676994</v>
      </c>
      <c r="V44" s="100">
        <f>分析係数表!D47</f>
        <v>0.13437209089383004</v>
      </c>
      <c r="W44" s="101">
        <f>SUM(W5:W43)</f>
        <v>49</v>
      </c>
      <c r="X44" s="92">
        <f>分析係数表!E47</f>
        <v>9.7288140766401632E-2</v>
      </c>
      <c r="Y44" s="102">
        <f>SUM(Y5:Y43)</f>
        <v>27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291</v>
      </c>
      <c r="S2" s="3" t="s">
        <v>152</v>
      </c>
      <c r="U2" s="64" t="s">
        <v>209</v>
      </c>
      <c r="W2" s="3" t="s">
        <v>130</v>
      </c>
      <c r="Y2" s="3" t="s">
        <v>153</v>
      </c>
    </row>
    <row r="3" spans="1:25" ht="44" x14ac:dyDescent="0.2">
      <c r="B3" s="65"/>
      <c r="C3" s="66" t="s">
        <v>227</v>
      </c>
      <c r="D3" s="66" t="s">
        <v>233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投入係数表!AD5</f>
        <v>0</v>
      </c>
      <c r="E5" s="77">
        <f t="shared" ref="E5:E38" si="0">$C$32*D5</f>
        <v>0</v>
      </c>
      <c r="F5" s="76">
        <f>分析係数表!C8</f>
        <v>0.34359605911330049</v>
      </c>
      <c r="G5" s="77">
        <f t="shared" ref="G5:G38" si="1">E5*F5</f>
        <v>0</v>
      </c>
      <c r="H5" s="77">
        <f t="array" ref="H5:H43">MMULT(逆行列係数!C5:AO43,'28'!G5:G43)</f>
        <v>1.3103961927538168E-4</v>
      </c>
      <c r="I5" s="77">
        <f t="shared" ref="I5:I38" si="2">C5+H5</f>
        <v>1.3103961927538168E-4</v>
      </c>
      <c r="J5" s="76">
        <f>分析係数表!G8</f>
        <v>0.12010331467929401</v>
      </c>
      <c r="K5" s="78">
        <f t="shared" ref="K5:K38" si="3">I5*J5</f>
        <v>1.5738292629286048E-5</v>
      </c>
      <c r="L5" s="79" t="s">
        <v>184</v>
      </c>
      <c r="M5" s="80" t="s">
        <v>184</v>
      </c>
      <c r="N5" s="81">
        <f>分析係数表!H8</f>
        <v>1.3293274000170063E-2</v>
      </c>
      <c r="O5" s="82">
        <f t="shared" ref="O5:O43" si="4">$M$44*N5</f>
        <v>0.28349323785455033</v>
      </c>
      <c r="P5" s="76">
        <f>分析係数表!C8</f>
        <v>0.34359605911330049</v>
      </c>
      <c r="Q5" s="82">
        <f t="shared" ref="Q5:Q38" si="5">O5*P5</f>
        <v>9.7407159312093025E-2</v>
      </c>
      <c r="R5" s="83">
        <f t="array" ref="R5:R43">MMULT(逆行列係数!C5:AO43,'28'!Q5:Q43)</f>
        <v>0.14032637373868545</v>
      </c>
      <c r="S5" s="84">
        <f t="shared" ref="S5:S38" si="6">I5+R5</f>
        <v>0.14045741335796083</v>
      </c>
      <c r="T5" s="85">
        <f>分析係数表!F8</f>
        <v>0.4537236332328885</v>
      </c>
      <c r="U5" s="86">
        <f t="shared" ref="U5:U38" si="7">S5*T5</f>
        <v>6.3728847903267632E-2</v>
      </c>
      <c r="V5" s="87">
        <f>分析係数表!D8</f>
        <v>0.40163581575548857</v>
      </c>
      <c r="W5" s="88">
        <f t="shared" ref="W5:W38" si="8">ROUND(S5*V5,0)</f>
        <v>0</v>
      </c>
      <c r="X5" s="76">
        <f>分析係数表!E8</f>
        <v>0.27335342229875159</v>
      </c>
      <c r="Y5" s="89">
        <f t="shared" ref="Y5:Y38" si="9">ROUND(S5*X5,0)</f>
        <v>0</v>
      </c>
    </row>
    <row r="6" spans="1:25" x14ac:dyDescent="0.2">
      <c r="A6" s="6" t="s">
        <v>219</v>
      </c>
      <c r="B6" s="5" t="s">
        <v>265</v>
      </c>
      <c r="C6" s="90"/>
      <c r="D6" s="76">
        <f>投入係数表!AD6</f>
        <v>0</v>
      </c>
      <c r="E6" s="77">
        <f t="shared" si="0"/>
        <v>0</v>
      </c>
      <c r="F6" s="76">
        <f>分析係数表!C9</f>
        <v>1</v>
      </c>
      <c r="G6" s="77">
        <f t="shared" si="1"/>
        <v>0</v>
      </c>
      <c r="H6" s="77">
        <v>2.2147816949957792E-4</v>
      </c>
      <c r="I6" s="77">
        <f t="shared" si="2"/>
        <v>2.2147816949957792E-4</v>
      </c>
      <c r="J6" s="76">
        <f>分析係数表!G9</f>
        <v>0.25</v>
      </c>
      <c r="K6" s="78">
        <f t="shared" si="3"/>
        <v>5.5369542374894479E-5</v>
      </c>
      <c r="L6" s="79"/>
      <c r="M6" s="80"/>
      <c r="N6" s="81">
        <f>分析係数表!H9</f>
        <v>6.8025282730081347E-4</v>
      </c>
      <c r="O6" s="82">
        <f t="shared" si="4"/>
        <v>1.4507116649273366E-2</v>
      </c>
      <c r="P6" s="76">
        <f>分析係数表!C9</f>
        <v>1</v>
      </c>
      <c r="Q6" s="82">
        <f t="shared" si="5"/>
        <v>1.4507116649273366E-2</v>
      </c>
      <c r="R6" s="83">
        <v>1.8368050792292586E-2</v>
      </c>
      <c r="S6" s="84">
        <f t="shared" si="6"/>
        <v>1.8589528961792164E-2</v>
      </c>
      <c r="T6" s="85">
        <f>分析係数表!F9</f>
        <v>0.67771084337349397</v>
      </c>
      <c r="U6" s="86">
        <f t="shared" si="7"/>
        <v>1.259832535061216E-2</v>
      </c>
      <c r="V6" s="87">
        <f>分析係数表!D9</f>
        <v>0.24397590361445784</v>
      </c>
      <c r="W6" s="88">
        <f t="shared" si="8"/>
        <v>0</v>
      </c>
      <c r="X6" s="76">
        <f>分析係数表!E9</f>
        <v>0.13855421686746988</v>
      </c>
      <c r="Y6" s="89">
        <f t="shared" si="9"/>
        <v>0</v>
      </c>
    </row>
    <row r="7" spans="1:25" x14ac:dyDescent="0.2">
      <c r="A7" s="6" t="s">
        <v>220</v>
      </c>
      <c r="B7" s="5" t="s">
        <v>266</v>
      </c>
      <c r="C7" s="90"/>
      <c r="D7" s="76">
        <f>投入係数表!AD7</f>
        <v>0</v>
      </c>
      <c r="E7" s="77">
        <f t="shared" si="0"/>
        <v>0</v>
      </c>
      <c r="F7" s="76">
        <f>分析係数表!C10</f>
        <v>1</v>
      </c>
      <c r="G7" s="77">
        <f t="shared" si="1"/>
        <v>0</v>
      </c>
      <c r="H7" s="77">
        <v>1.0544999241596831E-5</v>
      </c>
      <c r="I7" s="77">
        <f t="shared" si="2"/>
        <v>1.0544999241596831E-5</v>
      </c>
      <c r="J7" s="76">
        <f>分析係数表!G10</f>
        <v>0.17902051621442752</v>
      </c>
      <c r="K7" s="78">
        <f t="shared" si="3"/>
        <v>1.8877712077114115E-6</v>
      </c>
      <c r="L7" s="79"/>
      <c r="M7" s="80"/>
      <c r="N7" s="81">
        <f>分析係数表!H10</f>
        <v>1.3605056546016269E-3</v>
      </c>
      <c r="O7" s="82">
        <f t="shared" si="4"/>
        <v>2.9014233298546733E-2</v>
      </c>
      <c r="P7" s="76">
        <f>分析係数表!C10</f>
        <v>1</v>
      </c>
      <c r="Q7" s="82">
        <f t="shared" si="5"/>
        <v>2.9014233298546733E-2</v>
      </c>
      <c r="R7" s="83">
        <v>5.0598762886274483E-2</v>
      </c>
      <c r="S7" s="84">
        <f t="shared" si="6"/>
        <v>5.0609307885516076E-2</v>
      </c>
      <c r="T7" s="85">
        <f>分析係数表!F10</f>
        <v>0.51919258769027132</v>
      </c>
      <c r="U7" s="86">
        <f t="shared" si="7"/>
        <v>2.6275977522294745E-2</v>
      </c>
      <c r="V7" s="87">
        <f>分析係数表!D10</f>
        <v>0.11647915287888816</v>
      </c>
      <c r="W7" s="88">
        <f t="shared" si="8"/>
        <v>0</v>
      </c>
      <c r="X7" s="76">
        <f>分析係数表!E10</f>
        <v>0.11482461945731304</v>
      </c>
      <c r="Y7" s="89">
        <f t="shared" si="9"/>
        <v>0</v>
      </c>
    </row>
    <row r="8" spans="1:25" x14ac:dyDescent="0.2">
      <c r="A8" s="6" t="s">
        <v>221</v>
      </c>
      <c r="B8" s="5" t="s">
        <v>27</v>
      </c>
      <c r="C8" s="90"/>
      <c r="D8" s="76">
        <f>投入係数表!AD8</f>
        <v>0</v>
      </c>
      <c r="E8" s="77">
        <f t="shared" si="0"/>
        <v>0</v>
      </c>
      <c r="F8" s="76">
        <f>分析係数表!C11</f>
        <v>0.13492063492063489</v>
      </c>
      <c r="G8" s="77">
        <f t="shared" si="1"/>
        <v>0</v>
      </c>
      <c r="H8" s="77">
        <v>1.4926773144453653E-2</v>
      </c>
      <c r="I8" s="77">
        <f t="shared" si="2"/>
        <v>1.4926773144453653E-2</v>
      </c>
      <c r="J8" s="76">
        <f>分析係数表!G11</f>
        <v>0.36893203883495146</v>
      </c>
      <c r="K8" s="78">
        <f t="shared" si="3"/>
        <v>5.5069648494100853E-3</v>
      </c>
      <c r="L8" s="79"/>
      <c r="M8" s="80"/>
      <c r="N8" s="81">
        <f>分析係数表!H11</f>
        <v>-2.8343867804200562E-5</v>
      </c>
      <c r="O8" s="82">
        <f t="shared" si="4"/>
        <v>-6.044631937197236E-4</v>
      </c>
      <c r="P8" s="76">
        <f>分析係数表!C11</f>
        <v>0.13492063492063489</v>
      </c>
      <c r="Q8" s="82">
        <f t="shared" si="5"/>
        <v>-8.1554557882819828E-5</v>
      </c>
      <c r="R8" s="83">
        <v>1.7672210826639088E-2</v>
      </c>
      <c r="S8" s="84">
        <f t="shared" si="6"/>
        <v>3.2598983971092739E-2</v>
      </c>
      <c r="T8" s="85">
        <f>分析係数表!F11</f>
        <v>0.61165048543689315</v>
      </c>
      <c r="U8" s="86">
        <f t="shared" si="7"/>
        <v>1.9939184370668373E-2</v>
      </c>
      <c r="V8" s="87">
        <f>分析係数表!D11</f>
        <v>6.7961165048543687E-2</v>
      </c>
      <c r="W8" s="88">
        <f t="shared" si="8"/>
        <v>0</v>
      </c>
      <c r="X8" s="76">
        <f>分析係数表!E11</f>
        <v>5.8252427184466021E-2</v>
      </c>
      <c r="Y8" s="89">
        <f t="shared" si="9"/>
        <v>0</v>
      </c>
    </row>
    <row r="9" spans="1:25" x14ac:dyDescent="0.2">
      <c r="A9" s="6" t="s">
        <v>222</v>
      </c>
      <c r="B9" s="5" t="s">
        <v>190</v>
      </c>
      <c r="C9" s="90"/>
      <c r="D9" s="76">
        <f>投入係数表!AD9</f>
        <v>0</v>
      </c>
      <c r="E9" s="77">
        <f t="shared" si="0"/>
        <v>0</v>
      </c>
      <c r="F9" s="76">
        <f>分析係数表!C12</f>
        <v>0.20036934441366572</v>
      </c>
      <c r="G9" s="77">
        <f t="shared" si="1"/>
        <v>0</v>
      </c>
      <c r="H9" s="77">
        <v>1.1731106670690513E-4</v>
      </c>
      <c r="I9" s="77">
        <f t="shared" si="2"/>
        <v>1.1731106670690513E-4</v>
      </c>
      <c r="J9" s="76">
        <f>分析係数表!G12</f>
        <v>0.13740087392782002</v>
      </c>
      <c r="K9" s="78">
        <f t="shared" si="3"/>
        <v>1.6118643086933556E-5</v>
      </c>
      <c r="L9" s="79"/>
      <c r="M9" s="80"/>
      <c r="N9" s="81">
        <f>分析係数表!H12</f>
        <v>9.9061817975680963E-2</v>
      </c>
      <c r="O9" s="82">
        <f t="shared" si="4"/>
        <v>2.1125988620504339</v>
      </c>
      <c r="P9" s="76">
        <f>分析係数表!C12</f>
        <v>0.20036934441366572</v>
      </c>
      <c r="Q9" s="82">
        <f t="shared" si="5"/>
        <v>0.42330004899810164</v>
      </c>
      <c r="R9" s="83">
        <v>0.47118454942276372</v>
      </c>
      <c r="S9" s="84">
        <f t="shared" si="6"/>
        <v>0.47130186048947065</v>
      </c>
      <c r="T9" s="85">
        <f>分析係数表!F12</f>
        <v>0.33460106813400226</v>
      </c>
      <c r="U9" s="86">
        <f t="shared" si="7"/>
        <v>0.1576981059333194</v>
      </c>
      <c r="V9" s="87">
        <f>分析係数表!D12</f>
        <v>7.0399741058423698E-2</v>
      </c>
      <c r="W9" s="88">
        <f t="shared" si="8"/>
        <v>0</v>
      </c>
      <c r="X9" s="76">
        <f>分析係数表!E12</f>
        <v>6.3521605437773104E-2</v>
      </c>
      <c r="Y9" s="89">
        <f t="shared" si="9"/>
        <v>0</v>
      </c>
    </row>
    <row r="10" spans="1:25" x14ac:dyDescent="0.2">
      <c r="A10" s="6" t="s">
        <v>223</v>
      </c>
      <c r="B10" s="5" t="s">
        <v>28</v>
      </c>
      <c r="C10" s="90"/>
      <c r="D10" s="76">
        <f>投入係数表!AD10</f>
        <v>9.1743119266055051E-4</v>
      </c>
      <c r="E10" s="77">
        <f t="shared" si="0"/>
        <v>9.1743119266055051E-2</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0.31311193434681683</v>
      </c>
      <c r="P10" s="76">
        <f>分析係数表!C13</f>
        <v>0</v>
      </c>
      <c r="Q10" s="82">
        <f t="shared" si="5"/>
        <v>0</v>
      </c>
      <c r="R10" s="83">
        <v>0</v>
      </c>
      <c r="S10" s="84">
        <f t="shared" si="6"/>
        <v>0</v>
      </c>
      <c r="T10" s="85">
        <f>分析係数表!F13</f>
        <v>0.3835294117647059</v>
      </c>
      <c r="U10" s="86">
        <f t="shared" si="7"/>
        <v>0</v>
      </c>
      <c r="V10" s="87">
        <f>分析係数表!D13</f>
        <v>0.3411764705882353</v>
      </c>
      <c r="W10" s="88">
        <f t="shared" si="8"/>
        <v>0</v>
      </c>
      <c r="X10" s="76">
        <f>分析係数表!E13</f>
        <v>0.31058823529411766</v>
      </c>
      <c r="Y10" s="89">
        <f t="shared" si="9"/>
        <v>0</v>
      </c>
    </row>
    <row r="11" spans="1:25" x14ac:dyDescent="0.2">
      <c r="A11" s="6" t="s">
        <v>224</v>
      </c>
      <c r="B11" s="5" t="s">
        <v>267</v>
      </c>
      <c r="C11" s="90"/>
      <c r="D11" s="76">
        <f>投入係数表!AD11</f>
        <v>3.669724770642202E-3</v>
      </c>
      <c r="E11" s="77">
        <f t="shared" si="0"/>
        <v>0.3669724770642202</v>
      </c>
      <c r="F11" s="76">
        <f>分析係数表!C14</f>
        <v>6.3559322033898136E-3</v>
      </c>
      <c r="G11" s="77">
        <f t="shared" si="1"/>
        <v>2.3324521847302069E-3</v>
      </c>
      <c r="H11" s="77">
        <v>2.6552454568377817E-3</v>
      </c>
      <c r="I11" s="77">
        <f t="shared" si="2"/>
        <v>2.6552454568377817E-3</v>
      </c>
      <c r="J11" s="76">
        <f>分析係数表!G14</f>
        <v>0.23809523809523808</v>
      </c>
      <c r="K11" s="78">
        <f t="shared" si="3"/>
        <v>6.3220129924709085E-4</v>
      </c>
      <c r="L11" s="79"/>
      <c r="M11" s="80"/>
      <c r="N11" s="81">
        <f>分析係数表!H14</f>
        <v>1.218786315580624E-3</v>
      </c>
      <c r="O11" s="82">
        <f t="shared" si="4"/>
        <v>2.5991917329948114E-2</v>
      </c>
      <c r="P11" s="76">
        <f>分析係数表!C14</f>
        <v>6.3559322033898136E-3</v>
      </c>
      <c r="Q11" s="82">
        <f t="shared" si="5"/>
        <v>1.65202864385263E-4</v>
      </c>
      <c r="R11" s="83">
        <v>4.186809963478271E-4</v>
      </c>
      <c r="S11" s="84">
        <f t="shared" si="6"/>
        <v>3.0739264531856087E-3</v>
      </c>
      <c r="T11" s="85">
        <f>分析係数表!F14</f>
        <v>0.42857142857142855</v>
      </c>
      <c r="U11" s="86">
        <f t="shared" si="7"/>
        <v>1.3173970513652609E-3</v>
      </c>
      <c r="V11" s="87">
        <f>分析係数表!D14</f>
        <v>0.38095238095238093</v>
      </c>
      <c r="W11" s="88">
        <f t="shared" si="8"/>
        <v>0</v>
      </c>
      <c r="X11" s="76">
        <f>分析係数表!E14</f>
        <v>0.26190476190476192</v>
      </c>
      <c r="Y11" s="89">
        <f t="shared" si="9"/>
        <v>0</v>
      </c>
    </row>
    <row r="12" spans="1:25" x14ac:dyDescent="0.2">
      <c r="A12" s="6" t="s">
        <v>225</v>
      </c>
      <c r="B12" s="5" t="s">
        <v>29</v>
      </c>
      <c r="C12" s="90"/>
      <c r="D12" s="76">
        <f>投入係数表!AD12</f>
        <v>0</v>
      </c>
      <c r="E12" s="77">
        <f t="shared" si="0"/>
        <v>0</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0.19645053795891018</v>
      </c>
      <c r="P12" s="76">
        <f>分析係数表!C15</f>
        <v>0</v>
      </c>
      <c r="Q12" s="82">
        <f t="shared" si="5"/>
        <v>0</v>
      </c>
      <c r="R12" s="83">
        <v>0</v>
      </c>
      <c r="S12" s="84">
        <f t="shared" si="6"/>
        <v>0</v>
      </c>
      <c r="T12" s="85">
        <f>分析係数表!F15</f>
        <v>0.2982456140350877</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投入係数表!AD13</f>
        <v>0</v>
      </c>
      <c r="E13" s="77">
        <f t="shared" si="0"/>
        <v>0</v>
      </c>
      <c r="F13" s="76">
        <f>分析係数表!C16</f>
        <v>8.0906148867310179E-4</v>
      </c>
      <c r="G13" s="77">
        <f t="shared" si="1"/>
        <v>0</v>
      </c>
      <c r="H13" s="77">
        <v>4.6384074039973061E-5</v>
      </c>
      <c r="I13" s="77">
        <f t="shared" si="2"/>
        <v>4.6384074039973061E-5</v>
      </c>
      <c r="J13" s="76">
        <f>分析係数表!G16</f>
        <v>0</v>
      </c>
      <c r="K13" s="78">
        <f t="shared" si="3"/>
        <v>0</v>
      </c>
      <c r="L13" s="79"/>
      <c r="M13" s="80"/>
      <c r="N13" s="81">
        <f>分析係数表!H16</f>
        <v>1.7573198038604347E-2</v>
      </c>
      <c r="O13" s="82">
        <f t="shared" si="4"/>
        <v>0.37476718010622861</v>
      </c>
      <c r="P13" s="76">
        <f>分析係数表!C16</f>
        <v>8.0906148867310179E-4</v>
      </c>
      <c r="Q13" s="82">
        <f t="shared" si="5"/>
        <v>3.0320969264256578E-4</v>
      </c>
      <c r="R13" s="83">
        <v>3.448723641488392E-4</v>
      </c>
      <c r="S13" s="84">
        <f t="shared" si="6"/>
        <v>3.9125643818881226E-4</v>
      </c>
      <c r="T13" s="85">
        <f>分析係数表!F16</f>
        <v>0</v>
      </c>
      <c r="U13" s="86">
        <f t="shared" si="7"/>
        <v>0</v>
      </c>
      <c r="V13" s="87">
        <f>分析係数表!D16</f>
        <v>0</v>
      </c>
      <c r="W13" s="88">
        <f t="shared" si="8"/>
        <v>0</v>
      </c>
      <c r="X13" s="76">
        <f>分析係数表!E16</f>
        <v>0</v>
      </c>
      <c r="Y13" s="89">
        <f t="shared" si="9"/>
        <v>0</v>
      </c>
    </row>
    <row r="14" spans="1:25" x14ac:dyDescent="0.2">
      <c r="A14" s="6" t="s">
        <v>2</v>
      </c>
      <c r="B14" s="5" t="s">
        <v>364</v>
      </c>
      <c r="C14" s="90"/>
      <c r="D14" s="76">
        <f>投入係数表!AD14</f>
        <v>2.7522935779816515E-3</v>
      </c>
      <c r="E14" s="77">
        <f t="shared" si="0"/>
        <v>0.27522935779816515</v>
      </c>
      <c r="F14" s="76">
        <f>分析係数表!C17</f>
        <v>1.9255455712451908E-2</v>
      </c>
      <c r="G14" s="77">
        <f t="shared" si="1"/>
        <v>5.2996667098491488E-3</v>
      </c>
      <c r="H14" s="77">
        <v>6.3001239008894303E-3</v>
      </c>
      <c r="I14" s="77">
        <f t="shared" si="2"/>
        <v>6.3001239008894303E-3</v>
      </c>
      <c r="J14" s="76">
        <f>分析係数表!G17</f>
        <v>0.22549019607843138</v>
      </c>
      <c r="K14" s="78">
        <f t="shared" si="3"/>
        <v>1.4206161737299696E-3</v>
      </c>
      <c r="L14" s="79"/>
      <c r="M14" s="80"/>
      <c r="N14" s="81">
        <f>分析係数表!H17</f>
        <v>2.8343867804200562E-3</v>
      </c>
      <c r="O14" s="82">
        <f t="shared" si="4"/>
        <v>6.0446319371972361E-2</v>
      </c>
      <c r="P14" s="76">
        <f>分析係数表!C17</f>
        <v>1.9255455712451908E-2</v>
      </c>
      <c r="Q14" s="82">
        <f t="shared" si="5"/>
        <v>1.1639214256477376E-3</v>
      </c>
      <c r="R14" s="83">
        <v>1.8880793574405589E-3</v>
      </c>
      <c r="S14" s="84">
        <f t="shared" si="6"/>
        <v>8.1882032583299891E-3</v>
      </c>
      <c r="T14" s="85">
        <f>分析係数表!F17</f>
        <v>0.34313725490196079</v>
      </c>
      <c r="U14" s="86">
        <f t="shared" si="7"/>
        <v>2.8096775886426433E-3</v>
      </c>
      <c r="V14" s="87">
        <f>分析係数表!D17</f>
        <v>1.9607843137254902E-2</v>
      </c>
      <c r="W14" s="88">
        <f t="shared" si="8"/>
        <v>0</v>
      </c>
      <c r="X14" s="76">
        <f>分析係数表!E17</f>
        <v>9.8039215686274508E-3</v>
      </c>
      <c r="Y14" s="89">
        <f t="shared" si="9"/>
        <v>0</v>
      </c>
    </row>
    <row r="15" spans="1:25" x14ac:dyDescent="0.2">
      <c r="A15" s="6" t="s">
        <v>3</v>
      </c>
      <c r="B15" s="5" t="s">
        <v>31</v>
      </c>
      <c r="C15" s="90"/>
      <c r="D15" s="76">
        <f>投入係数表!AD15</f>
        <v>0</v>
      </c>
      <c r="E15" s="77">
        <f t="shared" si="0"/>
        <v>0</v>
      </c>
      <c r="F15" s="76">
        <f>分析係数表!C18</f>
        <v>0.17326732673267331</v>
      </c>
      <c r="G15" s="77">
        <f t="shared" si="1"/>
        <v>0</v>
      </c>
      <c r="H15" s="77">
        <v>3.9226359590817453E-3</v>
      </c>
      <c r="I15" s="77">
        <f t="shared" si="2"/>
        <v>3.9226359590817453E-3</v>
      </c>
      <c r="J15" s="76">
        <f>分析係数表!G18</f>
        <v>0.2148626817447496</v>
      </c>
      <c r="K15" s="78">
        <f t="shared" si="3"/>
        <v>8.4282808167669167E-4</v>
      </c>
      <c r="L15" s="79"/>
      <c r="M15" s="80"/>
      <c r="N15" s="81">
        <f>分析係数表!H18</f>
        <v>4.8184575267140952E-4</v>
      </c>
      <c r="O15" s="82">
        <f t="shared" si="4"/>
        <v>1.0275874293235301E-2</v>
      </c>
      <c r="P15" s="76">
        <f>分析係数表!C18</f>
        <v>0.17326732673267331</v>
      </c>
      <c r="Q15" s="82">
        <f t="shared" si="5"/>
        <v>1.7804732686298795E-3</v>
      </c>
      <c r="R15" s="83">
        <v>3.3003662576766265E-3</v>
      </c>
      <c r="S15" s="84">
        <f t="shared" si="6"/>
        <v>7.2230022167583717E-3</v>
      </c>
      <c r="T15" s="85">
        <f>分析係数表!F18</f>
        <v>0.4604200323101777</v>
      </c>
      <c r="U15" s="86">
        <f t="shared" si="7"/>
        <v>3.3256149140163745E-3</v>
      </c>
      <c r="V15" s="87">
        <f>分析係数表!D18</f>
        <v>6.3004846526655903E-2</v>
      </c>
      <c r="W15" s="88">
        <f t="shared" si="8"/>
        <v>0</v>
      </c>
      <c r="X15" s="76">
        <f>分析係数表!E18</f>
        <v>5.492730210016155E-2</v>
      </c>
      <c r="Y15" s="89">
        <f t="shared" si="9"/>
        <v>0</v>
      </c>
    </row>
    <row r="16" spans="1:25" x14ac:dyDescent="0.2">
      <c r="A16" s="6" t="s">
        <v>4</v>
      </c>
      <c r="B16" s="5" t="s">
        <v>32</v>
      </c>
      <c r="C16" s="90"/>
      <c r="D16" s="76">
        <f>投入係数表!AD16</f>
        <v>0</v>
      </c>
      <c r="E16" s="77">
        <f t="shared" si="0"/>
        <v>0</v>
      </c>
      <c r="F16" s="76">
        <f>分析係数表!C19</f>
        <v>6.6666666666667096E-3</v>
      </c>
      <c r="G16" s="77">
        <f t="shared" si="1"/>
        <v>0</v>
      </c>
      <c r="H16" s="77">
        <v>5.8674470032381975E-5</v>
      </c>
      <c r="I16" s="77">
        <f t="shared" si="2"/>
        <v>5.8674470032381975E-5</v>
      </c>
      <c r="J16" s="76">
        <f>分析係数表!G19</f>
        <v>7.1428571428571425E-2</v>
      </c>
      <c r="K16" s="78">
        <f t="shared" si="3"/>
        <v>4.1910335737415696E-6</v>
      </c>
      <c r="L16" s="79"/>
      <c r="M16" s="80"/>
      <c r="N16" s="81">
        <f>分析係数表!H19</f>
        <v>-1.1337547121680225E-4</v>
      </c>
      <c r="O16" s="82">
        <f t="shared" si="4"/>
        <v>-2.4178527748788944E-3</v>
      </c>
      <c r="P16" s="76">
        <f>分析係数表!C19</f>
        <v>6.6666666666667096E-3</v>
      </c>
      <c r="Q16" s="82">
        <f t="shared" si="5"/>
        <v>-1.6119018499192733E-5</v>
      </c>
      <c r="R16" s="83">
        <v>1.9833953794814374E-5</v>
      </c>
      <c r="S16" s="84">
        <f t="shared" si="6"/>
        <v>7.8508423827196349E-5</v>
      </c>
      <c r="T16" s="85">
        <f>分析係数表!F19</f>
        <v>0.2857142857142857</v>
      </c>
      <c r="U16" s="86">
        <f t="shared" si="7"/>
        <v>2.2430978236341812E-5</v>
      </c>
      <c r="V16" s="87">
        <f>分析係数表!D19</f>
        <v>0</v>
      </c>
      <c r="W16" s="88">
        <f t="shared" si="8"/>
        <v>0</v>
      </c>
      <c r="X16" s="76">
        <f>分析係数表!E19</f>
        <v>0</v>
      </c>
      <c r="Y16" s="89">
        <f t="shared" si="9"/>
        <v>0</v>
      </c>
    </row>
    <row r="17" spans="1:25" x14ac:dyDescent="0.2">
      <c r="A17" s="6" t="s">
        <v>5</v>
      </c>
      <c r="B17" s="5" t="s">
        <v>33</v>
      </c>
      <c r="C17" s="90"/>
      <c r="D17" s="76">
        <f>投入係数表!AD17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1.2693727068114195E-2</v>
      </c>
      <c r="P17" s="76">
        <f>分析係数表!C20</f>
        <v>0</v>
      </c>
      <c r="Q17" s="82">
        <f t="shared" si="5"/>
        <v>0</v>
      </c>
      <c r="R17" s="83">
        <v>0</v>
      </c>
      <c r="S17" s="84">
        <f t="shared" si="6"/>
        <v>0</v>
      </c>
      <c r="T17" s="85">
        <f>分析係数表!F20</f>
        <v>0.33333333333333331</v>
      </c>
      <c r="U17" s="86">
        <f t="shared" si="7"/>
        <v>0</v>
      </c>
      <c r="V17" s="87">
        <f>分析係数表!D20</f>
        <v>1.5</v>
      </c>
      <c r="W17" s="88">
        <f t="shared" si="8"/>
        <v>0</v>
      </c>
      <c r="X17" s="76">
        <f>分析係数表!E20</f>
        <v>1.1666666666666667</v>
      </c>
      <c r="Y17" s="89">
        <f t="shared" si="9"/>
        <v>0</v>
      </c>
    </row>
    <row r="18" spans="1:25" x14ac:dyDescent="0.2">
      <c r="A18" s="6" t="s">
        <v>6</v>
      </c>
      <c r="B18" s="5" t="s">
        <v>34</v>
      </c>
      <c r="C18" s="90"/>
      <c r="D18" s="76">
        <f>投入係数表!AD18</f>
        <v>0</v>
      </c>
      <c r="E18" s="77">
        <f t="shared" si="0"/>
        <v>0</v>
      </c>
      <c r="F18" s="76">
        <f>分析係数表!C21</f>
        <v>2.5662959794696349E-2</v>
      </c>
      <c r="G18" s="77">
        <f t="shared" si="1"/>
        <v>0</v>
      </c>
      <c r="H18" s="77">
        <v>9.9754446392687386E-4</v>
      </c>
      <c r="I18" s="77">
        <f t="shared" si="2"/>
        <v>9.9754446392687386E-4</v>
      </c>
      <c r="J18" s="76">
        <f>分析係数表!G21</f>
        <v>0.2857142857142857</v>
      </c>
      <c r="K18" s="78">
        <f t="shared" si="3"/>
        <v>2.8501270397910679E-4</v>
      </c>
      <c r="L18" s="79"/>
      <c r="M18" s="80"/>
      <c r="N18" s="81">
        <f>分析係数表!H21</f>
        <v>9.6369150534281905E-4</v>
      </c>
      <c r="O18" s="82">
        <f t="shared" si="4"/>
        <v>2.0551748586470603E-2</v>
      </c>
      <c r="P18" s="76">
        <f>分析係数表!C21</f>
        <v>2.5662959794696349E-2</v>
      </c>
      <c r="Q18" s="82">
        <f t="shared" si="5"/>
        <v>5.2741869768530264E-4</v>
      </c>
      <c r="R18" s="83">
        <v>9.8285258429386285E-4</v>
      </c>
      <c r="S18" s="84">
        <f t="shared" si="6"/>
        <v>1.9803970482207365E-3</v>
      </c>
      <c r="T18" s="85">
        <f>分析係数表!F21</f>
        <v>0.42857142857142855</v>
      </c>
      <c r="U18" s="86">
        <f t="shared" si="7"/>
        <v>8.4874159209460129E-4</v>
      </c>
      <c r="V18" s="87">
        <f>分析係数表!D21</f>
        <v>0.12903225806451613</v>
      </c>
      <c r="W18" s="88">
        <f t="shared" si="8"/>
        <v>0</v>
      </c>
      <c r="X18" s="76">
        <f>分析係数表!E21</f>
        <v>9.2165898617511524E-2</v>
      </c>
      <c r="Y18" s="89">
        <f t="shared" si="9"/>
        <v>0</v>
      </c>
    </row>
    <row r="19" spans="1:25" x14ac:dyDescent="0.2">
      <c r="A19" s="6" t="s">
        <v>7</v>
      </c>
      <c r="B19" s="5" t="s">
        <v>268</v>
      </c>
      <c r="C19" s="90"/>
      <c r="D19" s="76">
        <f>投入係数表!AD19</f>
        <v>0</v>
      </c>
      <c r="E19" s="77">
        <f t="shared" si="0"/>
        <v>0</v>
      </c>
      <c r="F19" s="76">
        <f>分析係数表!C22</f>
        <v>5.6016597510373467E-2</v>
      </c>
      <c r="G19" s="77">
        <f t="shared" si="1"/>
        <v>0</v>
      </c>
      <c r="H19" s="77">
        <v>1.2673295565674234E-3</v>
      </c>
      <c r="I19" s="77">
        <f t="shared" si="2"/>
        <v>1.2673295565674234E-3</v>
      </c>
      <c r="J19" s="76">
        <f>分析係数表!G22</f>
        <v>0.19573901464713714</v>
      </c>
      <c r="K19" s="78">
        <f t="shared" si="3"/>
        <v>2.4806583863570071E-4</v>
      </c>
      <c r="L19" s="79"/>
      <c r="M19" s="80"/>
      <c r="N19" s="81">
        <f>分析係数表!H22</f>
        <v>5.6687735608401125E-5</v>
      </c>
      <c r="O19" s="82">
        <f t="shared" si="4"/>
        <v>1.2089263874394472E-3</v>
      </c>
      <c r="P19" s="76">
        <f>分析係数表!C22</f>
        <v>5.6016597510373467E-2</v>
      </c>
      <c r="Q19" s="82">
        <f t="shared" si="5"/>
        <v>6.7719942864865332E-5</v>
      </c>
      <c r="R19" s="83">
        <v>3.6439303709847774E-4</v>
      </c>
      <c r="S19" s="84">
        <f t="shared" si="6"/>
        <v>1.6317225936659011E-3</v>
      </c>
      <c r="T19" s="85">
        <f>分析係数表!F22</f>
        <v>0.41411451398135818</v>
      </c>
      <c r="U19" s="86">
        <f t="shared" si="7"/>
        <v>6.7572000882835579E-4</v>
      </c>
      <c r="V19" s="87">
        <f>分析係数表!D22</f>
        <v>3.1957390146471372E-2</v>
      </c>
      <c r="W19" s="88">
        <f t="shared" si="8"/>
        <v>0</v>
      </c>
      <c r="X19" s="76">
        <f>分析係数表!E22</f>
        <v>2.529960053262317E-2</v>
      </c>
      <c r="Y19" s="89">
        <f t="shared" si="9"/>
        <v>0</v>
      </c>
    </row>
    <row r="20" spans="1:25" x14ac:dyDescent="0.2">
      <c r="A20" s="6" t="s">
        <v>8</v>
      </c>
      <c r="B20" s="5" t="s">
        <v>269</v>
      </c>
      <c r="C20" s="90"/>
      <c r="D20" s="76">
        <f>投入係数表!AD20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6.044631937197236E-4</v>
      </c>
      <c r="P20" s="76">
        <f>分析係数表!C23</f>
        <v>0</v>
      </c>
      <c r="Q20" s="82">
        <f t="shared" si="5"/>
        <v>0</v>
      </c>
      <c r="R20" s="83">
        <v>0</v>
      </c>
      <c r="S20" s="84">
        <f t="shared" si="6"/>
        <v>0</v>
      </c>
      <c r="T20" s="85">
        <f>分析係数表!F23</f>
        <v>0.43373493975903615</v>
      </c>
      <c r="U20" s="86">
        <f t="shared" si="7"/>
        <v>0</v>
      </c>
      <c r="V20" s="87">
        <f>分析係数表!D23</f>
        <v>0.26506024096385544</v>
      </c>
      <c r="W20" s="88">
        <f t="shared" si="8"/>
        <v>0</v>
      </c>
      <c r="X20" s="76">
        <f>分析係数表!E23</f>
        <v>0.25301204819277107</v>
      </c>
      <c r="Y20" s="89">
        <f t="shared" si="9"/>
        <v>0</v>
      </c>
    </row>
    <row r="21" spans="1:25" x14ac:dyDescent="0.2">
      <c r="A21" s="6" t="s">
        <v>9</v>
      </c>
      <c r="B21" s="5" t="s">
        <v>270</v>
      </c>
      <c r="C21" s="90"/>
      <c r="D21" s="76">
        <f>投入係数表!AD21</f>
        <v>0</v>
      </c>
      <c r="E21" s="77">
        <f t="shared" si="0"/>
        <v>0</v>
      </c>
      <c r="F21" s="76">
        <f>分析係数表!C24</f>
        <v>0.19917864476386038</v>
      </c>
      <c r="G21" s="77">
        <f t="shared" si="1"/>
        <v>0</v>
      </c>
      <c r="H21" s="77">
        <v>2.3047725772069442E-3</v>
      </c>
      <c r="I21" s="77">
        <f t="shared" si="2"/>
        <v>2.3047725772069442E-3</v>
      </c>
      <c r="J21" s="76">
        <f>分析係数表!G24</f>
        <v>0.20754716981132076</v>
      </c>
      <c r="K21" s="78">
        <f t="shared" si="3"/>
        <v>4.7834902545804505E-4</v>
      </c>
      <c r="L21" s="79"/>
      <c r="M21" s="80"/>
      <c r="N21" s="81">
        <f>分析係数表!H24</f>
        <v>3.9681414925880784E-4</v>
      </c>
      <c r="O21" s="82">
        <f t="shared" si="4"/>
        <v>8.46248471207613E-3</v>
      </c>
      <c r="P21" s="76">
        <f>分析係数表!C24</f>
        <v>0.19917864476386038</v>
      </c>
      <c r="Q21" s="82">
        <f t="shared" si="5"/>
        <v>1.6855462362862109E-3</v>
      </c>
      <c r="R21" s="83">
        <v>3.23949537481621E-3</v>
      </c>
      <c r="S21" s="84">
        <f t="shared" si="6"/>
        <v>5.5442679520231542E-3</v>
      </c>
      <c r="T21" s="85">
        <f>分析係数表!F24</f>
        <v>0.39622641509433965</v>
      </c>
      <c r="U21" s="86">
        <f t="shared" si="7"/>
        <v>2.1967854149525707E-3</v>
      </c>
      <c r="V21" s="87">
        <f>分析係数表!D24</f>
        <v>0.16981132075471697</v>
      </c>
      <c r="W21" s="88">
        <f t="shared" si="8"/>
        <v>0</v>
      </c>
      <c r="X21" s="76">
        <f>分析係数表!E24</f>
        <v>0.16981132075471697</v>
      </c>
      <c r="Y21" s="89">
        <f t="shared" si="9"/>
        <v>0</v>
      </c>
    </row>
    <row r="22" spans="1:25" x14ac:dyDescent="0.2">
      <c r="A22" s="6" t="s">
        <v>10</v>
      </c>
      <c r="B22" s="5" t="s">
        <v>271</v>
      </c>
      <c r="C22" s="90"/>
      <c r="D22" s="76">
        <f>投入係数表!AD22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1.1484800680674749E-2</v>
      </c>
      <c r="P22" s="76">
        <f>分析係数表!C25</f>
        <v>0</v>
      </c>
      <c r="Q22" s="82">
        <f t="shared" si="5"/>
        <v>0</v>
      </c>
      <c r="R22" s="83">
        <v>0</v>
      </c>
      <c r="S22" s="84">
        <f t="shared" si="6"/>
        <v>0</v>
      </c>
      <c r="T22" s="85">
        <f>分析係数表!F25</f>
        <v>0.35897435897435898</v>
      </c>
      <c r="U22" s="86">
        <f t="shared" si="7"/>
        <v>0</v>
      </c>
      <c r="V22" s="87">
        <f>分析係数表!D25</f>
        <v>2.641025641025641</v>
      </c>
      <c r="W22" s="88">
        <f t="shared" si="8"/>
        <v>0</v>
      </c>
      <c r="X22" s="76">
        <f>分析係数表!E25</f>
        <v>2.4615384615384617</v>
      </c>
      <c r="Y22" s="89">
        <f t="shared" si="9"/>
        <v>0</v>
      </c>
    </row>
    <row r="23" spans="1:25" x14ac:dyDescent="0.2">
      <c r="A23" s="6" t="s">
        <v>11</v>
      </c>
      <c r="B23" s="5" t="s">
        <v>35</v>
      </c>
      <c r="C23" s="90"/>
      <c r="D23" s="76">
        <f>投入係数表!AD23</f>
        <v>0</v>
      </c>
      <c r="E23" s="77">
        <f t="shared" si="0"/>
        <v>0</v>
      </c>
      <c r="F23" s="76">
        <f>分析係数表!C26</f>
        <v>0.11021233569261879</v>
      </c>
      <c r="G23" s="77">
        <f t="shared" si="1"/>
        <v>0</v>
      </c>
      <c r="H23" s="77">
        <v>1.9136472466077274E-3</v>
      </c>
      <c r="I23" s="77">
        <f t="shared" si="2"/>
        <v>1.9136472466077274E-3</v>
      </c>
      <c r="J23" s="76">
        <f>分析係数表!G26</f>
        <v>0.1984126984126984</v>
      </c>
      <c r="K23" s="78">
        <f t="shared" si="3"/>
        <v>3.7969191400946971E-4</v>
      </c>
      <c r="L23" s="79"/>
      <c r="M23" s="80"/>
      <c r="N23" s="81">
        <f>分析係数表!H26</f>
        <v>1.2046143816785239E-2</v>
      </c>
      <c r="O23" s="82">
        <f t="shared" si="4"/>
        <v>0.25689685733088252</v>
      </c>
      <c r="P23" s="76">
        <f>分析係数表!C26</f>
        <v>0.11021233569261879</v>
      </c>
      <c r="Q23" s="82">
        <f t="shared" si="5"/>
        <v>2.8313202678530019E-2</v>
      </c>
      <c r="R23" s="83">
        <v>2.9117843075647118E-2</v>
      </c>
      <c r="S23" s="84">
        <f t="shared" si="6"/>
        <v>3.1031490322254846E-2</v>
      </c>
      <c r="T23" s="85">
        <f>分析係数表!F26</f>
        <v>0.33809523809523812</v>
      </c>
      <c r="U23" s="86">
        <f t="shared" si="7"/>
        <v>1.049159910895283E-2</v>
      </c>
      <c r="V23" s="87">
        <f>分析係数表!D26</f>
        <v>0</v>
      </c>
      <c r="W23" s="88">
        <f t="shared" si="8"/>
        <v>0</v>
      </c>
      <c r="X23" s="76">
        <f>分析係数表!E26</f>
        <v>0</v>
      </c>
      <c r="Y23" s="89">
        <f t="shared" si="9"/>
        <v>0</v>
      </c>
    </row>
    <row r="24" spans="1:25" x14ac:dyDescent="0.2">
      <c r="A24" s="6" t="s">
        <v>12</v>
      </c>
      <c r="B24" s="5" t="s">
        <v>365</v>
      </c>
      <c r="C24" s="90"/>
      <c r="D24" s="76">
        <f>投入係数表!AD24</f>
        <v>0</v>
      </c>
      <c r="E24" s="77">
        <f t="shared" si="0"/>
        <v>0</v>
      </c>
      <c r="F24" s="76">
        <f>分析係数表!C27</f>
        <v>1.1933174224343368E-3</v>
      </c>
      <c r="G24" s="77">
        <f t="shared" si="1"/>
        <v>0</v>
      </c>
      <c r="H24" s="77">
        <v>3.5822736137913603E-6</v>
      </c>
      <c r="I24" s="77">
        <f t="shared" si="2"/>
        <v>3.5822736137913603E-6</v>
      </c>
      <c r="J24" s="76">
        <f>分析係数表!G27</f>
        <v>0.2857142857142857</v>
      </c>
      <c r="K24" s="78">
        <f t="shared" si="3"/>
        <v>1.0235067467975314E-6</v>
      </c>
      <c r="L24" s="79"/>
      <c r="M24" s="80"/>
      <c r="N24" s="81">
        <f>分析係数表!H27</f>
        <v>1.1365890989484425E-2</v>
      </c>
      <c r="O24" s="82">
        <f t="shared" si="4"/>
        <v>0.24238974068160915</v>
      </c>
      <c r="P24" s="76">
        <f>分析係数表!C27</f>
        <v>1.1933174224343368E-3</v>
      </c>
      <c r="Q24" s="82">
        <f t="shared" si="5"/>
        <v>2.8924790057470516E-4</v>
      </c>
      <c r="R24" s="83">
        <v>2.9041501954256383E-4</v>
      </c>
      <c r="S24" s="84">
        <f t="shared" si="6"/>
        <v>2.939972931563552E-4</v>
      </c>
      <c r="T24" s="85">
        <f>分析係数表!F27</f>
        <v>0.5714285714285714</v>
      </c>
      <c r="U24" s="86">
        <f t="shared" si="7"/>
        <v>1.6799845323220298E-4</v>
      </c>
      <c r="V24" s="87">
        <f>分析係数表!D27</f>
        <v>1.4285714285714286</v>
      </c>
      <c r="W24" s="88">
        <f t="shared" si="8"/>
        <v>0</v>
      </c>
      <c r="X24" s="76">
        <f>分析係数表!E27</f>
        <v>1.2857142857142858</v>
      </c>
      <c r="Y24" s="89">
        <f t="shared" si="9"/>
        <v>0</v>
      </c>
    </row>
    <row r="25" spans="1:25" x14ac:dyDescent="0.2">
      <c r="A25" s="6" t="s">
        <v>13</v>
      </c>
      <c r="B25" s="5" t="s">
        <v>191</v>
      </c>
      <c r="C25" s="90"/>
      <c r="D25" s="76">
        <f>投入係数表!AD25</f>
        <v>0</v>
      </c>
      <c r="E25" s="77">
        <f t="shared" si="0"/>
        <v>0</v>
      </c>
      <c r="F25" s="76">
        <f>分析係数表!C28</f>
        <v>9.1300191204588876E-2</v>
      </c>
      <c r="G25" s="77">
        <f t="shared" si="1"/>
        <v>0</v>
      </c>
      <c r="H25" s="77">
        <v>8.4228449116550367E-3</v>
      </c>
      <c r="I25" s="77">
        <f t="shared" si="2"/>
        <v>8.4228449116550367E-3</v>
      </c>
      <c r="J25" s="76">
        <f>分析係数表!G28</f>
        <v>0.1256583897667419</v>
      </c>
      <c r="K25" s="78">
        <f t="shared" si="3"/>
        <v>1.0584011288535674E-3</v>
      </c>
      <c r="L25" s="79"/>
      <c r="M25" s="80"/>
      <c r="N25" s="81">
        <f>分析係数表!H28</f>
        <v>2.1286244720954622E-2</v>
      </c>
      <c r="O25" s="82">
        <f t="shared" si="4"/>
        <v>0.45395185848351244</v>
      </c>
      <c r="P25" s="76">
        <f>分析係数表!C28</f>
        <v>9.1300191204588876E-2</v>
      </c>
      <c r="Q25" s="82">
        <f t="shared" si="5"/>
        <v>4.1445891477223155E-2</v>
      </c>
      <c r="R25" s="83">
        <v>4.5114689427252476E-2</v>
      </c>
      <c r="S25" s="84">
        <f t="shared" si="6"/>
        <v>5.3537534338907511E-2</v>
      </c>
      <c r="T25" s="85">
        <f>分析係数表!F28</f>
        <v>0.21519939804364183</v>
      </c>
      <c r="U25" s="86">
        <f t="shared" si="7"/>
        <v>1.1521245162473701E-2</v>
      </c>
      <c r="V25" s="87">
        <f>分析係数表!D28</f>
        <v>9.9322799097065456E-2</v>
      </c>
      <c r="W25" s="88">
        <f t="shared" si="8"/>
        <v>0</v>
      </c>
      <c r="X25" s="76">
        <f>分析係数表!E28</f>
        <v>9.7817908201655382E-2</v>
      </c>
      <c r="Y25" s="89">
        <f t="shared" si="9"/>
        <v>0</v>
      </c>
    </row>
    <row r="26" spans="1:25" x14ac:dyDescent="0.2">
      <c r="A26" s="6" t="s">
        <v>14</v>
      </c>
      <c r="B26" s="5" t="s">
        <v>50</v>
      </c>
      <c r="C26" s="90"/>
      <c r="D26" s="76">
        <f>投入係数表!AD26</f>
        <v>1.6513761467889909E-2</v>
      </c>
      <c r="E26" s="77">
        <f t="shared" si="0"/>
        <v>1.6513761467889909</v>
      </c>
      <c r="F26" s="76">
        <f>分析係数表!C29</f>
        <v>1.8433179723502335E-2</v>
      </c>
      <c r="G26" s="77">
        <f t="shared" si="1"/>
        <v>3.0440113304866245E-2</v>
      </c>
      <c r="H26" s="77">
        <v>3.1531719577241608E-2</v>
      </c>
      <c r="I26" s="77">
        <f t="shared" si="2"/>
        <v>3.1531719577241608E-2</v>
      </c>
      <c r="J26" s="76">
        <f>分析係数表!G29</f>
        <v>0.30107526881720431</v>
      </c>
      <c r="K26" s="78">
        <f t="shared" si="3"/>
        <v>9.4934209479867211E-3</v>
      </c>
      <c r="L26" s="79"/>
      <c r="M26" s="80"/>
      <c r="N26" s="81">
        <f>分析係数表!H29</f>
        <v>1.0062073070491199E-2</v>
      </c>
      <c r="O26" s="82">
        <f t="shared" si="4"/>
        <v>0.21458443377050188</v>
      </c>
      <c r="P26" s="76">
        <f>分析係数表!C29</f>
        <v>1.8433179723502335E-2</v>
      </c>
      <c r="Q26" s="82">
        <f t="shared" si="5"/>
        <v>3.9554734335576448E-3</v>
      </c>
      <c r="R26" s="83">
        <v>4.7105983132507551E-3</v>
      </c>
      <c r="S26" s="84">
        <f t="shared" si="6"/>
        <v>3.6242317890492363E-2</v>
      </c>
      <c r="T26" s="85">
        <f>分析係数表!F29</f>
        <v>0.4838709677419355</v>
      </c>
      <c r="U26" s="86">
        <f t="shared" si="7"/>
        <v>1.7536605430883402E-2</v>
      </c>
      <c r="V26" s="87">
        <f>分析係数表!D29</f>
        <v>0.46236559139784944</v>
      </c>
      <c r="W26" s="88">
        <f t="shared" si="8"/>
        <v>0</v>
      </c>
      <c r="X26" s="76">
        <f>分析係数表!E29</f>
        <v>0.18279569892473119</v>
      </c>
      <c r="Y26" s="89">
        <f t="shared" si="9"/>
        <v>0</v>
      </c>
    </row>
    <row r="27" spans="1:25" x14ac:dyDescent="0.2">
      <c r="A27" s="6" t="s">
        <v>15</v>
      </c>
      <c r="B27" s="5" t="s">
        <v>36</v>
      </c>
      <c r="C27" s="90"/>
      <c r="D27" s="76">
        <f>投入係数表!AD27</f>
        <v>2.7522935779816515E-3</v>
      </c>
      <c r="E27" s="77">
        <f t="shared" si="0"/>
        <v>0.27522935779816515</v>
      </c>
      <c r="F27" s="76">
        <f>分析係数表!C30</f>
        <v>1</v>
      </c>
      <c r="G27" s="77">
        <f t="shared" si="1"/>
        <v>0.27522935779816515</v>
      </c>
      <c r="H27" s="77">
        <v>0.30873364665172109</v>
      </c>
      <c r="I27" s="77">
        <f t="shared" si="2"/>
        <v>0.30873364665172109</v>
      </c>
      <c r="J27" s="76">
        <f>分析係数表!G30</f>
        <v>0.34457349818908456</v>
      </c>
      <c r="K27" s="78">
        <f t="shared" si="3"/>
        <v>0.1063814326354563</v>
      </c>
      <c r="L27" s="79"/>
      <c r="M27" s="80"/>
      <c r="N27" s="81">
        <f>分析係数表!H30</f>
        <v>0</v>
      </c>
      <c r="O27" s="82">
        <f t="shared" si="4"/>
        <v>0</v>
      </c>
      <c r="P27" s="76">
        <f>分析係数表!C30</f>
        <v>1</v>
      </c>
      <c r="Q27" s="82">
        <f t="shared" si="5"/>
        <v>0</v>
      </c>
      <c r="R27" s="83">
        <v>4.5072298239992266E-2</v>
      </c>
      <c r="S27" s="84">
        <f t="shared" si="6"/>
        <v>0.35380594489171335</v>
      </c>
      <c r="T27" s="85">
        <f>分析係数表!F30</f>
        <v>0.44136380666916447</v>
      </c>
      <c r="U27" s="86">
        <f t="shared" si="7"/>
        <v>0.15615713865958722</v>
      </c>
      <c r="V27" s="87">
        <f>分析係数表!D30</f>
        <v>0.11764705882352941</v>
      </c>
      <c r="W27" s="88">
        <f t="shared" si="8"/>
        <v>0</v>
      </c>
      <c r="X27" s="76">
        <f>分析係数表!E30</f>
        <v>7.730735606344448E-2</v>
      </c>
      <c r="Y27" s="89">
        <f t="shared" si="9"/>
        <v>0</v>
      </c>
    </row>
    <row r="28" spans="1:25" x14ac:dyDescent="0.2">
      <c r="A28" s="6" t="s">
        <v>16</v>
      </c>
      <c r="B28" s="5" t="s">
        <v>192</v>
      </c>
      <c r="C28" s="90"/>
      <c r="D28" s="76">
        <f>投入係数表!AD28</f>
        <v>4.5871559633027525E-3</v>
      </c>
      <c r="E28" s="77">
        <f t="shared" si="0"/>
        <v>0.45871559633027525</v>
      </c>
      <c r="F28" s="76">
        <f>分析係数表!C31</f>
        <v>0.63276836158192085</v>
      </c>
      <c r="G28" s="77">
        <f t="shared" si="1"/>
        <v>0.29026071632198208</v>
      </c>
      <c r="H28" s="77">
        <v>0.35993585995393573</v>
      </c>
      <c r="I28" s="77">
        <f t="shared" si="2"/>
        <v>0.35993585995393573</v>
      </c>
      <c r="J28" s="76">
        <f>分析係数表!G31</f>
        <v>7.0953436807095344E-2</v>
      </c>
      <c r="K28" s="78">
        <f t="shared" si="3"/>
        <v>2.5538686293849099E-2</v>
      </c>
      <c r="L28" s="79"/>
      <c r="M28" s="80"/>
      <c r="N28" s="81">
        <f>分析係数表!H31</f>
        <v>2.4772540460871292E-2</v>
      </c>
      <c r="O28" s="82">
        <f t="shared" si="4"/>
        <v>0.52830083131103844</v>
      </c>
      <c r="P28" s="76">
        <f>分析係数表!C31</f>
        <v>0.63276836158192085</v>
      </c>
      <c r="Q28" s="82">
        <f t="shared" si="5"/>
        <v>0.33429205145105256</v>
      </c>
      <c r="R28" s="83">
        <v>0.43404257852473915</v>
      </c>
      <c r="S28" s="84">
        <f t="shared" si="6"/>
        <v>0.79397843847867489</v>
      </c>
      <c r="T28" s="85">
        <f>分析係数表!F31</f>
        <v>0.34515890613451589</v>
      </c>
      <c r="U28" s="86">
        <f t="shared" si="7"/>
        <v>0.27404872931969043</v>
      </c>
      <c r="V28" s="87">
        <f>分析係数表!D31</f>
        <v>8.130081300813009E-3</v>
      </c>
      <c r="W28" s="88">
        <f t="shared" si="8"/>
        <v>0</v>
      </c>
      <c r="X28" s="76">
        <f>分析係数表!E31</f>
        <v>7.3909830007390983E-3</v>
      </c>
      <c r="Y28" s="89">
        <f t="shared" si="9"/>
        <v>0</v>
      </c>
    </row>
    <row r="29" spans="1:25" x14ac:dyDescent="0.2">
      <c r="A29" s="6" t="s">
        <v>17</v>
      </c>
      <c r="B29" s="5" t="s">
        <v>272</v>
      </c>
      <c r="C29" s="90"/>
      <c r="D29" s="76">
        <f>投入係数表!AD29</f>
        <v>9.1743119266055051E-4</v>
      </c>
      <c r="E29" s="77">
        <f t="shared" si="0"/>
        <v>9.1743119266055051E-2</v>
      </c>
      <c r="F29" s="76">
        <f>分析係数表!C32</f>
        <v>0.97868217054263562</v>
      </c>
      <c r="G29" s="77">
        <f t="shared" si="1"/>
        <v>8.978735509565465E-2</v>
      </c>
      <c r="H29" s="77">
        <v>0.10948560919682068</v>
      </c>
      <c r="I29" s="77">
        <f t="shared" si="2"/>
        <v>0.10948560919682068</v>
      </c>
      <c r="J29" s="76">
        <f>分析係数表!G32</f>
        <v>0.14173228346456693</v>
      </c>
      <c r="K29" s="78">
        <f t="shared" si="3"/>
        <v>1.5517645397974584E-2</v>
      </c>
      <c r="L29" s="79"/>
      <c r="M29" s="80"/>
      <c r="N29" s="81">
        <f>分析係数表!H32</f>
        <v>7.0859669510501405E-3</v>
      </c>
      <c r="O29" s="82">
        <f t="shared" si="4"/>
        <v>0.15111579842993089</v>
      </c>
      <c r="P29" s="76">
        <f>分析係数表!C32</f>
        <v>0.97868217054263562</v>
      </c>
      <c r="Q29" s="82">
        <f t="shared" si="5"/>
        <v>0.14789433761068818</v>
      </c>
      <c r="R29" s="83">
        <v>0.18669559198378879</v>
      </c>
      <c r="S29" s="84">
        <f t="shared" si="6"/>
        <v>0.29618120118060948</v>
      </c>
      <c r="T29" s="85">
        <f>分析係数表!F32</f>
        <v>0.48622047244094491</v>
      </c>
      <c r="U29" s="86">
        <f t="shared" si="7"/>
        <v>0.14400936356616248</v>
      </c>
      <c r="V29" s="87">
        <f>分析係数表!D32</f>
        <v>1.3779527559055118E-2</v>
      </c>
      <c r="W29" s="88">
        <f t="shared" si="8"/>
        <v>0</v>
      </c>
      <c r="X29" s="76">
        <f>分析係数表!E32</f>
        <v>2.1653543307086614E-2</v>
      </c>
      <c r="Y29" s="89">
        <f t="shared" si="9"/>
        <v>0</v>
      </c>
    </row>
    <row r="30" spans="1:25" x14ac:dyDescent="0.2">
      <c r="A30" s="6" t="s">
        <v>18</v>
      </c>
      <c r="B30" s="5" t="s">
        <v>273</v>
      </c>
      <c r="C30" s="90"/>
      <c r="D30" s="76">
        <f>投入係数表!AD30</f>
        <v>3.669724770642202E-3</v>
      </c>
      <c r="E30" s="77">
        <f t="shared" si="0"/>
        <v>0.3669724770642202</v>
      </c>
      <c r="F30" s="76">
        <f>分析係数表!C33</f>
        <v>0.55506607929515417</v>
      </c>
      <c r="G30" s="77">
        <f t="shared" si="1"/>
        <v>0.20369397405326758</v>
      </c>
      <c r="H30" s="77">
        <v>0.21613432764023477</v>
      </c>
      <c r="I30" s="77">
        <f t="shared" si="2"/>
        <v>0.21613432764023477</v>
      </c>
      <c r="J30" s="76">
        <f>分析係数表!G33</f>
        <v>0.50923482849604218</v>
      </c>
      <c r="K30" s="78">
        <f t="shared" si="3"/>
        <v>0.11006312726798234</v>
      </c>
      <c r="L30" s="79"/>
      <c r="M30" s="80"/>
      <c r="N30" s="81">
        <f>分析係数表!H33</f>
        <v>1.0203792409512202E-3</v>
      </c>
      <c r="O30" s="82">
        <f t="shared" si="4"/>
        <v>2.1760674973910051E-2</v>
      </c>
      <c r="P30" s="76">
        <f>分析係数表!C33</f>
        <v>0.55506607929515417</v>
      </c>
      <c r="Q30" s="82">
        <f t="shared" si="5"/>
        <v>1.2078612540584432E-2</v>
      </c>
      <c r="R30" s="83">
        <v>4.0584818073562803E-2</v>
      </c>
      <c r="S30" s="84">
        <f t="shared" si="6"/>
        <v>0.25671914571379756</v>
      </c>
      <c r="T30" s="85">
        <f>分析係数表!F33</f>
        <v>0.65171503957783639</v>
      </c>
      <c r="U30" s="86">
        <f t="shared" si="7"/>
        <v>0.16730772820925593</v>
      </c>
      <c r="V30" s="87">
        <f>分析係数表!D33</f>
        <v>0.10817941952506596</v>
      </c>
      <c r="W30" s="88">
        <f t="shared" si="8"/>
        <v>0</v>
      </c>
      <c r="X30" s="76">
        <f>分析係数表!E33</f>
        <v>0.10026385224274406</v>
      </c>
      <c r="Y30" s="89">
        <f t="shared" si="9"/>
        <v>0</v>
      </c>
    </row>
    <row r="31" spans="1:25" x14ac:dyDescent="0.2">
      <c r="A31" s="6" t="s">
        <v>19</v>
      </c>
      <c r="B31" s="5" t="s">
        <v>274</v>
      </c>
      <c r="C31" s="90"/>
      <c r="D31" s="76">
        <f>投入係数表!AD31</f>
        <v>5.5045871559633031E-3</v>
      </c>
      <c r="E31" s="77">
        <f t="shared" si="0"/>
        <v>0.55045871559633031</v>
      </c>
      <c r="F31" s="76">
        <f>分析係数表!C34</f>
        <v>0.15400223191640461</v>
      </c>
      <c r="G31" s="77">
        <f t="shared" si="1"/>
        <v>8.477187077967227E-2</v>
      </c>
      <c r="H31" s="77">
        <v>0.10816228698877903</v>
      </c>
      <c r="I31" s="77">
        <f t="shared" si="2"/>
        <v>0.10816228698877903</v>
      </c>
      <c r="J31" s="76">
        <f>分析係数表!G34</f>
        <v>0.42548076923076922</v>
      </c>
      <c r="K31" s="78">
        <f t="shared" si="3"/>
        <v>4.6020973069744918E-2</v>
      </c>
      <c r="L31" s="79"/>
      <c r="M31" s="80"/>
      <c r="N31" s="81">
        <f>分析係数表!H34</f>
        <v>0.17369122190414105</v>
      </c>
      <c r="O31" s="82">
        <f t="shared" si="4"/>
        <v>3.7041504511144665</v>
      </c>
      <c r="P31" s="76">
        <f>分析係数表!C34</f>
        <v>0.15400223191640461</v>
      </c>
      <c r="Q31" s="82">
        <f t="shared" si="5"/>
        <v>0.5704474368257848</v>
      </c>
      <c r="R31" s="83">
        <v>0.60065794888602075</v>
      </c>
      <c r="S31" s="84">
        <f t="shared" si="6"/>
        <v>0.70882023587479981</v>
      </c>
      <c r="T31" s="85">
        <f>分析係数表!F34</f>
        <v>0.70232371794871795</v>
      </c>
      <c r="U31" s="86">
        <f t="shared" si="7"/>
        <v>0.49782126341687666</v>
      </c>
      <c r="V31" s="87">
        <f>分析係数表!D34</f>
        <v>0.47435897435897434</v>
      </c>
      <c r="W31" s="88">
        <f t="shared" si="8"/>
        <v>0</v>
      </c>
      <c r="X31" s="76">
        <f>分析係数表!E34</f>
        <v>0.27003205128205127</v>
      </c>
      <c r="Y31" s="89">
        <f t="shared" si="9"/>
        <v>0</v>
      </c>
    </row>
    <row r="32" spans="1:25" x14ac:dyDescent="0.2">
      <c r="A32" s="6" t="s">
        <v>20</v>
      </c>
      <c r="B32" s="5" t="s">
        <v>37</v>
      </c>
      <c r="C32" s="75">
        <f>最終需要_まとめ!C33</f>
        <v>100</v>
      </c>
      <c r="D32" s="76">
        <f>投入係数表!AD32</f>
        <v>4.8623853211009177E-2</v>
      </c>
      <c r="E32" s="77">
        <f t="shared" si="0"/>
        <v>4.862385321100918</v>
      </c>
      <c r="F32" s="76">
        <f>分析係数表!C35</f>
        <v>0.30568862275449105</v>
      </c>
      <c r="G32" s="77">
        <f t="shared" si="1"/>
        <v>1.4863758721089932</v>
      </c>
      <c r="H32" s="77">
        <v>1.5539745100676876</v>
      </c>
      <c r="I32" s="77">
        <f t="shared" si="2"/>
        <v>101.55397451006769</v>
      </c>
      <c r="J32" s="76">
        <f>分析係数表!G35</f>
        <v>0.31559633027522938</v>
      </c>
      <c r="K32" s="78">
        <f t="shared" si="3"/>
        <v>32.050061680241548</v>
      </c>
      <c r="L32" s="79"/>
      <c r="M32" s="80"/>
      <c r="N32" s="81">
        <f>分析係数表!H35</f>
        <v>6.5701085570136902E-2</v>
      </c>
      <c r="O32" s="82">
        <f t="shared" si="4"/>
        <v>1.4011456830423192</v>
      </c>
      <c r="P32" s="76">
        <f>分析係数表!C35</f>
        <v>0.30568862275449105</v>
      </c>
      <c r="Q32" s="82">
        <f t="shared" si="5"/>
        <v>0.42831429412760719</v>
      </c>
      <c r="R32" s="83">
        <v>0.50305913647613243</v>
      </c>
      <c r="S32" s="84">
        <f t="shared" si="6"/>
        <v>102.05703364654383</v>
      </c>
      <c r="T32" s="85">
        <f>分析係数表!F35</f>
        <v>0.65045871559633028</v>
      </c>
      <c r="U32" s="86">
        <f t="shared" si="7"/>
        <v>66.383887023302364</v>
      </c>
      <c r="V32" s="87">
        <f>分析係数表!D35</f>
        <v>0.10366972477064221</v>
      </c>
      <c r="W32" s="88">
        <f t="shared" si="8"/>
        <v>11</v>
      </c>
      <c r="X32" s="76">
        <f>分析係数表!E35</f>
        <v>8.990825688073395E-2</v>
      </c>
      <c r="Y32" s="89">
        <f t="shared" si="9"/>
        <v>9</v>
      </c>
    </row>
    <row r="33" spans="1:25" x14ac:dyDescent="0.2">
      <c r="A33" s="6" t="s">
        <v>21</v>
      </c>
      <c r="B33" s="5" t="s">
        <v>38</v>
      </c>
      <c r="C33" s="90"/>
      <c r="D33" s="76">
        <f>投入係数表!AD33</f>
        <v>1.4678899082568808E-2</v>
      </c>
      <c r="E33" s="77">
        <f t="shared" si="0"/>
        <v>1.4678899082568808</v>
      </c>
      <c r="F33" s="76">
        <f>分析係数表!C36</f>
        <v>0.70817344589409048</v>
      </c>
      <c r="G33" s="77">
        <f t="shared" si="1"/>
        <v>1.0395206545234357</v>
      </c>
      <c r="H33" s="77">
        <v>1.0930499920070413</v>
      </c>
      <c r="I33" s="77">
        <f t="shared" si="2"/>
        <v>1.0930499920070413</v>
      </c>
      <c r="J33" s="76">
        <f>分析係数表!G36</f>
        <v>9.7428958051420846E-3</v>
      </c>
      <c r="K33" s="78">
        <f t="shared" si="3"/>
        <v>1.0649472181935992E-2</v>
      </c>
      <c r="L33" s="79"/>
      <c r="M33" s="80"/>
      <c r="N33" s="81">
        <f>分析係数表!H36</f>
        <v>0.13287605226609223</v>
      </c>
      <c r="O33" s="82">
        <f t="shared" si="4"/>
        <v>2.8337234521580643</v>
      </c>
      <c r="P33" s="76">
        <f>分析係数表!C36</f>
        <v>0.70817344589409048</v>
      </c>
      <c r="Q33" s="82">
        <f t="shared" si="5"/>
        <v>2.0067677018256744</v>
      </c>
      <c r="R33" s="83">
        <v>2.0608896859851042</v>
      </c>
      <c r="S33" s="84">
        <f t="shared" si="6"/>
        <v>3.1539396779921454</v>
      </c>
      <c r="T33" s="85">
        <f>分析係数表!F36</f>
        <v>0.89418132611637346</v>
      </c>
      <c r="U33" s="86">
        <f t="shared" si="7"/>
        <v>2.8201939637580646</v>
      </c>
      <c r="V33" s="87">
        <f>分析係数表!D36</f>
        <v>4.0595399188092015E-3</v>
      </c>
      <c r="W33" s="88">
        <f t="shared" si="8"/>
        <v>0</v>
      </c>
      <c r="X33" s="76">
        <f>分析係数表!E36</f>
        <v>8.1190798376184028E-4</v>
      </c>
      <c r="Y33" s="89">
        <f t="shared" si="9"/>
        <v>0</v>
      </c>
    </row>
    <row r="34" spans="1:25" x14ac:dyDescent="0.2">
      <c r="A34" s="6" t="s">
        <v>22</v>
      </c>
      <c r="B34" s="5" t="s">
        <v>377</v>
      </c>
      <c r="C34" s="90"/>
      <c r="D34" s="76">
        <f>投入係数表!AD34</f>
        <v>2.7522935779816515E-2</v>
      </c>
      <c r="E34" s="77">
        <f t="shared" si="0"/>
        <v>2.7522935779816518</v>
      </c>
      <c r="F34" s="76">
        <f>分析係数表!C37</f>
        <v>0.27648363838047696</v>
      </c>
      <c r="G34" s="77">
        <f t="shared" si="1"/>
        <v>0.76096414233158804</v>
      </c>
      <c r="H34" s="77">
        <v>0.80955472870932188</v>
      </c>
      <c r="I34" s="77">
        <f t="shared" si="2"/>
        <v>0.80955472870932188</v>
      </c>
      <c r="J34" s="76">
        <f>分析係数表!G37</f>
        <v>0.33205374280230326</v>
      </c>
      <c r="K34" s="78">
        <f t="shared" si="3"/>
        <v>0.26881567767123354</v>
      </c>
      <c r="L34" s="79"/>
      <c r="M34" s="80"/>
      <c r="N34" s="81">
        <f>分析係数表!H37</f>
        <v>5.1330744593407217E-2</v>
      </c>
      <c r="O34" s="82">
        <f t="shared" si="4"/>
        <v>1.0946828438264193</v>
      </c>
      <c r="P34" s="76">
        <f>分析係数表!C37</f>
        <v>0.27648363838047696</v>
      </c>
      <c r="Q34" s="82">
        <f t="shared" si="5"/>
        <v>0.30266189553381584</v>
      </c>
      <c r="R34" s="83">
        <v>0.34747055372924496</v>
      </c>
      <c r="S34" s="84">
        <f t="shared" si="6"/>
        <v>1.1570252824385667</v>
      </c>
      <c r="T34" s="85">
        <f>分析係数表!F37</f>
        <v>0.66922584772872684</v>
      </c>
      <c r="U34" s="86">
        <f t="shared" si="7"/>
        <v>0.77431122548351938</v>
      </c>
      <c r="V34" s="87">
        <f>分析係数表!D37</f>
        <v>9.9168266154830459E-2</v>
      </c>
      <c r="W34" s="88">
        <f t="shared" si="8"/>
        <v>0</v>
      </c>
      <c r="X34" s="76">
        <f>分析係数表!E37</f>
        <v>6.9737683941138842E-2</v>
      </c>
      <c r="Y34" s="89">
        <f t="shared" si="9"/>
        <v>0</v>
      </c>
    </row>
    <row r="35" spans="1:25" x14ac:dyDescent="0.2">
      <c r="A35" s="6" t="s">
        <v>23</v>
      </c>
      <c r="B35" s="5" t="s">
        <v>193</v>
      </c>
      <c r="C35" s="90"/>
      <c r="D35" s="76">
        <f>投入係数表!AD35</f>
        <v>5.7798165137614682E-2</v>
      </c>
      <c r="E35" s="77">
        <f t="shared" si="0"/>
        <v>5.7798165137614683</v>
      </c>
      <c r="F35" s="76">
        <f>分析係数表!C38</f>
        <v>2.0725388601036232E-2</v>
      </c>
      <c r="G35" s="77">
        <f t="shared" si="1"/>
        <v>0.11978894329039291</v>
      </c>
      <c r="H35" s="77">
        <v>0.12495822807921278</v>
      </c>
      <c r="I35" s="77">
        <f t="shared" si="2"/>
        <v>0.12495822807921278</v>
      </c>
      <c r="J35" s="76">
        <f>分析係数表!G38</f>
        <v>0.23376623376623376</v>
      </c>
      <c r="K35" s="78">
        <f t="shared" si="3"/>
        <v>2.9211014356179611E-2</v>
      </c>
      <c r="L35" s="79"/>
      <c r="M35" s="80"/>
      <c r="N35" s="81">
        <f>分析係数表!H38</f>
        <v>4.4613247923811682E-2</v>
      </c>
      <c r="O35" s="82">
        <f t="shared" si="4"/>
        <v>0.95142506691484485</v>
      </c>
      <c r="P35" s="76">
        <f>分析係数表!C38</f>
        <v>2.0725388601036232E-2</v>
      </c>
      <c r="Q35" s="82">
        <f t="shared" si="5"/>
        <v>1.9718654236577059E-2</v>
      </c>
      <c r="R35" s="83">
        <v>2.230805501420223E-2</v>
      </c>
      <c r="S35" s="84">
        <f t="shared" si="6"/>
        <v>0.147266283093415</v>
      </c>
      <c r="T35" s="85">
        <f>分析係数表!F38</f>
        <v>0.61038961038961037</v>
      </c>
      <c r="U35" s="86">
        <f t="shared" si="7"/>
        <v>8.9889809160915643E-2</v>
      </c>
      <c r="V35" s="87">
        <f>分析係数表!D38</f>
        <v>0.19480519480519481</v>
      </c>
      <c r="W35" s="88">
        <f t="shared" si="8"/>
        <v>0</v>
      </c>
      <c r="X35" s="76">
        <f>分析係数表!E38</f>
        <v>0.15584415584415584</v>
      </c>
      <c r="Y35" s="89">
        <f t="shared" si="9"/>
        <v>0</v>
      </c>
    </row>
    <row r="36" spans="1:25" x14ac:dyDescent="0.2">
      <c r="A36" s="6" t="s">
        <v>24</v>
      </c>
      <c r="B36" s="5" t="s">
        <v>39</v>
      </c>
      <c r="C36" s="90"/>
      <c r="D36" s="76">
        <f>投入係数表!AD36</f>
        <v>0</v>
      </c>
      <c r="E36" s="77">
        <f t="shared" si="0"/>
        <v>0</v>
      </c>
      <c r="F36" s="76">
        <f>分析係数表!C39</f>
        <v>1</v>
      </c>
      <c r="G36" s="77">
        <f t="shared" si="1"/>
        <v>0</v>
      </c>
      <c r="H36" s="77">
        <v>5.2286215612666279E-3</v>
      </c>
      <c r="I36" s="77">
        <f t="shared" si="2"/>
        <v>5.2286215612666279E-3</v>
      </c>
      <c r="J36" s="76">
        <f>分析係数表!G39</f>
        <v>0.35511171293161814</v>
      </c>
      <c r="K36" s="78">
        <f t="shared" si="3"/>
        <v>1.8567447588925838E-3</v>
      </c>
      <c r="L36" s="79"/>
      <c r="M36" s="80"/>
      <c r="N36" s="81">
        <f>分析係数表!H39</f>
        <v>4.0815169638048808E-3</v>
      </c>
      <c r="O36" s="82">
        <f t="shared" si="4"/>
        <v>8.7042699895640202E-2</v>
      </c>
      <c r="P36" s="76">
        <f>分析係数表!C39</f>
        <v>1</v>
      </c>
      <c r="Q36" s="82">
        <f t="shared" si="5"/>
        <v>8.7042699895640202E-2</v>
      </c>
      <c r="R36" s="83">
        <v>9.0312307324248914E-2</v>
      </c>
      <c r="S36" s="84">
        <f t="shared" si="6"/>
        <v>9.5540928885515547E-2</v>
      </c>
      <c r="T36" s="85">
        <f>分析係数表!F39</f>
        <v>0.70565335138794849</v>
      </c>
      <c r="U36" s="86">
        <f t="shared" si="7"/>
        <v>6.7418776662781704E-2</v>
      </c>
      <c r="V36" s="87">
        <f>分析係数表!D39</f>
        <v>5.8226134055517943E-2</v>
      </c>
      <c r="W36" s="88">
        <f t="shared" si="8"/>
        <v>0</v>
      </c>
      <c r="X36" s="76">
        <f>分析係数表!E39</f>
        <v>7.3798239675016933E-2</v>
      </c>
      <c r="Y36" s="89">
        <f t="shared" si="9"/>
        <v>0</v>
      </c>
    </row>
    <row r="37" spans="1:25" x14ac:dyDescent="0.2">
      <c r="A37" s="6" t="s">
        <v>25</v>
      </c>
      <c r="B37" s="5" t="s">
        <v>40</v>
      </c>
      <c r="C37" s="90"/>
      <c r="D37" s="76">
        <f>投入係数表!AD37</f>
        <v>0</v>
      </c>
      <c r="E37" s="77">
        <f t="shared" si="0"/>
        <v>0</v>
      </c>
      <c r="F37" s="76">
        <f>分析係数表!C40</f>
        <v>0.8197979041916168</v>
      </c>
      <c r="G37" s="77">
        <f t="shared" si="1"/>
        <v>0</v>
      </c>
      <c r="H37" s="77">
        <v>2.5801846178694732E-3</v>
      </c>
      <c r="I37" s="77">
        <f t="shared" si="2"/>
        <v>2.5801846178694732E-3</v>
      </c>
      <c r="J37" s="76">
        <f>分析係数表!G40</f>
        <v>0.57597173144876324</v>
      </c>
      <c r="K37" s="78">
        <f t="shared" si="3"/>
        <v>1.486113401811746E-3</v>
      </c>
      <c r="L37" s="79"/>
      <c r="M37" s="80"/>
      <c r="N37" s="81">
        <f>分析係数表!H40</f>
        <v>2.8769025821263571E-2</v>
      </c>
      <c r="O37" s="82">
        <f t="shared" si="4"/>
        <v>0.61353014162551944</v>
      </c>
      <c r="P37" s="76">
        <f>分析係数表!C40</f>
        <v>0.8197979041916168</v>
      </c>
      <c r="Q37" s="82">
        <f t="shared" si="5"/>
        <v>0.50297072426298672</v>
      </c>
      <c r="R37" s="83">
        <v>0.50421591820117384</v>
      </c>
      <c r="S37" s="84">
        <f t="shared" si="6"/>
        <v>0.5067961028190433</v>
      </c>
      <c r="T37" s="85">
        <f>分析係数表!F40</f>
        <v>0.7751534312813837</v>
      </c>
      <c r="U37" s="86">
        <f t="shared" si="7"/>
        <v>0.39284473806021436</v>
      </c>
      <c r="V37" s="87">
        <f>分析係数表!D40</f>
        <v>0.11623581923005394</v>
      </c>
      <c r="W37" s="88">
        <f t="shared" si="8"/>
        <v>0</v>
      </c>
      <c r="X37" s="76">
        <f>分析係数表!E40</f>
        <v>7.1229310024177053E-2</v>
      </c>
      <c r="Y37" s="89">
        <f t="shared" si="9"/>
        <v>0</v>
      </c>
    </row>
    <row r="38" spans="1:25" x14ac:dyDescent="0.2">
      <c r="A38" s="6" t="s">
        <v>26</v>
      </c>
      <c r="B38" s="5" t="s">
        <v>276</v>
      </c>
      <c r="C38" s="90"/>
      <c r="D38" s="76">
        <f>投入係数表!AD38</f>
        <v>0</v>
      </c>
      <c r="E38" s="77">
        <f t="shared" si="0"/>
        <v>0</v>
      </c>
      <c r="F38" s="76">
        <f>分析係数表!C41</f>
        <v>0.39171744294123723</v>
      </c>
      <c r="G38" s="77">
        <f t="shared" si="1"/>
        <v>0</v>
      </c>
      <c r="H38" s="77">
        <v>2.0452593135887422E-4</v>
      </c>
      <c r="I38" s="77">
        <f t="shared" si="2"/>
        <v>2.0452593135887422E-4</v>
      </c>
      <c r="J38" s="76">
        <f>分析係数表!G41</f>
        <v>0.45918367346938777</v>
      </c>
      <c r="K38" s="78">
        <f t="shared" si="3"/>
        <v>9.3914968481115721E-5</v>
      </c>
      <c r="L38" s="79"/>
      <c r="M38" s="80"/>
      <c r="N38" s="81">
        <f>分析係数表!H41</f>
        <v>5.0452084691477002E-2</v>
      </c>
      <c r="O38" s="82">
        <f t="shared" si="4"/>
        <v>1.0759444848211082</v>
      </c>
      <c r="P38" s="76">
        <f>分析係数表!C41</f>
        <v>0.39171744294123723</v>
      </c>
      <c r="Q38" s="82">
        <f t="shared" si="5"/>
        <v>0.42146622234085129</v>
      </c>
      <c r="R38" s="83">
        <v>0.42493040941628141</v>
      </c>
      <c r="S38" s="84">
        <f t="shared" si="6"/>
        <v>0.4251349353476403</v>
      </c>
      <c r="T38" s="85">
        <f>分析係数表!F41</f>
        <v>0.56279434850863419</v>
      </c>
      <c r="U38" s="86">
        <f t="shared" si="7"/>
        <v>0.23926353896723554</v>
      </c>
      <c r="V38" s="87">
        <f>分析係数表!D41</f>
        <v>0.20068027210884354</v>
      </c>
      <c r="W38" s="88">
        <f t="shared" si="8"/>
        <v>0</v>
      </c>
      <c r="X38" s="76">
        <f>分析係数表!E41</f>
        <v>0.1815803244374673</v>
      </c>
      <c r="Y38" s="89">
        <f t="shared" si="9"/>
        <v>0</v>
      </c>
    </row>
    <row r="39" spans="1:25" x14ac:dyDescent="0.2">
      <c r="A39" s="6" t="s">
        <v>51</v>
      </c>
      <c r="B39" s="5" t="s">
        <v>367</v>
      </c>
      <c r="C39" s="90"/>
      <c r="D39" s="76">
        <f>投入係数表!AD39</f>
        <v>2.7522935779816515E-3</v>
      </c>
      <c r="E39" s="77">
        <f>$C$32*D39</f>
        <v>0.27522935779816515</v>
      </c>
      <c r="F39" s="76">
        <f>分析係数表!C42</f>
        <v>0.20259319286871957</v>
      </c>
      <c r="G39" s="77">
        <f>E39*F39</f>
        <v>5.5759594367537503E-2</v>
      </c>
      <c r="H39" s="77">
        <v>5.812337243729624E-2</v>
      </c>
      <c r="I39" s="77">
        <f>C39+H39</f>
        <v>5.812337243729624E-2</v>
      </c>
      <c r="J39" s="76">
        <f>分析係数表!G42</f>
        <v>0.5</v>
      </c>
      <c r="K39" s="78">
        <f>I39*J39</f>
        <v>2.906168621864812E-2</v>
      </c>
      <c r="L39" s="79"/>
      <c r="M39" s="80"/>
      <c r="N39" s="81">
        <f>分析係数表!H42</f>
        <v>1.5560783424506107E-2</v>
      </c>
      <c r="O39" s="82">
        <f t="shared" si="4"/>
        <v>0.33185029335212823</v>
      </c>
      <c r="P39" s="76">
        <f>分析係数表!C42</f>
        <v>0.20259319286871957</v>
      </c>
      <c r="Q39" s="82">
        <f>O39*P39</f>
        <v>6.7230610484628889E-2</v>
      </c>
      <c r="R39" s="83">
        <v>6.866803467960865E-2</v>
      </c>
      <c r="S39" s="84">
        <f>I39+R39</f>
        <v>0.1267914071169049</v>
      </c>
      <c r="T39" s="85">
        <f>分析係数表!F42</f>
        <v>0.5714285714285714</v>
      </c>
      <c r="U39" s="86">
        <f>S39*T39</f>
        <v>7.2452232638231362E-2</v>
      </c>
      <c r="V39" s="87">
        <f>分析係数表!D42</f>
        <v>1.2619047619047619</v>
      </c>
      <c r="W39" s="88">
        <f>ROUND(S39*V39,0)</f>
        <v>0</v>
      </c>
      <c r="X39" s="76">
        <f>分析係数表!E42</f>
        <v>1.2380952380952381</v>
      </c>
      <c r="Y39" s="89">
        <f>ROUND(S39*X39,0)</f>
        <v>0</v>
      </c>
    </row>
    <row r="40" spans="1:25" x14ac:dyDescent="0.2">
      <c r="A40" s="6" t="s">
        <v>194</v>
      </c>
      <c r="B40" s="5" t="s">
        <v>41</v>
      </c>
      <c r="C40" s="90"/>
      <c r="D40" s="76">
        <f>投入係数表!AD40</f>
        <v>0.11651376146788991</v>
      </c>
      <c r="E40" s="77">
        <f>$C$32*D40</f>
        <v>11.651376146788991</v>
      </c>
      <c r="F40" s="76">
        <f>分析係数表!C43</f>
        <v>0.25330396475770922</v>
      </c>
      <c r="G40" s="77">
        <f>E40*F40</f>
        <v>2.9513397728650523</v>
      </c>
      <c r="H40" s="77">
        <v>3.1614880252823387</v>
      </c>
      <c r="I40" s="77">
        <f>C40+H40</f>
        <v>3.1614880252823387</v>
      </c>
      <c r="J40" s="76">
        <f>分析係数表!G43</f>
        <v>0.41014168530947054</v>
      </c>
      <c r="K40" s="78">
        <f>I40*J40</f>
        <v>1.2966580267750085</v>
      </c>
      <c r="L40" s="79"/>
      <c r="M40" s="80"/>
      <c r="N40" s="81">
        <f>分析係数表!H43</f>
        <v>4.1382046994132816E-2</v>
      </c>
      <c r="O40" s="82">
        <f t="shared" si="4"/>
        <v>0.88251626283079643</v>
      </c>
      <c r="P40" s="76">
        <f>分析係数表!C43</f>
        <v>0.25330396475770922</v>
      </c>
      <c r="Q40" s="82">
        <f>O40*P40</f>
        <v>0.22354486833819731</v>
      </c>
      <c r="R40" s="83">
        <v>0.3133508365573156</v>
      </c>
      <c r="S40" s="84">
        <f>I40+R40</f>
        <v>3.4748388618396544</v>
      </c>
      <c r="T40" s="85">
        <f>分析係数表!F43</f>
        <v>0.66890380313199105</v>
      </c>
      <c r="U40" s="86">
        <f>S40*T40</f>
        <v>2.3243329299553839</v>
      </c>
      <c r="V40" s="87">
        <f>分析係数表!D43</f>
        <v>0.29082774049217003</v>
      </c>
      <c r="W40" s="88">
        <f>ROUND(S40*V40,0)</f>
        <v>1</v>
      </c>
      <c r="X40" s="76">
        <f>分析係数表!E43</f>
        <v>0.17375093214019388</v>
      </c>
      <c r="Y40" s="89">
        <f>ROUND(S40*X40,0)</f>
        <v>1</v>
      </c>
    </row>
    <row r="41" spans="1:25" x14ac:dyDescent="0.2">
      <c r="A41" s="6" t="s">
        <v>340</v>
      </c>
      <c r="B41" s="5" t="s">
        <v>42</v>
      </c>
      <c r="C41" s="90"/>
      <c r="D41" s="76">
        <f>投入係数表!AD41</f>
        <v>0</v>
      </c>
      <c r="E41" s="77">
        <f>$C$32*D41</f>
        <v>0</v>
      </c>
      <c r="F41" s="76">
        <f>分析係数表!C44</f>
        <v>0.34899060563661799</v>
      </c>
      <c r="G41" s="77">
        <f>E41*F41</f>
        <v>0</v>
      </c>
      <c r="H41" s="77">
        <v>1.3606768678678484E-3</v>
      </c>
      <c r="I41" s="77">
        <f>C41+H41</f>
        <v>1.3606768678678484E-3</v>
      </c>
      <c r="J41" s="76">
        <f>分析係数表!G44</f>
        <v>0.26066485946640033</v>
      </c>
      <c r="K41" s="78">
        <f>I41*J41</f>
        <v>3.5468064454195449E-4</v>
      </c>
      <c r="L41" s="79"/>
      <c r="M41" s="80"/>
      <c r="N41" s="81">
        <f>分析係数表!H44</f>
        <v>0.11725858110597773</v>
      </c>
      <c r="O41" s="82">
        <f t="shared" si="4"/>
        <v>2.5006642324184964</v>
      </c>
      <c r="P41" s="76">
        <f>分析係数表!C44</f>
        <v>0.34899060563661799</v>
      </c>
      <c r="Q41" s="82">
        <f>O41*P41</f>
        <v>0.8727083249655595</v>
      </c>
      <c r="R41" s="83">
        <v>0.88313397327501675</v>
      </c>
      <c r="S41" s="84">
        <f>I41+R41</f>
        <v>0.88449465014288464</v>
      </c>
      <c r="T41" s="85">
        <f>分析係数表!F44</f>
        <v>0.46411756313311459</v>
      </c>
      <c r="U41" s="86">
        <f>S41*T41</f>
        <v>0.41050950162859234</v>
      </c>
      <c r="V41" s="87">
        <f>分析係数表!D44</f>
        <v>0.17006705664146099</v>
      </c>
      <c r="W41" s="88">
        <f>ROUND(S41*V41,0)</f>
        <v>0</v>
      </c>
      <c r="X41" s="76">
        <f>分析係数表!E44</f>
        <v>7.8327864174632611E-2</v>
      </c>
      <c r="Y41" s="89">
        <f>ROUND(S41*X41,0)</f>
        <v>0</v>
      </c>
    </row>
    <row r="42" spans="1:25" x14ac:dyDescent="0.2">
      <c r="A42" s="6" t="s">
        <v>341</v>
      </c>
      <c r="B42" s="5" t="s">
        <v>278</v>
      </c>
      <c r="C42" s="90"/>
      <c r="D42" s="76">
        <f>投入係数表!AD42</f>
        <v>9.1743119266055051E-4</v>
      </c>
      <c r="E42" s="77">
        <f>$C$32*D42</f>
        <v>9.1743119266055051E-2</v>
      </c>
      <c r="F42" s="76">
        <f>分析係数表!C45</f>
        <v>1</v>
      </c>
      <c r="G42" s="77">
        <f>E42*F42</f>
        <v>9.1743119266055051E-2</v>
      </c>
      <c r="H42" s="77">
        <v>9.3296088970551888E-2</v>
      </c>
      <c r="I42" s="77">
        <f>C42+H42</f>
        <v>9.3296088970551888E-2</v>
      </c>
      <c r="J42" s="76">
        <f>分析係数表!G45</f>
        <v>0</v>
      </c>
      <c r="K42" s="78">
        <f>I42*J42</f>
        <v>0</v>
      </c>
      <c r="L42" s="79"/>
      <c r="M42" s="80"/>
      <c r="N42" s="81">
        <f>分析係数表!H45</f>
        <v>0</v>
      </c>
      <c r="O42" s="82">
        <f t="shared" si="4"/>
        <v>0</v>
      </c>
      <c r="P42" s="76">
        <f>分析係数表!C45</f>
        <v>1</v>
      </c>
      <c r="Q42" s="82">
        <f>O42*P42</f>
        <v>0</v>
      </c>
      <c r="R42" s="83">
        <v>2.1009253392127681E-3</v>
      </c>
      <c r="S42" s="84">
        <f>I42+R42</f>
        <v>9.5397014309764661E-2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投入係数表!AD43</f>
        <v>8.2568807339449546E-3</v>
      </c>
      <c r="E43" s="77">
        <f>$C$32*D43</f>
        <v>0.82568807339449546</v>
      </c>
      <c r="F43" s="76">
        <f>分析係数表!C46</f>
        <v>3.0665669409124852E-2</v>
      </c>
      <c r="G43" s="77">
        <f>E43*F43</f>
        <v>2.5320277493772813E-2</v>
      </c>
      <c r="H43" s="77">
        <v>2.6796685501491467E-2</v>
      </c>
      <c r="I43" s="77">
        <f>C43+H43</f>
        <v>2.6796685501491467E-2</v>
      </c>
      <c r="J43" s="76">
        <f>分析係数表!G46</f>
        <v>2.4390243902439025E-2</v>
      </c>
      <c r="K43" s="78">
        <f>I43*J43</f>
        <v>6.5357769515832849E-4</v>
      </c>
      <c r="L43" s="79"/>
      <c r="M43" s="80"/>
      <c r="N43" s="81">
        <f>分析係数表!H46</f>
        <v>2.3808848955528473E-2</v>
      </c>
      <c r="O43" s="82">
        <f t="shared" si="4"/>
        <v>0.50774908272456787</v>
      </c>
      <c r="P43" s="76">
        <f>分析係数表!C46</f>
        <v>3.0665669409124852E-2</v>
      </c>
      <c r="Q43" s="82">
        <f>O43*P43</f>
        <v>1.5570465513617985E-2</v>
      </c>
      <c r="R43" s="83">
        <v>1.6756738071619589E-2</v>
      </c>
      <c r="S43" s="84">
        <f>I43+R43</f>
        <v>4.3553423573111053E-2</v>
      </c>
      <c r="T43" s="85">
        <f>分析係数表!F46</f>
        <v>0.34146341463414637</v>
      </c>
      <c r="U43" s="86">
        <f>S43*T43</f>
        <v>1.4871900732281824E-2</v>
      </c>
      <c r="V43" s="87">
        <f>分析係数表!D46</f>
        <v>4.878048780487805E-2</v>
      </c>
      <c r="W43" s="88">
        <f>ROUND(S43*V43,0)</f>
        <v>0</v>
      </c>
      <c r="X43" s="76">
        <f>分析係数表!E46</f>
        <v>0.17073170731707318</v>
      </c>
      <c r="Y43" s="89">
        <f>ROUND(S43*X43,0)</f>
        <v>0</v>
      </c>
    </row>
    <row r="44" spans="1:25" x14ac:dyDescent="0.2">
      <c r="A44" s="192">
        <v>40</v>
      </c>
      <c r="B44" s="14" t="s">
        <v>150</v>
      </c>
      <c r="C44" s="197">
        <f>SUM(C5:C43)</f>
        <v>100</v>
      </c>
      <c r="D44" s="92">
        <f>投入係数表!AD44</f>
        <v>0.318348623853211</v>
      </c>
      <c r="E44" s="91">
        <f>SUM(E5:E43)</f>
        <v>31.834862385321102</v>
      </c>
      <c r="F44" s="92">
        <f>分析係数表!C47</f>
        <v>0.40646171512083096</v>
      </c>
      <c r="G44" s="91">
        <f>SUM(G5:G43)</f>
        <v>7.512627882495015</v>
      </c>
      <c r="H44" s="91">
        <f>SUM(H5:H43)</f>
        <v>8.1078990219316722</v>
      </c>
      <c r="I44" s="91">
        <f>SUM(I5:I43)</f>
        <v>108.10789902193164</v>
      </c>
      <c r="J44" s="92">
        <f>分析係数表!G47</f>
        <v>0.2746501442153616</v>
      </c>
      <c r="K44" s="93">
        <f>SUM(K5:K43)</f>
        <v>34.012864334331049</v>
      </c>
      <c r="L44" s="94">
        <f>最終需要_まとめ!$L$33</f>
        <v>0.627</v>
      </c>
      <c r="M44" s="91">
        <f>K44*L44</f>
        <v>21.326065937625568</v>
      </c>
      <c r="N44" s="95">
        <f>分析係数表!H47</f>
        <v>1</v>
      </c>
      <c r="O44" s="96">
        <f>SUM(O5:O43)</f>
        <v>21.326065937625575</v>
      </c>
      <c r="P44" s="92">
        <f>分析係数表!C47</f>
        <v>0.40646171512083096</v>
      </c>
      <c r="Q44" s="96">
        <f>SUM(Q5:Q43)</f>
        <v>6.6565370922529263</v>
      </c>
      <c r="R44" s="91">
        <f>SUM(R5:R43)</f>
        <v>7.3321918772052301</v>
      </c>
      <c r="S44" s="97">
        <f>SUM(S5:S43)</f>
        <v>115.44009089913692</v>
      </c>
      <c r="T44" s="98">
        <f>分析係数表!F47</f>
        <v>0.52975109496848627</v>
      </c>
      <c r="U44" s="99">
        <f>SUM(U5:U43)</f>
        <v>75.160474120305011</v>
      </c>
      <c r="V44" s="100">
        <f>分析係数表!D47</f>
        <v>0.13437209089383004</v>
      </c>
      <c r="W44" s="101">
        <f>SUM(W5:W43)</f>
        <v>12</v>
      </c>
      <c r="X44" s="92">
        <f>分析係数表!E47</f>
        <v>9.7288140766401632E-2</v>
      </c>
      <c r="Y44" s="102">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290</v>
      </c>
      <c r="S2" s="3" t="s">
        <v>152</v>
      </c>
      <c r="U2" s="64" t="s">
        <v>209</v>
      </c>
      <c r="W2" s="3" t="s">
        <v>130</v>
      </c>
      <c r="Y2" s="3" t="s">
        <v>153</v>
      </c>
    </row>
    <row r="3" spans="1:25" ht="44" x14ac:dyDescent="0.2">
      <c r="B3" s="65"/>
      <c r="C3" s="66" t="s">
        <v>227</v>
      </c>
      <c r="D3" s="66" t="s">
        <v>232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投入係数表!AE5</f>
        <v>0</v>
      </c>
      <c r="E5" s="77">
        <f t="shared" ref="E5:E38" si="0">$C$33*D5</f>
        <v>0</v>
      </c>
      <c r="F5" s="76">
        <f>分析係数表!C8</f>
        <v>0.34359605911330049</v>
      </c>
      <c r="G5" s="77">
        <f t="shared" ref="G5:G38" si="1">E5*F5</f>
        <v>0</v>
      </c>
      <c r="H5" s="77">
        <f t="array" ref="H5:H43">MMULT(逆行列係数!C5:AO43,'29'!G5:G43)</f>
        <v>4.4123369274537275E-4</v>
      </c>
      <c r="I5" s="77">
        <f t="shared" ref="I5:I38" si="2">C5+H5</f>
        <v>4.4123369274537275E-4</v>
      </c>
      <c r="J5" s="76">
        <f>分析係数表!G8</f>
        <v>0.12010331467929401</v>
      </c>
      <c r="K5" s="78">
        <f t="shared" ref="K5:K38" si="3">I5*J5</f>
        <v>5.2993629046904429E-5</v>
      </c>
      <c r="L5" s="79" t="s">
        <v>185</v>
      </c>
      <c r="M5" s="80" t="s">
        <v>185</v>
      </c>
      <c r="N5" s="81">
        <f>分析係数表!H8</f>
        <v>1.3293274000170063E-2</v>
      </c>
      <c r="O5" s="82">
        <f t="shared" ref="O5:O43" si="4">$M$44*N5</f>
        <v>1.8412845603080062E-2</v>
      </c>
      <c r="P5" s="76">
        <f>分析係数表!C8</f>
        <v>0.34359605911330049</v>
      </c>
      <c r="Q5" s="82">
        <f t="shared" ref="Q5:Q38" si="5">O5*P5</f>
        <v>6.3265811862799719E-3</v>
      </c>
      <c r="R5" s="83">
        <f t="array" ref="R5:R43">MMULT(逆行列係数!C5:AO43,'29'!Q5:Q43)</f>
        <v>9.1141780779130186E-3</v>
      </c>
      <c r="S5" s="84">
        <f t="shared" ref="S5:S38" si="6">I5+R5</f>
        <v>9.555411770658391E-3</v>
      </c>
      <c r="T5" s="85">
        <f>分析係数表!F8</f>
        <v>0.4537236332328885</v>
      </c>
      <c r="U5" s="86">
        <f t="shared" ref="U5:U38" si="7">S5*T5</f>
        <v>4.3355161456194334E-3</v>
      </c>
      <c r="V5" s="87">
        <f>分析係数表!D8</f>
        <v>0.40163581575548857</v>
      </c>
      <c r="W5" s="88">
        <f t="shared" ref="W5:W38" si="8">ROUND(S5*V5,0)</f>
        <v>0</v>
      </c>
      <c r="X5" s="76">
        <f>分析係数表!E8</f>
        <v>0.27335342229875159</v>
      </c>
      <c r="Y5" s="89">
        <f t="shared" ref="Y5:Y38" si="9">ROUND(S5*X5,0)</f>
        <v>0</v>
      </c>
    </row>
    <row r="6" spans="1:25" x14ac:dyDescent="0.2">
      <c r="A6" s="6" t="s">
        <v>219</v>
      </c>
      <c r="B6" s="5" t="s">
        <v>265</v>
      </c>
      <c r="C6" s="90"/>
      <c r="D6" s="76">
        <f>投入係数表!AE6</f>
        <v>0</v>
      </c>
      <c r="E6" s="77">
        <f t="shared" si="0"/>
        <v>0</v>
      </c>
      <c r="F6" s="76">
        <f>分析係数表!C9</f>
        <v>1</v>
      </c>
      <c r="G6" s="77">
        <f t="shared" si="1"/>
        <v>0</v>
      </c>
      <c r="H6" s="77">
        <v>6.0778532248712863E-5</v>
      </c>
      <c r="I6" s="77">
        <f t="shared" si="2"/>
        <v>6.0778532248712863E-5</v>
      </c>
      <c r="J6" s="76">
        <f>分析係数表!G9</f>
        <v>0.25</v>
      </c>
      <c r="K6" s="78">
        <f t="shared" si="3"/>
        <v>1.5194633062178216E-5</v>
      </c>
      <c r="L6" s="79"/>
      <c r="M6" s="80"/>
      <c r="N6" s="81">
        <f>分析係数表!H9</f>
        <v>6.8025282730081347E-4</v>
      </c>
      <c r="O6" s="82">
        <f t="shared" si="4"/>
        <v>9.4223516945399048E-4</v>
      </c>
      <c r="P6" s="76">
        <f>分析係数表!C9</f>
        <v>1</v>
      </c>
      <c r="Q6" s="82">
        <f t="shared" si="5"/>
        <v>9.4223516945399048E-4</v>
      </c>
      <c r="R6" s="83">
        <v>1.1930022946139464E-3</v>
      </c>
      <c r="S6" s="84">
        <f t="shared" si="6"/>
        <v>1.2537808268626592E-3</v>
      </c>
      <c r="T6" s="85">
        <f>分析係数表!F9</f>
        <v>0.67771084337349397</v>
      </c>
      <c r="U6" s="86">
        <f t="shared" si="7"/>
        <v>8.4970086157860935E-4</v>
      </c>
      <c r="V6" s="87">
        <f>分析係数表!D9</f>
        <v>0.24397590361445784</v>
      </c>
      <c r="W6" s="88">
        <f t="shared" si="8"/>
        <v>0</v>
      </c>
      <c r="X6" s="76">
        <f>分析係数表!E9</f>
        <v>0.13855421686746988</v>
      </c>
      <c r="Y6" s="89">
        <f t="shared" si="9"/>
        <v>0</v>
      </c>
    </row>
    <row r="7" spans="1:25" x14ac:dyDescent="0.2">
      <c r="A7" s="6" t="s">
        <v>220</v>
      </c>
      <c r="B7" s="5" t="s">
        <v>266</v>
      </c>
      <c r="C7" s="90"/>
      <c r="D7" s="76">
        <f>投入係数表!AE7</f>
        <v>0</v>
      </c>
      <c r="E7" s="77">
        <f t="shared" si="0"/>
        <v>0</v>
      </c>
      <c r="F7" s="76">
        <f>分析係数表!C10</f>
        <v>1</v>
      </c>
      <c r="G7" s="77">
        <f t="shared" si="1"/>
        <v>0</v>
      </c>
      <c r="H7" s="77">
        <v>5.6140169726395625E-5</v>
      </c>
      <c r="I7" s="77">
        <f t="shared" si="2"/>
        <v>5.6140169726395625E-5</v>
      </c>
      <c r="J7" s="76">
        <f>分析係数表!G10</f>
        <v>0.17902051621442752</v>
      </c>
      <c r="K7" s="78">
        <f t="shared" si="3"/>
        <v>1.0050242164784921E-5</v>
      </c>
      <c r="L7" s="79"/>
      <c r="M7" s="80"/>
      <c r="N7" s="81">
        <f>分析係数表!H10</f>
        <v>1.3605056546016269E-3</v>
      </c>
      <c r="O7" s="82">
        <f t="shared" si="4"/>
        <v>1.884470338907981E-3</v>
      </c>
      <c r="P7" s="76">
        <f>分析係数表!C10</f>
        <v>1</v>
      </c>
      <c r="Q7" s="82">
        <f t="shared" si="5"/>
        <v>1.884470338907981E-3</v>
      </c>
      <c r="R7" s="83">
        <v>3.2863824752315022E-3</v>
      </c>
      <c r="S7" s="84">
        <f t="shared" si="6"/>
        <v>3.342522644957898E-3</v>
      </c>
      <c r="T7" s="85">
        <f>分析係数表!F10</f>
        <v>0.51919258769027132</v>
      </c>
      <c r="U7" s="86">
        <f t="shared" si="7"/>
        <v>1.735412981449021E-3</v>
      </c>
      <c r="V7" s="87">
        <f>分析係数表!D10</f>
        <v>0.11647915287888816</v>
      </c>
      <c r="W7" s="88">
        <f t="shared" si="8"/>
        <v>0</v>
      </c>
      <c r="X7" s="76">
        <f>分析係数表!E10</f>
        <v>0.11482461945731304</v>
      </c>
      <c r="Y7" s="89">
        <f t="shared" si="9"/>
        <v>0</v>
      </c>
    </row>
    <row r="8" spans="1:25" x14ac:dyDescent="0.2">
      <c r="A8" s="6" t="s">
        <v>221</v>
      </c>
      <c r="B8" s="5" t="s">
        <v>27</v>
      </c>
      <c r="C8" s="90"/>
      <c r="D8" s="76">
        <f>投入係数表!AE8</f>
        <v>0</v>
      </c>
      <c r="E8" s="77">
        <f t="shared" si="0"/>
        <v>0</v>
      </c>
      <c r="F8" s="76">
        <f>分析係数表!C11</f>
        <v>0.13492063492063489</v>
      </c>
      <c r="G8" s="77">
        <f t="shared" si="1"/>
        <v>0</v>
      </c>
      <c r="H8" s="77">
        <v>2.9883962553973954E-3</v>
      </c>
      <c r="I8" s="77">
        <f t="shared" si="2"/>
        <v>2.9883962553973954E-3</v>
      </c>
      <c r="J8" s="76">
        <f>分析係数表!G11</f>
        <v>0.36893203883495146</v>
      </c>
      <c r="K8" s="78">
        <f t="shared" si="3"/>
        <v>1.1025151233504955E-3</v>
      </c>
      <c r="L8" s="79"/>
      <c r="M8" s="80"/>
      <c r="N8" s="81">
        <f>分析係数表!H11</f>
        <v>-2.8343867804200562E-5</v>
      </c>
      <c r="O8" s="82">
        <f t="shared" si="4"/>
        <v>-3.9259798727249601E-5</v>
      </c>
      <c r="P8" s="76">
        <f>分析係数表!C11</f>
        <v>0.13492063492063489</v>
      </c>
      <c r="Q8" s="82">
        <f t="shared" si="5"/>
        <v>-5.2969569711368493E-6</v>
      </c>
      <c r="R8" s="83">
        <v>1.14780758750561E-3</v>
      </c>
      <c r="S8" s="84">
        <f t="shared" si="6"/>
        <v>4.1362038429030058E-3</v>
      </c>
      <c r="T8" s="85">
        <f>分析係数表!F11</f>
        <v>0.61165048543689315</v>
      </c>
      <c r="U8" s="86">
        <f t="shared" si="7"/>
        <v>2.5299110883775663E-3</v>
      </c>
      <c r="V8" s="87">
        <f>分析係数表!D11</f>
        <v>6.7961165048543687E-2</v>
      </c>
      <c r="W8" s="88">
        <f t="shared" si="8"/>
        <v>0</v>
      </c>
      <c r="X8" s="76">
        <f>分析係数表!E11</f>
        <v>5.8252427184466021E-2</v>
      </c>
      <c r="Y8" s="89">
        <f t="shared" si="9"/>
        <v>0</v>
      </c>
    </row>
    <row r="9" spans="1:25" x14ac:dyDescent="0.2">
      <c r="A9" s="6" t="s">
        <v>222</v>
      </c>
      <c r="B9" s="5" t="s">
        <v>190</v>
      </c>
      <c r="C9" s="90"/>
      <c r="D9" s="76">
        <f>投入係数表!AE9</f>
        <v>0</v>
      </c>
      <c r="E9" s="77">
        <f t="shared" si="0"/>
        <v>0</v>
      </c>
      <c r="F9" s="76">
        <f>分析係数表!C12</f>
        <v>0.20036934441366572</v>
      </c>
      <c r="G9" s="77">
        <f t="shared" si="1"/>
        <v>0</v>
      </c>
      <c r="H9" s="77">
        <v>2.8192168008381774E-4</v>
      </c>
      <c r="I9" s="77">
        <f t="shared" si="2"/>
        <v>2.8192168008381774E-4</v>
      </c>
      <c r="J9" s="76">
        <f>分析係数表!G12</f>
        <v>0.13740087392782002</v>
      </c>
      <c r="K9" s="78">
        <f t="shared" si="3"/>
        <v>3.8736285222715851E-5</v>
      </c>
      <c r="L9" s="79"/>
      <c r="M9" s="80"/>
      <c r="N9" s="81">
        <f>分析係数表!H12</f>
        <v>9.9061817975680963E-2</v>
      </c>
      <c r="O9" s="82">
        <f t="shared" si="4"/>
        <v>0.13721299655173735</v>
      </c>
      <c r="P9" s="76">
        <f>分析係数表!C12</f>
        <v>0.20036934441366572</v>
      </c>
      <c r="Q9" s="82">
        <f t="shared" si="5"/>
        <v>2.749327816410619E-2</v>
      </c>
      <c r="R9" s="83">
        <v>3.0603369677302303E-2</v>
      </c>
      <c r="S9" s="84">
        <f t="shared" si="6"/>
        <v>3.0885291357386119E-2</v>
      </c>
      <c r="T9" s="85">
        <f>分析係数表!F12</f>
        <v>0.33460106813400226</v>
      </c>
      <c r="U9" s="86">
        <f t="shared" si="7"/>
        <v>1.0334251477811264E-2</v>
      </c>
      <c r="V9" s="87">
        <f>分析係数表!D12</f>
        <v>7.0399741058423698E-2</v>
      </c>
      <c r="W9" s="88">
        <f t="shared" si="8"/>
        <v>0</v>
      </c>
      <c r="X9" s="76">
        <f>分析係数表!E12</f>
        <v>6.3521605437773104E-2</v>
      </c>
      <c r="Y9" s="89">
        <f t="shared" si="9"/>
        <v>0</v>
      </c>
    </row>
    <row r="10" spans="1:25" x14ac:dyDescent="0.2">
      <c r="A10" s="6" t="s">
        <v>223</v>
      </c>
      <c r="B10" s="5" t="s">
        <v>28</v>
      </c>
      <c r="C10" s="90"/>
      <c r="D10" s="76">
        <f>投入係数表!AE10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2.0336575740715294E-2</v>
      </c>
      <c r="P10" s="76">
        <f>分析係数表!C13</f>
        <v>0</v>
      </c>
      <c r="Q10" s="82">
        <f t="shared" si="5"/>
        <v>0</v>
      </c>
      <c r="R10" s="83">
        <v>0</v>
      </c>
      <c r="S10" s="84">
        <f t="shared" si="6"/>
        <v>0</v>
      </c>
      <c r="T10" s="85">
        <f>分析係数表!F13</f>
        <v>0.3835294117647059</v>
      </c>
      <c r="U10" s="86">
        <f t="shared" si="7"/>
        <v>0</v>
      </c>
      <c r="V10" s="87">
        <f>分析係数表!D13</f>
        <v>0.3411764705882353</v>
      </c>
      <c r="W10" s="88">
        <f t="shared" si="8"/>
        <v>0</v>
      </c>
      <c r="X10" s="76">
        <f>分析係数表!E13</f>
        <v>0.31058823529411766</v>
      </c>
      <c r="Y10" s="89">
        <f t="shared" si="9"/>
        <v>0</v>
      </c>
    </row>
    <row r="11" spans="1:25" x14ac:dyDescent="0.2">
      <c r="A11" s="6" t="s">
        <v>224</v>
      </c>
      <c r="B11" s="5" t="s">
        <v>267</v>
      </c>
      <c r="C11" s="90"/>
      <c r="D11" s="76">
        <f>投入係数表!AE11</f>
        <v>2.7063599458728013E-4</v>
      </c>
      <c r="E11" s="77">
        <f t="shared" si="0"/>
        <v>2.7063599458728015E-2</v>
      </c>
      <c r="F11" s="76">
        <f>分析係数表!C14</f>
        <v>6.3559322033898136E-3</v>
      </c>
      <c r="G11" s="77">
        <f t="shared" si="1"/>
        <v>1.7201440333937252E-4</v>
      </c>
      <c r="H11" s="77">
        <v>5.579153751127516E-4</v>
      </c>
      <c r="I11" s="77">
        <f t="shared" si="2"/>
        <v>5.579153751127516E-4</v>
      </c>
      <c r="J11" s="76">
        <f>分析係数表!G14</f>
        <v>0.23809523809523808</v>
      </c>
      <c r="K11" s="78">
        <f t="shared" si="3"/>
        <v>1.3283699407446467E-4</v>
      </c>
      <c r="L11" s="79"/>
      <c r="M11" s="80"/>
      <c r="N11" s="81">
        <f>分析係数表!H14</f>
        <v>1.218786315580624E-3</v>
      </c>
      <c r="O11" s="82">
        <f t="shared" si="4"/>
        <v>1.6881713452717327E-3</v>
      </c>
      <c r="P11" s="76">
        <f>分析係数表!C14</f>
        <v>6.3559322033898136E-3</v>
      </c>
      <c r="Q11" s="82">
        <f t="shared" si="5"/>
        <v>1.072990261825251E-5</v>
      </c>
      <c r="R11" s="83">
        <v>2.7193271349391116E-5</v>
      </c>
      <c r="S11" s="84">
        <f t="shared" si="6"/>
        <v>5.851086464621427E-4</v>
      </c>
      <c r="T11" s="85">
        <f>分析係数表!F14</f>
        <v>0.42857142857142855</v>
      </c>
      <c r="U11" s="86">
        <f t="shared" si="7"/>
        <v>2.5076084848377542E-4</v>
      </c>
      <c r="V11" s="87">
        <f>分析係数表!D14</f>
        <v>0.38095238095238093</v>
      </c>
      <c r="W11" s="88">
        <f t="shared" si="8"/>
        <v>0</v>
      </c>
      <c r="X11" s="76">
        <f>分析係数表!E14</f>
        <v>0.26190476190476192</v>
      </c>
      <c r="Y11" s="89">
        <f t="shared" si="9"/>
        <v>0</v>
      </c>
    </row>
    <row r="12" spans="1:25" x14ac:dyDescent="0.2">
      <c r="A12" s="6" t="s">
        <v>225</v>
      </c>
      <c r="B12" s="5" t="s">
        <v>29</v>
      </c>
      <c r="C12" s="90"/>
      <c r="D12" s="76">
        <f>投入係数表!AE12</f>
        <v>0</v>
      </c>
      <c r="E12" s="77">
        <f t="shared" si="0"/>
        <v>0</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1.2759434586356122E-2</v>
      </c>
      <c r="P12" s="76">
        <f>分析係数表!C15</f>
        <v>0</v>
      </c>
      <c r="Q12" s="82">
        <f t="shared" si="5"/>
        <v>0</v>
      </c>
      <c r="R12" s="83">
        <v>0</v>
      </c>
      <c r="S12" s="84">
        <f t="shared" si="6"/>
        <v>0</v>
      </c>
      <c r="T12" s="85">
        <f>分析係数表!F15</f>
        <v>0.2982456140350877</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投入係数表!AE13</f>
        <v>0</v>
      </c>
      <c r="E13" s="77">
        <f t="shared" si="0"/>
        <v>0</v>
      </c>
      <c r="F13" s="76">
        <f>分析係数表!C16</f>
        <v>8.0906148867310179E-4</v>
      </c>
      <c r="G13" s="77">
        <f t="shared" si="1"/>
        <v>0</v>
      </c>
      <c r="H13" s="77">
        <v>1.4142189404415349E-5</v>
      </c>
      <c r="I13" s="77">
        <f t="shared" si="2"/>
        <v>1.4142189404415349E-5</v>
      </c>
      <c r="J13" s="76">
        <f>分析係数表!G16</f>
        <v>0</v>
      </c>
      <c r="K13" s="78">
        <f t="shared" si="3"/>
        <v>0</v>
      </c>
      <c r="L13" s="79"/>
      <c r="M13" s="80"/>
      <c r="N13" s="81">
        <f>分析係数表!H16</f>
        <v>1.7573198038604347E-2</v>
      </c>
      <c r="O13" s="82">
        <f t="shared" si="4"/>
        <v>2.4341075210894753E-2</v>
      </c>
      <c r="P13" s="76">
        <f>分析係数表!C16</f>
        <v>8.0906148867310179E-4</v>
      </c>
      <c r="Q13" s="82">
        <f t="shared" si="5"/>
        <v>1.9693426546030443E-5</v>
      </c>
      <c r="R13" s="83">
        <v>2.2399411153149853E-5</v>
      </c>
      <c r="S13" s="84">
        <f t="shared" si="6"/>
        <v>3.65416005575652E-5</v>
      </c>
      <c r="T13" s="85">
        <f>分析係数表!F16</f>
        <v>0</v>
      </c>
      <c r="U13" s="86">
        <f t="shared" si="7"/>
        <v>0</v>
      </c>
      <c r="V13" s="87">
        <f>分析係数表!D16</f>
        <v>0</v>
      </c>
      <c r="W13" s="88">
        <f t="shared" si="8"/>
        <v>0</v>
      </c>
      <c r="X13" s="76">
        <f>分析係数表!E16</f>
        <v>0</v>
      </c>
      <c r="Y13" s="89">
        <f t="shared" si="9"/>
        <v>0</v>
      </c>
    </row>
    <row r="14" spans="1:25" x14ac:dyDescent="0.2">
      <c r="A14" s="6" t="s">
        <v>2</v>
      </c>
      <c r="B14" s="5" t="s">
        <v>364</v>
      </c>
      <c r="C14" s="90"/>
      <c r="D14" s="76">
        <f>投入係数表!AE14</f>
        <v>2.7063599458728013E-4</v>
      </c>
      <c r="E14" s="77">
        <f t="shared" si="0"/>
        <v>2.7063599458728015E-2</v>
      </c>
      <c r="F14" s="76">
        <f>分析係数表!C17</f>
        <v>1.9255455712451908E-2</v>
      </c>
      <c r="G14" s="77">
        <f t="shared" si="1"/>
        <v>5.2112194079707473E-4</v>
      </c>
      <c r="H14" s="77">
        <v>9.8718618290147796E-4</v>
      </c>
      <c r="I14" s="77">
        <f t="shared" si="2"/>
        <v>9.8718618290147796E-4</v>
      </c>
      <c r="J14" s="76">
        <f>分析係数表!G17</f>
        <v>0.22549019607843138</v>
      </c>
      <c r="K14" s="78">
        <f t="shared" si="3"/>
        <v>2.2260080594837248E-4</v>
      </c>
      <c r="L14" s="79"/>
      <c r="M14" s="80"/>
      <c r="N14" s="81">
        <f>分析係数表!H17</f>
        <v>2.8343867804200562E-3</v>
      </c>
      <c r="O14" s="82">
        <f t="shared" si="4"/>
        <v>3.9259798727249605E-3</v>
      </c>
      <c r="P14" s="76">
        <f>分析係数表!C17</f>
        <v>1.9255455712451908E-2</v>
      </c>
      <c r="Q14" s="82">
        <f t="shared" si="5"/>
        <v>7.5596531567233047E-5</v>
      </c>
      <c r="R14" s="83">
        <v>1.2263048656120743E-4</v>
      </c>
      <c r="S14" s="84">
        <f t="shared" si="6"/>
        <v>1.1098166694626854E-3</v>
      </c>
      <c r="T14" s="85">
        <f>分析係数表!F17</f>
        <v>0.34313725490196079</v>
      </c>
      <c r="U14" s="86">
        <f t="shared" si="7"/>
        <v>3.8081944540386262E-4</v>
      </c>
      <c r="V14" s="87">
        <f>分析係数表!D17</f>
        <v>1.9607843137254902E-2</v>
      </c>
      <c r="W14" s="88">
        <f t="shared" si="8"/>
        <v>0</v>
      </c>
      <c r="X14" s="76">
        <f>分析係数表!E17</f>
        <v>9.8039215686274508E-3</v>
      </c>
      <c r="Y14" s="89">
        <f t="shared" si="9"/>
        <v>0</v>
      </c>
    </row>
    <row r="15" spans="1:25" x14ac:dyDescent="0.2">
      <c r="A15" s="6" t="s">
        <v>3</v>
      </c>
      <c r="B15" s="5" t="s">
        <v>31</v>
      </c>
      <c r="C15" s="90"/>
      <c r="D15" s="76">
        <f>投入係数表!AE15</f>
        <v>0</v>
      </c>
      <c r="E15" s="77">
        <f t="shared" si="0"/>
        <v>0</v>
      </c>
      <c r="F15" s="76">
        <f>分析係数表!C18</f>
        <v>0.17326732673267331</v>
      </c>
      <c r="G15" s="77">
        <f t="shared" si="1"/>
        <v>0</v>
      </c>
      <c r="H15" s="77">
        <v>9.9843578213201171E-3</v>
      </c>
      <c r="I15" s="77">
        <f t="shared" si="2"/>
        <v>9.9843578213201171E-3</v>
      </c>
      <c r="J15" s="76">
        <f>分析係数表!G18</f>
        <v>0.2148626817447496</v>
      </c>
      <c r="K15" s="78">
        <f t="shared" si="3"/>
        <v>2.1452658969880059E-3</v>
      </c>
      <c r="L15" s="79"/>
      <c r="M15" s="80"/>
      <c r="N15" s="81">
        <f>分析係数表!H18</f>
        <v>4.8184575267140952E-4</v>
      </c>
      <c r="O15" s="82">
        <f t="shared" si="4"/>
        <v>6.6741657836324325E-4</v>
      </c>
      <c r="P15" s="76">
        <f>分析係数表!C18</f>
        <v>0.17326732673267331</v>
      </c>
      <c r="Q15" s="82">
        <f t="shared" si="5"/>
        <v>1.1564148635006692E-4</v>
      </c>
      <c r="R15" s="83">
        <v>2.1435832048802942E-4</v>
      </c>
      <c r="S15" s="84">
        <f t="shared" si="6"/>
        <v>1.0198716141808147E-2</v>
      </c>
      <c r="T15" s="85">
        <f>分析係数表!F18</f>
        <v>0.4604200323101777</v>
      </c>
      <c r="U15" s="86">
        <f t="shared" si="7"/>
        <v>4.6956932155336377E-3</v>
      </c>
      <c r="V15" s="87">
        <f>分析係数表!D18</f>
        <v>6.3004846526655903E-2</v>
      </c>
      <c r="W15" s="88">
        <f t="shared" si="8"/>
        <v>0</v>
      </c>
      <c r="X15" s="76">
        <f>分析係数表!E18</f>
        <v>5.492730210016155E-2</v>
      </c>
      <c r="Y15" s="89">
        <f t="shared" si="9"/>
        <v>0</v>
      </c>
    </row>
    <row r="16" spans="1:25" x14ac:dyDescent="0.2">
      <c r="A16" s="6" t="s">
        <v>4</v>
      </c>
      <c r="B16" s="5" t="s">
        <v>32</v>
      </c>
      <c r="C16" s="90"/>
      <c r="D16" s="76">
        <f>投入係数表!AE16</f>
        <v>0</v>
      </c>
      <c r="E16" s="77">
        <f t="shared" si="0"/>
        <v>0</v>
      </c>
      <c r="F16" s="76">
        <f>分析係数表!C19</f>
        <v>6.6666666666667096E-3</v>
      </c>
      <c r="G16" s="77">
        <f t="shared" si="1"/>
        <v>0</v>
      </c>
      <c r="H16" s="77">
        <v>1.7167961781585305E-4</v>
      </c>
      <c r="I16" s="77">
        <f t="shared" si="2"/>
        <v>1.7167961781585305E-4</v>
      </c>
      <c r="J16" s="76">
        <f>分析係数表!G19</f>
        <v>7.1428571428571425E-2</v>
      </c>
      <c r="K16" s="78">
        <f t="shared" si="3"/>
        <v>1.2262829843989504E-5</v>
      </c>
      <c r="L16" s="79"/>
      <c r="M16" s="80"/>
      <c r="N16" s="81">
        <f>分析係数表!H19</f>
        <v>-1.1337547121680225E-4</v>
      </c>
      <c r="O16" s="82">
        <f t="shared" si="4"/>
        <v>-1.570391949089984E-4</v>
      </c>
      <c r="P16" s="76">
        <f>分析係数表!C19</f>
        <v>6.6666666666667096E-3</v>
      </c>
      <c r="Q16" s="82">
        <f t="shared" si="5"/>
        <v>-1.0469279660599961E-6</v>
      </c>
      <c r="R16" s="83">
        <v>1.2882124867821748E-6</v>
      </c>
      <c r="S16" s="84">
        <f t="shared" si="6"/>
        <v>1.7296783030263521E-4</v>
      </c>
      <c r="T16" s="85">
        <f>分析係数表!F19</f>
        <v>0.2857142857142857</v>
      </c>
      <c r="U16" s="86">
        <f t="shared" si="7"/>
        <v>4.9419380086467199E-5</v>
      </c>
      <c r="V16" s="87">
        <f>分析係数表!D19</f>
        <v>0</v>
      </c>
      <c r="W16" s="88">
        <f t="shared" si="8"/>
        <v>0</v>
      </c>
      <c r="X16" s="76">
        <f>分析係数表!E19</f>
        <v>0</v>
      </c>
      <c r="Y16" s="89">
        <f t="shared" si="9"/>
        <v>0</v>
      </c>
    </row>
    <row r="17" spans="1:25" x14ac:dyDescent="0.2">
      <c r="A17" s="6" t="s">
        <v>5</v>
      </c>
      <c r="B17" s="5" t="s">
        <v>33</v>
      </c>
      <c r="C17" s="90"/>
      <c r="D17" s="76">
        <f>投入係数表!AE17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8.2445577327224157E-4</v>
      </c>
      <c r="P17" s="76">
        <f>分析係数表!C20</f>
        <v>0</v>
      </c>
      <c r="Q17" s="82">
        <f t="shared" si="5"/>
        <v>0</v>
      </c>
      <c r="R17" s="83">
        <v>0</v>
      </c>
      <c r="S17" s="84">
        <f t="shared" si="6"/>
        <v>0</v>
      </c>
      <c r="T17" s="85">
        <f>分析係数表!F20</f>
        <v>0.33333333333333331</v>
      </c>
      <c r="U17" s="86">
        <f t="shared" si="7"/>
        <v>0</v>
      </c>
      <c r="V17" s="87">
        <f>分析係数表!D20</f>
        <v>1.5</v>
      </c>
      <c r="W17" s="88">
        <f t="shared" si="8"/>
        <v>0</v>
      </c>
      <c r="X17" s="76">
        <f>分析係数表!E20</f>
        <v>1.1666666666666667</v>
      </c>
      <c r="Y17" s="89">
        <f t="shared" si="9"/>
        <v>0</v>
      </c>
    </row>
    <row r="18" spans="1:25" x14ac:dyDescent="0.2">
      <c r="A18" s="6" t="s">
        <v>6</v>
      </c>
      <c r="B18" s="5" t="s">
        <v>34</v>
      </c>
      <c r="C18" s="90"/>
      <c r="D18" s="76">
        <f>投入係数表!AE18</f>
        <v>2.7063599458728013E-4</v>
      </c>
      <c r="E18" s="77">
        <f t="shared" si="0"/>
        <v>2.7063599458728015E-2</v>
      </c>
      <c r="F18" s="76">
        <f>分析係数表!C21</f>
        <v>2.5662959794696349E-2</v>
      </c>
      <c r="G18" s="77">
        <f t="shared" si="1"/>
        <v>6.9453206480910295E-4</v>
      </c>
      <c r="H18" s="77">
        <v>3.3203170126266186E-3</v>
      </c>
      <c r="I18" s="77">
        <f t="shared" si="2"/>
        <v>3.3203170126266186E-3</v>
      </c>
      <c r="J18" s="76">
        <f>分析係数表!G21</f>
        <v>0.2857142857142857</v>
      </c>
      <c r="K18" s="78">
        <f t="shared" si="3"/>
        <v>9.4866200360760528E-4</v>
      </c>
      <c r="L18" s="79"/>
      <c r="M18" s="80"/>
      <c r="N18" s="81">
        <f>分析係数表!H21</f>
        <v>9.6369150534281905E-4</v>
      </c>
      <c r="O18" s="82">
        <f t="shared" si="4"/>
        <v>1.3348331567264865E-3</v>
      </c>
      <c r="P18" s="76">
        <f>分析係数表!C21</f>
        <v>2.5662959794696349E-2</v>
      </c>
      <c r="Q18" s="82">
        <f t="shared" si="5"/>
        <v>3.4255769633699433E-5</v>
      </c>
      <c r="R18" s="83">
        <v>6.3836135994453861E-5</v>
      </c>
      <c r="S18" s="84">
        <f t="shared" si="6"/>
        <v>3.3841531486210725E-3</v>
      </c>
      <c r="T18" s="85">
        <f>分析係数表!F21</f>
        <v>0.42857142857142855</v>
      </c>
      <c r="U18" s="86">
        <f t="shared" si="7"/>
        <v>1.4503513494090309E-3</v>
      </c>
      <c r="V18" s="87">
        <f>分析係数表!D21</f>
        <v>0.12903225806451613</v>
      </c>
      <c r="W18" s="88">
        <f t="shared" si="8"/>
        <v>0</v>
      </c>
      <c r="X18" s="76">
        <f>分析係数表!E21</f>
        <v>9.2165898617511524E-2</v>
      </c>
      <c r="Y18" s="89">
        <f t="shared" si="9"/>
        <v>0</v>
      </c>
    </row>
    <row r="19" spans="1:25" x14ac:dyDescent="0.2">
      <c r="A19" s="6" t="s">
        <v>7</v>
      </c>
      <c r="B19" s="5" t="s">
        <v>268</v>
      </c>
      <c r="C19" s="90"/>
      <c r="D19" s="76">
        <f>投入係数表!AE19</f>
        <v>0</v>
      </c>
      <c r="E19" s="77">
        <f t="shared" si="0"/>
        <v>0</v>
      </c>
      <c r="F19" s="76">
        <f>分析係数表!C22</f>
        <v>5.6016597510373467E-2</v>
      </c>
      <c r="G19" s="77">
        <f t="shared" si="1"/>
        <v>0</v>
      </c>
      <c r="H19" s="77">
        <v>4.7208375077844249E-4</v>
      </c>
      <c r="I19" s="77">
        <f t="shared" si="2"/>
        <v>4.7208375077844249E-4</v>
      </c>
      <c r="J19" s="76">
        <f>分析係数表!G22</f>
        <v>0.19573901464713714</v>
      </c>
      <c r="K19" s="78">
        <f t="shared" si="3"/>
        <v>9.2405208208296992E-5</v>
      </c>
      <c r="L19" s="79"/>
      <c r="M19" s="80"/>
      <c r="N19" s="81">
        <f>分析係数表!H22</f>
        <v>5.6687735608401125E-5</v>
      </c>
      <c r="O19" s="82">
        <f t="shared" si="4"/>
        <v>7.8519597454499202E-5</v>
      </c>
      <c r="P19" s="76">
        <f>分析係数表!C22</f>
        <v>5.6016597510373467E-2</v>
      </c>
      <c r="Q19" s="82">
        <f t="shared" si="5"/>
        <v>4.3984006872852271E-6</v>
      </c>
      <c r="R19" s="83">
        <v>2.366727609345692E-5</v>
      </c>
      <c r="S19" s="84">
        <f t="shared" si="6"/>
        <v>4.9575102687189946E-4</v>
      </c>
      <c r="T19" s="85">
        <f>分析係数表!F22</f>
        <v>0.41411451398135818</v>
      </c>
      <c r="U19" s="86">
        <f t="shared" si="7"/>
        <v>2.0529769554881587E-4</v>
      </c>
      <c r="V19" s="87">
        <f>分析係数表!D22</f>
        <v>3.1957390146471372E-2</v>
      </c>
      <c r="W19" s="88">
        <f t="shared" si="8"/>
        <v>0</v>
      </c>
      <c r="X19" s="76">
        <f>分析係数表!E22</f>
        <v>2.529960053262317E-2</v>
      </c>
      <c r="Y19" s="89">
        <f t="shared" si="9"/>
        <v>0</v>
      </c>
    </row>
    <row r="20" spans="1:25" x14ac:dyDescent="0.2">
      <c r="A20" s="6" t="s">
        <v>8</v>
      </c>
      <c r="B20" s="5" t="s">
        <v>269</v>
      </c>
      <c r="C20" s="90"/>
      <c r="D20" s="76">
        <f>投入係数表!AE20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3.9259798727249601E-5</v>
      </c>
      <c r="P20" s="76">
        <f>分析係数表!C23</f>
        <v>0</v>
      </c>
      <c r="Q20" s="82">
        <f t="shared" si="5"/>
        <v>0</v>
      </c>
      <c r="R20" s="83">
        <v>0</v>
      </c>
      <c r="S20" s="84">
        <f t="shared" si="6"/>
        <v>0</v>
      </c>
      <c r="T20" s="85">
        <f>分析係数表!F23</f>
        <v>0.43373493975903615</v>
      </c>
      <c r="U20" s="86">
        <f t="shared" si="7"/>
        <v>0</v>
      </c>
      <c r="V20" s="87">
        <f>分析係数表!D23</f>
        <v>0.26506024096385544</v>
      </c>
      <c r="W20" s="88">
        <f t="shared" si="8"/>
        <v>0</v>
      </c>
      <c r="X20" s="76">
        <f>分析係数表!E23</f>
        <v>0.25301204819277107</v>
      </c>
      <c r="Y20" s="89">
        <f t="shared" si="9"/>
        <v>0</v>
      </c>
    </row>
    <row r="21" spans="1:25" x14ac:dyDescent="0.2">
      <c r="A21" s="6" t="s">
        <v>9</v>
      </c>
      <c r="B21" s="5" t="s">
        <v>270</v>
      </c>
      <c r="C21" s="90"/>
      <c r="D21" s="76">
        <f>投入係数表!AE21</f>
        <v>0</v>
      </c>
      <c r="E21" s="77">
        <f t="shared" si="0"/>
        <v>0</v>
      </c>
      <c r="F21" s="76">
        <f>分析係数表!C24</f>
        <v>0.19917864476386038</v>
      </c>
      <c r="G21" s="77">
        <f t="shared" si="1"/>
        <v>0</v>
      </c>
      <c r="H21" s="77">
        <v>1.8951897711425044E-4</v>
      </c>
      <c r="I21" s="77">
        <f t="shared" si="2"/>
        <v>1.8951897711425044E-4</v>
      </c>
      <c r="J21" s="76">
        <f>分析係数表!G24</f>
        <v>0.20754716981132076</v>
      </c>
      <c r="K21" s="78">
        <f t="shared" si="3"/>
        <v>3.9334127325599147E-5</v>
      </c>
      <c r="L21" s="79"/>
      <c r="M21" s="80"/>
      <c r="N21" s="81">
        <f>分析係数表!H24</f>
        <v>3.9681414925880784E-4</v>
      </c>
      <c r="O21" s="82">
        <f t="shared" si="4"/>
        <v>5.4963718218149446E-4</v>
      </c>
      <c r="P21" s="76">
        <f>分析係数表!C24</f>
        <v>0.19917864476386038</v>
      </c>
      <c r="Q21" s="82">
        <f t="shared" si="5"/>
        <v>1.094759890587371E-4</v>
      </c>
      <c r="R21" s="83">
        <v>2.1040476527692758E-4</v>
      </c>
      <c r="S21" s="84">
        <f t="shared" si="6"/>
        <v>3.9992374239117799E-4</v>
      </c>
      <c r="T21" s="85">
        <f>分析係数表!F24</f>
        <v>0.39622641509433965</v>
      </c>
      <c r="U21" s="86">
        <f t="shared" si="7"/>
        <v>1.5846035075876865E-4</v>
      </c>
      <c r="V21" s="87">
        <f>分析係数表!D24</f>
        <v>0.16981132075471697</v>
      </c>
      <c r="W21" s="88">
        <f t="shared" si="8"/>
        <v>0</v>
      </c>
      <c r="X21" s="76">
        <f>分析係数表!E24</f>
        <v>0.16981132075471697</v>
      </c>
      <c r="Y21" s="89">
        <f t="shared" si="9"/>
        <v>0</v>
      </c>
    </row>
    <row r="22" spans="1:25" x14ac:dyDescent="0.2">
      <c r="A22" s="6" t="s">
        <v>10</v>
      </c>
      <c r="B22" s="5" t="s">
        <v>271</v>
      </c>
      <c r="C22" s="90"/>
      <c r="D22" s="76">
        <f>投入係数表!AE22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7.4593617581774252E-4</v>
      </c>
      <c r="P22" s="76">
        <f>分析係数表!C25</f>
        <v>0</v>
      </c>
      <c r="Q22" s="82">
        <f t="shared" si="5"/>
        <v>0</v>
      </c>
      <c r="R22" s="83">
        <v>0</v>
      </c>
      <c r="S22" s="84">
        <f t="shared" si="6"/>
        <v>0</v>
      </c>
      <c r="T22" s="85">
        <f>分析係数表!F25</f>
        <v>0.35897435897435898</v>
      </c>
      <c r="U22" s="86">
        <f t="shared" si="7"/>
        <v>0</v>
      </c>
      <c r="V22" s="87">
        <f>分析係数表!D25</f>
        <v>2.641025641025641</v>
      </c>
      <c r="W22" s="88">
        <f t="shared" si="8"/>
        <v>0</v>
      </c>
      <c r="X22" s="76">
        <f>分析係数表!E25</f>
        <v>2.4615384615384617</v>
      </c>
      <c r="Y22" s="89">
        <f t="shared" si="9"/>
        <v>0</v>
      </c>
    </row>
    <row r="23" spans="1:25" x14ac:dyDescent="0.2">
      <c r="A23" s="6" t="s">
        <v>11</v>
      </c>
      <c r="B23" s="5" t="s">
        <v>35</v>
      </c>
      <c r="C23" s="90"/>
      <c r="D23" s="76">
        <f>投入係数表!AE23</f>
        <v>0</v>
      </c>
      <c r="E23" s="77">
        <f t="shared" si="0"/>
        <v>0</v>
      </c>
      <c r="F23" s="76">
        <f>分析係数表!C26</f>
        <v>0.11021233569261879</v>
      </c>
      <c r="G23" s="77">
        <f t="shared" si="1"/>
        <v>0</v>
      </c>
      <c r="H23" s="77">
        <v>1.0663432996970595E-3</v>
      </c>
      <c r="I23" s="77">
        <f t="shared" si="2"/>
        <v>1.0663432996970595E-3</v>
      </c>
      <c r="J23" s="76">
        <f>分析係数表!G26</f>
        <v>0.1984126984126984</v>
      </c>
      <c r="K23" s="78">
        <f t="shared" si="3"/>
        <v>2.1157605152719432E-4</v>
      </c>
      <c r="L23" s="79"/>
      <c r="M23" s="80"/>
      <c r="N23" s="81">
        <f>分析係数表!H26</f>
        <v>1.2046143816785239E-2</v>
      </c>
      <c r="O23" s="82">
        <f t="shared" si="4"/>
        <v>1.6685414459081081E-2</v>
      </c>
      <c r="P23" s="76">
        <f>分析係数表!C26</f>
        <v>0.11021233569261879</v>
      </c>
      <c r="Q23" s="82">
        <f t="shared" si="5"/>
        <v>1.8389384995347194E-3</v>
      </c>
      <c r="R23" s="83">
        <v>1.8911997792401614E-3</v>
      </c>
      <c r="S23" s="84">
        <f t="shared" si="6"/>
        <v>2.9575430789372209E-3</v>
      </c>
      <c r="T23" s="85">
        <f>分析係数表!F26</f>
        <v>0.33809523809523812</v>
      </c>
      <c r="U23" s="86">
        <f t="shared" si="7"/>
        <v>9.9993123145020331E-4</v>
      </c>
      <c r="V23" s="87">
        <f>分析係数表!D26</f>
        <v>0</v>
      </c>
      <c r="W23" s="88">
        <f t="shared" si="8"/>
        <v>0</v>
      </c>
      <c r="X23" s="76">
        <f>分析係数表!E26</f>
        <v>0</v>
      </c>
      <c r="Y23" s="89">
        <f t="shared" si="9"/>
        <v>0</v>
      </c>
    </row>
    <row r="24" spans="1:25" x14ac:dyDescent="0.2">
      <c r="A24" s="6" t="s">
        <v>12</v>
      </c>
      <c r="B24" s="5" t="s">
        <v>365</v>
      </c>
      <c r="C24" s="90"/>
      <c r="D24" s="76">
        <f>投入係数表!AE24</f>
        <v>0</v>
      </c>
      <c r="E24" s="77">
        <f t="shared" si="0"/>
        <v>0</v>
      </c>
      <c r="F24" s="76">
        <f>分析係数表!C27</f>
        <v>1.1933174224343368E-3</v>
      </c>
      <c r="G24" s="77">
        <f t="shared" si="1"/>
        <v>0</v>
      </c>
      <c r="H24" s="77">
        <v>2.3032573955306532E-6</v>
      </c>
      <c r="I24" s="77">
        <f t="shared" si="2"/>
        <v>2.3032573955306532E-6</v>
      </c>
      <c r="J24" s="76">
        <f>分析係数表!G27</f>
        <v>0.2857142857142857</v>
      </c>
      <c r="K24" s="78">
        <f t="shared" si="3"/>
        <v>6.580735415801866E-7</v>
      </c>
      <c r="L24" s="79"/>
      <c r="M24" s="80"/>
      <c r="N24" s="81">
        <f>分析係数表!H27</f>
        <v>1.1365890989484425E-2</v>
      </c>
      <c r="O24" s="82">
        <f t="shared" si="4"/>
        <v>1.5743179289627089E-2</v>
      </c>
      <c r="P24" s="76">
        <f>分析係数表!C27</f>
        <v>1.1933174224343368E-3</v>
      </c>
      <c r="Q24" s="82">
        <f t="shared" si="5"/>
        <v>1.8786610130819432E-5</v>
      </c>
      <c r="R24" s="83">
        <v>1.8862414342299891E-5</v>
      </c>
      <c r="S24" s="84">
        <f t="shared" si="6"/>
        <v>2.1165671737830543E-5</v>
      </c>
      <c r="T24" s="85">
        <f>分析係数表!F27</f>
        <v>0.5714285714285714</v>
      </c>
      <c r="U24" s="86">
        <f t="shared" si="7"/>
        <v>1.2094669564474596E-5</v>
      </c>
      <c r="V24" s="87">
        <f>分析係数表!D27</f>
        <v>1.4285714285714286</v>
      </c>
      <c r="W24" s="88">
        <f t="shared" si="8"/>
        <v>0</v>
      </c>
      <c r="X24" s="76">
        <f>分析係数表!E27</f>
        <v>1.2857142857142858</v>
      </c>
      <c r="Y24" s="89">
        <f t="shared" si="9"/>
        <v>0</v>
      </c>
    </row>
    <row r="25" spans="1:25" x14ac:dyDescent="0.2">
      <c r="A25" s="6" t="s">
        <v>13</v>
      </c>
      <c r="B25" s="5" t="s">
        <v>191</v>
      </c>
      <c r="C25" s="90"/>
      <c r="D25" s="76">
        <f>投入係数表!AE25</f>
        <v>0</v>
      </c>
      <c r="E25" s="77">
        <f t="shared" si="0"/>
        <v>0</v>
      </c>
      <c r="F25" s="76">
        <f>分析係数表!C28</f>
        <v>9.1300191204588876E-2</v>
      </c>
      <c r="G25" s="77">
        <f t="shared" si="1"/>
        <v>0</v>
      </c>
      <c r="H25" s="77">
        <v>5.5871567705704562E-4</v>
      </c>
      <c r="I25" s="77">
        <f t="shared" si="2"/>
        <v>5.5871567705704562E-4</v>
      </c>
      <c r="J25" s="76">
        <f>分析係数表!G28</f>
        <v>0.1256583897667419</v>
      </c>
      <c r="K25" s="78">
        <f t="shared" si="3"/>
        <v>7.0207312316423334E-5</v>
      </c>
      <c r="L25" s="79"/>
      <c r="M25" s="80"/>
      <c r="N25" s="81">
        <f>分析係数表!H28</f>
        <v>2.1286244720954622E-2</v>
      </c>
      <c r="O25" s="82">
        <f t="shared" si="4"/>
        <v>2.9484108844164452E-2</v>
      </c>
      <c r="P25" s="76">
        <f>分析係数表!C28</f>
        <v>9.1300191204588876E-2</v>
      </c>
      <c r="Q25" s="82">
        <f t="shared" si="5"/>
        <v>2.6919047749691242E-3</v>
      </c>
      <c r="R25" s="83">
        <v>2.930192681636743E-3</v>
      </c>
      <c r="S25" s="84">
        <f t="shared" si="6"/>
        <v>3.4889083586937888E-3</v>
      </c>
      <c r="T25" s="85">
        <f>分析係数表!F28</f>
        <v>0.21519939804364183</v>
      </c>
      <c r="U25" s="86">
        <f t="shared" si="7"/>
        <v>7.5081097862033372E-4</v>
      </c>
      <c r="V25" s="87">
        <f>分析係数表!D28</f>
        <v>9.9322799097065456E-2</v>
      </c>
      <c r="W25" s="88">
        <f t="shared" si="8"/>
        <v>0</v>
      </c>
      <c r="X25" s="76">
        <f>分析係数表!E28</f>
        <v>9.7817908201655382E-2</v>
      </c>
      <c r="Y25" s="89">
        <f t="shared" si="9"/>
        <v>0</v>
      </c>
    </row>
    <row r="26" spans="1:25" x14ac:dyDescent="0.2">
      <c r="A26" s="6" t="s">
        <v>14</v>
      </c>
      <c r="B26" s="5" t="s">
        <v>50</v>
      </c>
      <c r="C26" s="90"/>
      <c r="D26" s="76">
        <f>投入係数表!AE26</f>
        <v>0</v>
      </c>
      <c r="E26" s="77">
        <f t="shared" si="0"/>
        <v>0</v>
      </c>
      <c r="F26" s="76">
        <f>分析係数表!C29</f>
        <v>1.8433179723502335E-2</v>
      </c>
      <c r="G26" s="77">
        <f t="shared" si="1"/>
        <v>0</v>
      </c>
      <c r="H26" s="77">
        <v>8.2715573705810985E-4</v>
      </c>
      <c r="I26" s="77">
        <f t="shared" si="2"/>
        <v>8.2715573705810985E-4</v>
      </c>
      <c r="J26" s="76">
        <f>分析係数表!G29</f>
        <v>0.30107526881720431</v>
      </c>
      <c r="K26" s="78">
        <f t="shared" si="3"/>
        <v>2.4903613588846319E-4</v>
      </c>
      <c r="L26" s="79"/>
      <c r="M26" s="80"/>
      <c r="N26" s="81">
        <f>分析係数表!H29</f>
        <v>1.0062073070491199E-2</v>
      </c>
      <c r="O26" s="82">
        <f t="shared" si="4"/>
        <v>1.3937228548173608E-2</v>
      </c>
      <c r="P26" s="76">
        <f>分析係数表!C29</f>
        <v>1.8433179723502335E-2</v>
      </c>
      <c r="Q26" s="82">
        <f t="shared" si="5"/>
        <v>2.5690743867601165E-4</v>
      </c>
      <c r="R26" s="83">
        <v>3.0595269254540835E-4</v>
      </c>
      <c r="S26" s="84">
        <f t="shared" si="6"/>
        <v>1.1331084296035182E-3</v>
      </c>
      <c r="T26" s="85">
        <f>分析係数表!F29</f>
        <v>0.4838709677419355</v>
      </c>
      <c r="U26" s="86">
        <f t="shared" si="7"/>
        <v>5.4827827238879915E-4</v>
      </c>
      <c r="V26" s="87">
        <f>分析係数表!D29</f>
        <v>0.46236559139784944</v>
      </c>
      <c r="W26" s="88">
        <f t="shared" si="8"/>
        <v>0</v>
      </c>
      <c r="X26" s="76">
        <f>分析係数表!E29</f>
        <v>0.18279569892473119</v>
      </c>
      <c r="Y26" s="89">
        <f t="shared" si="9"/>
        <v>0</v>
      </c>
    </row>
    <row r="27" spans="1:25" x14ac:dyDescent="0.2">
      <c r="A27" s="6" t="s">
        <v>15</v>
      </c>
      <c r="B27" s="5" t="s">
        <v>36</v>
      </c>
      <c r="C27" s="90"/>
      <c r="D27" s="76">
        <f>投入係数表!AE27</f>
        <v>9.7428958051420846E-3</v>
      </c>
      <c r="E27" s="77">
        <f t="shared" si="0"/>
        <v>0.97428958051420844</v>
      </c>
      <c r="F27" s="76">
        <f>分析係数表!C30</f>
        <v>1</v>
      </c>
      <c r="G27" s="77">
        <f t="shared" si="1"/>
        <v>0.97428958051420844</v>
      </c>
      <c r="H27" s="77">
        <v>0.99136430977636458</v>
      </c>
      <c r="I27" s="77">
        <f t="shared" si="2"/>
        <v>0.99136430977636458</v>
      </c>
      <c r="J27" s="76">
        <f>分析係数表!G30</f>
        <v>0.34457349818908456</v>
      </c>
      <c r="K27" s="78">
        <f t="shared" si="3"/>
        <v>0.34159786819944921</v>
      </c>
      <c r="L27" s="79"/>
      <c r="M27" s="80"/>
      <c r="N27" s="81">
        <f>分析係数表!H30</f>
        <v>0</v>
      </c>
      <c r="O27" s="82">
        <f t="shared" si="4"/>
        <v>0</v>
      </c>
      <c r="P27" s="76">
        <f>分析係数表!C30</f>
        <v>1</v>
      </c>
      <c r="Q27" s="82">
        <f t="shared" si="5"/>
        <v>0</v>
      </c>
      <c r="R27" s="83">
        <v>2.9274393800347003E-3</v>
      </c>
      <c r="S27" s="84">
        <f t="shared" si="6"/>
        <v>0.99429174915639928</v>
      </c>
      <c r="T27" s="85">
        <f>分析係数表!F30</f>
        <v>0.44136380666916447</v>
      </c>
      <c r="U27" s="86">
        <f t="shared" si="7"/>
        <v>0.43884439134741038</v>
      </c>
      <c r="V27" s="87">
        <f>分析係数表!D30</f>
        <v>0.11764705882352941</v>
      </c>
      <c r="W27" s="88">
        <f t="shared" si="8"/>
        <v>0</v>
      </c>
      <c r="X27" s="76">
        <f>分析係数表!E30</f>
        <v>7.730735606344448E-2</v>
      </c>
      <c r="Y27" s="89">
        <f t="shared" si="9"/>
        <v>0</v>
      </c>
    </row>
    <row r="28" spans="1:25" x14ac:dyDescent="0.2">
      <c r="A28" s="6" t="s">
        <v>16</v>
      </c>
      <c r="B28" s="5" t="s">
        <v>192</v>
      </c>
      <c r="C28" s="90"/>
      <c r="D28" s="76">
        <f>投入係数表!AE28</f>
        <v>5.4127198917456026E-4</v>
      </c>
      <c r="E28" s="77">
        <f t="shared" si="0"/>
        <v>5.4127198917456029E-2</v>
      </c>
      <c r="F28" s="76">
        <f>分析係数表!C31</f>
        <v>0.63276836158192085</v>
      </c>
      <c r="G28" s="77">
        <f t="shared" si="1"/>
        <v>3.4249978976017371E-2</v>
      </c>
      <c r="H28" s="77">
        <v>4.9476897840238745E-2</v>
      </c>
      <c r="I28" s="77">
        <f t="shared" si="2"/>
        <v>4.9476897840238745E-2</v>
      </c>
      <c r="J28" s="76">
        <f>分析係数表!G31</f>
        <v>7.0953436807095344E-2</v>
      </c>
      <c r="K28" s="78">
        <f t="shared" si="3"/>
        <v>3.5105559443184917E-3</v>
      </c>
      <c r="L28" s="79"/>
      <c r="M28" s="80"/>
      <c r="N28" s="81">
        <f>分析係数表!H31</f>
        <v>2.4772540460871292E-2</v>
      </c>
      <c r="O28" s="82">
        <f t="shared" si="4"/>
        <v>3.4313064087616155E-2</v>
      </c>
      <c r="P28" s="76">
        <f>分析係数表!C31</f>
        <v>0.63276836158192085</v>
      </c>
      <c r="Q28" s="82">
        <f t="shared" si="5"/>
        <v>2.171222134357632E-2</v>
      </c>
      <c r="R28" s="83">
        <v>2.8191003933713401E-2</v>
      </c>
      <c r="S28" s="84">
        <f t="shared" si="6"/>
        <v>7.766790177395215E-2</v>
      </c>
      <c r="T28" s="85">
        <f>分析係数表!F31</f>
        <v>0.34515890613451589</v>
      </c>
      <c r="U28" s="86">
        <f t="shared" si="7"/>
        <v>2.6807768018060351E-2</v>
      </c>
      <c r="V28" s="87">
        <f>分析係数表!D31</f>
        <v>8.130081300813009E-3</v>
      </c>
      <c r="W28" s="88">
        <f t="shared" si="8"/>
        <v>0</v>
      </c>
      <c r="X28" s="76">
        <f>分析係数表!E31</f>
        <v>7.3909830007390983E-3</v>
      </c>
      <c r="Y28" s="89">
        <f t="shared" si="9"/>
        <v>0</v>
      </c>
    </row>
    <row r="29" spans="1:25" x14ac:dyDescent="0.2">
      <c r="A29" s="6" t="s">
        <v>17</v>
      </c>
      <c r="B29" s="5" t="s">
        <v>272</v>
      </c>
      <c r="C29" s="90"/>
      <c r="D29" s="76">
        <f>投入係数表!AE29</f>
        <v>0</v>
      </c>
      <c r="E29" s="77">
        <f t="shared" si="0"/>
        <v>0</v>
      </c>
      <c r="F29" s="76">
        <f>分析係数表!C32</f>
        <v>0.97868217054263562</v>
      </c>
      <c r="G29" s="77">
        <f t="shared" si="1"/>
        <v>0</v>
      </c>
      <c r="H29" s="77">
        <v>3.7694942713815704E-3</v>
      </c>
      <c r="I29" s="77">
        <f t="shared" si="2"/>
        <v>3.7694942713815704E-3</v>
      </c>
      <c r="J29" s="76">
        <f>分析係数表!G32</f>
        <v>0.14173228346456693</v>
      </c>
      <c r="K29" s="78">
        <f t="shared" si="3"/>
        <v>5.3425903058951392E-4</v>
      </c>
      <c r="L29" s="79"/>
      <c r="M29" s="80"/>
      <c r="N29" s="81">
        <f>分析係数表!H32</f>
        <v>7.0859669510501405E-3</v>
      </c>
      <c r="O29" s="82">
        <f t="shared" si="4"/>
        <v>9.8149496818124016E-3</v>
      </c>
      <c r="P29" s="76">
        <f>分析係数表!C32</f>
        <v>0.97868217054263562</v>
      </c>
      <c r="Q29" s="82">
        <f t="shared" si="5"/>
        <v>9.6057162583629112E-3</v>
      </c>
      <c r="R29" s="83">
        <v>1.2125852228393666E-2</v>
      </c>
      <c r="S29" s="84">
        <f t="shared" si="6"/>
        <v>1.5895346499775236E-2</v>
      </c>
      <c r="T29" s="85">
        <f>分析係数表!F32</f>
        <v>0.48622047244094491</v>
      </c>
      <c r="U29" s="86">
        <f t="shared" si="7"/>
        <v>7.7286428847332354E-3</v>
      </c>
      <c r="V29" s="87">
        <f>分析係数表!D32</f>
        <v>1.3779527559055118E-2</v>
      </c>
      <c r="W29" s="88">
        <f t="shared" si="8"/>
        <v>0</v>
      </c>
      <c r="X29" s="76">
        <f>分析係数表!E32</f>
        <v>2.1653543307086614E-2</v>
      </c>
      <c r="Y29" s="89">
        <f t="shared" si="9"/>
        <v>0</v>
      </c>
    </row>
    <row r="30" spans="1:25" x14ac:dyDescent="0.2">
      <c r="A30" s="6" t="s">
        <v>18</v>
      </c>
      <c r="B30" s="5" t="s">
        <v>273</v>
      </c>
      <c r="C30" s="90"/>
      <c r="D30" s="76">
        <f>投入係数表!AE30</f>
        <v>0</v>
      </c>
      <c r="E30" s="77">
        <f t="shared" si="0"/>
        <v>0</v>
      </c>
      <c r="F30" s="76">
        <f>分析係数表!C33</f>
        <v>0.55506607929515417</v>
      </c>
      <c r="G30" s="77">
        <f t="shared" si="1"/>
        <v>0</v>
      </c>
      <c r="H30" s="77">
        <v>6.7158822216059032E-3</v>
      </c>
      <c r="I30" s="77">
        <f t="shared" si="2"/>
        <v>6.7158822216059032E-3</v>
      </c>
      <c r="J30" s="76">
        <f>分析係数表!G33</f>
        <v>0.50923482849604218</v>
      </c>
      <c r="K30" s="78">
        <f t="shared" si="3"/>
        <v>3.419961131319101E-3</v>
      </c>
      <c r="L30" s="79"/>
      <c r="M30" s="80"/>
      <c r="N30" s="81">
        <f>分析係数表!H33</f>
        <v>1.0203792409512202E-3</v>
      </c>
      <c r="O30" s="82">
        <f t="shared" si="4"/>
        <v>1.4133527541809858E-3</v>
      </c>
      <c r="P30" s="76">
        <f>分析係数表!C33</f>
        <v>0.55506607929515417</v>
      </c>
      <c r="Q30" s="82">
        <f t="shared" si="5"/>
        <v>7.8450417192424762E-4</v>
      </c>
      <c r="R30" s="83">
        <v>2.6359781794901478E-3</v>
      </c>
      <c r="S30" s="84">
        <f t="shared" si="6"/>
        <v>9.3518604010960505E-3</v>
      </c>
      <c r="T30" s="85">
        <f>分析係数表!F33</f>
        <v>0.65171503957783639</v>
      </c>
      <c r="U30" s="86">
        <f t="shared" si="7"/>
        <v>6.0947480714267132E-3</v>
      </c>
      <c r="V30" s="87">
        <f>分析係数表!D33</f>
        <v>0.10817941952506596</v>
      </c>
      <c r="W30" s="88">
        <f t="shared" si="8"/>
        <v>0</v>
      </c>
      <c r="X30" s="76">
        <f>分析係数表!E33</f>
        <v>0.10026385224274406</v>
      </c>
      <c r="Y30" s="89">
        <f t="shared" si="9"/>
        <v>0</v>
      </c>
    </row>
    <row r="31" spans="1:25" x14ac:dyDescent="0.2">
      <c r="A31" s="6" t="s">
        <v>19</v>
      </c>
      <c r="B31" s="5" t="s">
        <v>274</v>
      </c>
      <c r="C31" s="90"/>
      <c r="D31" s="76">
        <f>投入係数表!AE31</f>
        <v>8.1190798376184028E-4</v>
      </c>
      <c r="E31" s="77">
        <f t="shared" si="0"/>
        <v>8.1190798376184023E-2</v>
      </c>
      <c r="F31" s="76">
        <f>分析係数表!C34</f>
        <v>0.15400223191640461</v>
      </c>
      <c r="G31" s="77">
        <f t="shared" si="1"/>
        <v>1.2503564161007138E-2</v>
      </c>
      <c r="H31" s="77">
        <v>2.5003137637696141E-2</v>
      </c>
      <c r="I31" s="77">
        <f t="shared" si="2"/>
        <v>2.5003137637696141E-2</v>
      </c>
      <c r="J31" s="76">
        <f>分析係数表!G34</f>
        <v>0.42548076923076922</v>
      </c>
      <c r="K31" s="78">
        <f t="shared" si="3"/>
        <v>1.0638354235269753E-2</v>
      </c>
      <c r="L31" s="79"/>
      <c r="M31" s="80"/>
      <c r="N31" s="81">
        <f>分析係数表!H34</f>
        <v>0.17369122190414105</v>
      </c>
      <c r="O31" s="82">
        <f t="shared" si="4"/>
        <v>0.24058404660058558</v>
      </c>
      <c r="P31" s="76">
        <f>分析係数表!C34</f>
        <v>0.15400223191640461</v>
      </c>
      <c r="Q31" s="82">
        <f t="shared" si="5"/>
        <v>3.7050480139970476E-2</v>
      </c>
      <c r="R31" s="83">
        <v>3.9012648614833743E-2</v>
      </c>
      <c r="S31" s="84">
        <f t="shared" si="6"/>
        <v>6.4015786252529877E-2</v>
      </c>
      <c r="T31" s="85">
        <f>分析係数表!F34</f>
        <v>0.70232371794871795</v>
      </c>
      <c r="U31" s="86">
        <f t="shared" si="7"/>
        <v>4.495980500828721E-2</v>
      </c>
      <c r="V31" s="87">
        <f>分析係数表!D34</f>
        <v>0.47435897435897434</v>
      </c>
      <c r="W31" s="88">
        <f t="shared" si="8"/>
        <v>0</v>
      </c>
      <c r="X31" s="76">
        <f>分析係数表!E34</f>
        <v>0.27003205128205127</v>
      </c>
      <c r="Y31" s="89">
        <f t="shared" si="9"/>
        <v>0</v>
      </c>
    </row>
    <row r="32" spans="1:25" x14ac:dyDescent="0.2">
      <c r="A32" s="6" t="s">
        <v>20</v>
      </c>
      <c r="B32" s="5" t="s">
        <v>37</v>
      </c>
      <c r="C32" s="90"/>
      <c r="D32" s="76">
        <f>投入係数表!AE32</f>
        <v>7.5507442489851154E-2</v>
      </c>
      <c r="E32" s="77">
        <f t="shared" si="0"/>
        <v>7.5507442489851151</v>
      </c>
      <c r="F32" s="76">
        <f>分析係数表!C35</f>
        <v>0.30568862275449105</v>
      </c>
      <c r="G32" s="77">
        <f t="shared" si="1"/>
        <v>2.3081766102436538</v>
      </c>
      <c r="H32" s="77">
        <v>2.3688025269447159</v>
      </c>
      <c r="I32" s="77">
        <f t="shared" si="2"/>
        <v>2.3688025269447159</v>
      </c>
      <c r="J32" s="76">
        <f>分析係数表!G35</f>
        <v>0.31559633027522938</v>
      </c>
      <c r="K32" s="78">
        <f t="shared" si="3"/>
        <v>0.74758538465044255</v>
      </c>
      <c r="L32" s="79"/>
      <c r="M32" s="80"/>
      <c r="N32" s="81">
        <f>分析係数表!H35</f>
        <v>6.5701085570136902E-2</v>
      </c>
      <c r="O32" s="82">
        <f t="shared" si="4"/>
        <v>9.1004213449764573E-2</v>
      </c>
      <c r="P32" s="76">
        <f>分析係数表!C35</f>
        <v>0.30568862275449105</v>
      </c>
      <c r="Q32" s="82">
        <f t="shared" si="5"/>
        <v>2.7818952674314262E-2</v>
      </c>
      <c r="R32" s="83">
        <v>3.2673619587025818E-2</v>
      </c>
      <c r="S32" s="84">
        <f t="shared" si="6"/>
        <v>2.4014761465317416</v>
      </c>
      <c r="T32" s="85">
        <f>分析係数表!F35</f>
        <v>0.65045871559633028</v>
      </c>
      <c r="U32" s="86">
        <f t="shared" si="7"/>
        <v>1.5620610898082612</v>
      </c>
      <c r="V32" s="87">
        <f>分析係数表!D35</f>
        <v>0.10366972477064221</v>
      </c>
      <c r="W32" s="88">
        <f t="shared" si="8"/>
        <v>0</v>
      </c>
      <c r="X32" s="76">
        <f>分析係数表!E35</f>
        <v>8.990825688073395E-2</v>
      </c>
      <c r="Y32" s="89">
        <f t="shared" si="9"/>
        <v>0</v>
      </c>
    </row>
    <row r="33" spans="1:25" x14ac:dyDescent="0.2">
      <c r="A33" s="6" t="s">
        <v>21</v>
      </c>
      <c r="B33" s="5" t="s">
        <v>38</v>
      </c>
      <c r="C33" s="75">
        <f>最終需要_まとめ!C34</f>
        <v>100</v>
      </c>
      <c r="D33" s="76">
        <f>投入係数表!AE33</f>
        <v>1.1907983761840324E-2</v>
      </c>
      <c r="E33" s="77">
        <f t="shared" si="0"/>
        <v>1.1907983761840324</v>
      </c>
      <c r="F33" s="76">
        <f>分析係数表!C36</f>
        <v>0.70817344589409048</v>
      </c>
      <c r="G33" s="77">
        <f t="shared" si="1"/>
        <v>0.84329178942733363</v>
      </c>
      <c r="H33" s="77">
        <v>0.87986157959771372</v>
      </c>
      <c r="I33" s="77">
        <f t="shared" si="2"/>
        <v>100.87986157959772</v>
      </c>
      <c r="J33" s="76">
        <f>分析係数表!G36</f>
        <v>9.7428958051420846E-3</v>
      </c>
      <c r="K33" s="78">
        <f t="shared" si="3"/>
        <v>0.98286198020717674</v>
      </c>
      <c r="L33" s="79"/>
      <c r="M33" s="80"/>
      <c r="N33" s="81">
        <f>分析係数表!H36</f>
        <v>0.13287605226609223</v>
      </c>
      <c r="O33" s="82">
        <f t="shared" si="4"/>
        <v>0.18404993643334613</v>
      </c>
      <c r="P33" s="76">
        <f>分析係数表!C36</f>
        <v>0.70817344589409048</v>
      </c>
      <c r="Q33" s="82">
        <f t="shared" si="5"/>
        <v>0.13033927770059103</v>
      </c>
      <c r="R33" s="83">
        <v>0.133854492897968</v>
      </c>
      <c r="S33" s="84">
        <f t="shared" si="6"/>
        <v>101.01371607249568</v>
      </c>
      <c r="T33" s="85">
        <f>分析係数表!F36</f>
        <v>0.89418132611637346</v>
      </c>
      <c r="U33" s="86">
        <f t="shared" si="7"/>
        <v>90.324578593647018</v>
      </c>
      <c r="V33" s="87">
        <f>分析係数表!D36</f>
        <v>4.0595399188092015E-3</v>
      </c>
      <c r="W33" s="88">
        <f t="shared" si="8"/>
        <v>0</v>
      </c>
      <c r="X33" s="76">
        <f>分析係数表!E36</f>
        <v>8.1190798376184028E-4</v>
      </c>
      <c r="Y33" s="89">
        <f t="shared" si="9"/>
        <v>0</v>
      </c>
    </row>
    <row r="34" spans="1:25" x14ac:dyDescent="0.2">
      <c r="A34" s="6" t="s">
        <v>22</v>
      </c>
      <c r="B34" s="5" t="s">
        <v>377</v>
      </c>
      <c r="C34" s="90"/>
      <c r="D34" s="76">
        <f>投入係数表!AE34</f>
        <v>0</v>
      </c>
      <c r="E34" s="77">
        <f t="shared" si="0"/>
        <v>0</v>
      </c>
      <c r="F34" s="76">
        <f>分析係数表!C37</f>
        <v>0.27648363838047696</v>
      </c>
      <c r="G34" s="77">
        <f t="shared" si="1"/>
        <v>0</v>
      </c>
      <c r="H34" s="77">
        <v>2.7424286811124313E-2</v>
      </c>
      <c r="I34" s="77">
        <f t="shared" si="2"/>
        <v>2.7424286811124313E-2</v>
      </c>
      <c r="J34" s="76">
        <f>分析係数表!G37</f>
        <v>0.33205374280230326</v>
      </c>
      <c r="K34" s="78">
        <f t="shared" si="3"/>
        <v>9.1063370793176696E-3</v>
      </c>
      <c r="L34" s="79"/>
      <c r="M34" s="80"/>
      <c r="N34" s="81">
        <f>分析係数表!H37</f>
        <v>5.1330744593407217E-2</v>
      </c>
      <c r="O34" s="82">
        <f t="shared" si="4"/>
        <v>7.1099495495049028E-2</v>
      </c>
      <c r="P34" s="76">
        <f>分析係数表!C37</f>
        <v>0.27648363838047696</v>
      </c>
      <c r="Q34" s="82">
        <f t="shared" si="5"/>
        <v>1.9657847201487486E-2</v>
      </c>
      <c r="R34" s="83">
        <v>2.2568163198008463E-2</v>
      </c>
      <c r="S34" s="84">
        <f t="shared" si="6"/>
        <v>4.9992450009132772E-2</v>
      </c>
      <c r="T34" s="85">
        <f>分析係数表!F37</f>
        <v>0.66922584772872684</v>
      </c>
      <c r="U34" s="86">
        <f t="shared" si="7"/>
        <v>3.3456239737397878E-2</v>
      </c>
      <c r="V34" s="87">
        <f>分析係数表!D37</f>
        <v>9.9168266154830459E-2</v>
      </c>
      <c r="W34" s="88">
        <f t="shared" si="8"/>
        <v>0</v>
      </c>
      <c r="X34" s="76">
        <f>分析係数表!E37</f>
        <v>6.9737683941138842E-2</v>
      </c>
      <c r="Y34" s="89">
        <f t="shared" si="9"/>
        <v>0</v>
      </c>
    </row>
    <row r="35" spans="1:25" x14ac:dyDescent="0.2">
      <c r="A35" s="6" t="s">
        <v>23</v>
      </c>
      <c r="B35" s="5" t="s">
        <v>193</v>
      </c>
      <c r="C35" s="90"/>
      <c r="D35" s="76">
        <f>投入係数表!AE35</f>
        <v>0</v>
      </c>
      <c r="E35" s="77">
        <f t="shared" si="0"/>
        <v>0</v>
      </c>
      <c r="F35" s="76">
        <f>分析係数表!C38</f>
        <v>2.0725388601036232E-2</v>
      </c>
      <c r="G35" s="77">
        <f t="shared" si="1"/>
        <v>0</v>
      </c>
      <c r="H35" s="77">
        <v>3.2448456635285729E-3</v>
      </c>
      <c r="I35" s="77">
        <f t="shared" si="2"/>
        <v>3.2448456635285729E-3</v>
      </c>
      <c r="J35" s="76">
        <f>分析係数表!G38</f>
        <v>0.23376623376623376</v>
      </c>
      <c r="K35" s="78">
        <f t="shared" si="3"/>
        <v>7.5853534991577026E-4</v>
      </c>
      <c r="L35" s="79"/>
      <c r="M35" s="80"/>
      <c r="N35" s="81">
        <f>分析係数表!H38</f>
        <v>4.4613247923811682E-2</v>
      </c>
      <c r="O35" s="82">
        <f t="shared" si="4"/>
        <v>6.1794923196690874E-2</v>
      </c>
      <c r="P35" s="76">
        <f>分析係数表!C38</f>
        <v>2.0725388601036232E-2</v>
      </c>
      <c r="Q35" s="82">
        <f t="shared" si="5"/>
        <v>1.2807237968226065E-3</v>
      </c>
      <c r="R35" s="83">
        <v>1.4489050101867487E-3</v>
      </c>
      <c r="S35" s="84">
        <f t="shared" si="6"/>
        <v>4.6937506737153214E-3</v>
      </c>
      <c r="T35" s="85">
        <f>分析係数表!F38</f>
        <v>0.61038961038961037</v>
      </c>
      <c r="U35" s="86">
        <f t="shared" si="7"/>
        <v>2.8650166449950662E-3</v>
      </c>
      <c r="V35" s="87">
        <f>分析係数表!D38</f>
        <v>0.19480519480519481</v>
      </c>
      <c r="W35" s="88">
        <f t="shared" si="8"/>
        <v>0</v>
      </c>
      <c r="X35" s="76">
        <f>分析係数表!E38</f>
        <v>0.15584415584415584</v>
      </c>
      <c r="Y35" s="89">
        <f t="shared" si="9"/>
        <v>0</v>
      </c>
    </row>
    <row r="36" spans="1:25" x14ac:dyDescent="0.2">
      <c r="A36" s="6" t="s">
        <v>24</v>
      </c>
      <c r="B36" s="5" t="s">
        <v>39</v>
      </c>
      <c r="C36" s="90"/>
      <c r="D36" s="76">
        <f>投入係数表!AE36</f>
        <v>0</v>
      </c>
      <c r="E36" s="77">
        <f t="shared" si="0"/>
        <v>0</v>
      </c>
      <c r="F36" s="76">
        <f>分析係数表!C39</f>
        <v>1</v>
      </c>
      <c r="G36" s="77">
        <f t="shared" si="1"/>
        <v>0</v>
      </c>
      <c r="H36" s="77">
        <v>3.8502716890316535E-4</v>
      </c>
      <c r="I36" s="77">
        <f t="shared" si="2"/>
        <v>3.8502716890316535E-4</v>
      </c>
      <c r="J36" s="76">
        <f>分析係数表!G39</f>
        <v>0.35511171293161814</v>
      </c>
      <c r="K36" s="78">
        <f t="shared" si="3"/>
        <v>1.3672765747441449E-4</v>
      </c>
      <c r="L36" s="79"/>
      <c r="M36" s="80"/>
      <c r="N36" s="81">
        <f>分析係数表!H39</f>
        <v>4.0815169638048808E-3</v>
      </c>
      <c r="O36" s="82">
        <f t="shared" si="4"/>
        <v>5.6534110167239431E-3</v>
      </c>
      <c r="P36" s="76">
        <f>分析係数表!C39</f>
        <v>1</v>
      </c>
      <c r="Q36" s="82">
        <f t="shared" si="5"/>
        <v>5.6534110167239431E-3</v>
      </c>
      <c r="R36" s="83">
        <v>5.8657715556252044E-3</v>
      </c>
      <c r="S36" s="84">
        <f t="shared" si="6"/>
        <v>6.2507987245283697E-3</v>
      </c>
      <c r="T36" s="85">
        <f>分析係数表!F39</f>
        <v>0.70565335138794849</v>
      </c>
      <c r="U36" s="86">
        <f t="shared" si="7"/>
        <v>4.4108970688149576E-3</v>
      </c>
      <c r="V36" s="87">
        <f>分析係数表!D39</f>
        <v>5.8226134055517943E-2</v>
      </c>
      <c r="W36" s="88">
        <f t="shared" si="8"/>
        <v>0</v>
      </c>
      <c r="X36" s="76">
        <f>分析係数表!E39</f>
        <v>7.3798239675016933E-2</v>
      </c>
      <c r="Y36" s="89">
        <f t="shared" si="9"/>
        <v>0</v>
      </c>
    </row>
    <row r="37" spans="1:25" x14ac:dyDescent="0.2">
      <c r="A37" s="6" t="s">
        <v>25</v>
      </c>
      <c r="B37" s="5" t="s">
        <v>40</v>
      </c>
      <c r="C37" s="90"/>
      <c r="D37" s="76">
        <f>投入係数表!AE37</f>
        <v>0</v>
      </c>
      <c r="E37" s="77">
        <f t="shared" si="0"/>
        <v>0</v>
      </c>
      <c r="F37" s="76">
        <f>分析係数表!C40</f>
        <v>0.8197979041916168</v>
      </c>
      <c r="G37" s="77">
        <f t="shared" si="1"/>
        <v>0</v>
      </c>
      <c r="H37" s="77">
        <v>1.8902158381592975E-4</v>
      </c>
      <c r="I37" s="77">
        <f t="shared" si="2"/>
        <v>1.8902158381592975E-4</v>
      </c>
      <c r="J37" s="76">
        <f>分析係数表!G40</f>
        <v>0.57597173144876324</v>
      </c>
      <c r="K37" s="78">
        <f t="shared" si="3"/>
        <v>1.0887108891164859E-4</v>
      </c>
      <c r="L37" s="79"/>
      <c r="M37" s="80"/>
      <c r="N37" s="81">
        <f>分析係数表!H40</f>
        <v>2.8769025821263571E-2</v>
      </c>
      <c r="O37" s="82">
        <f t="shared" si="4"/>
        <v>3.9848695708158348E-2</v>
      </c>
      <c r="P37" s="76">
        <f>分析係数表!C40</f>
        <v>0.8197979041916168</v>
      </c>
      <c r="Q37" s="82">
        <f t="shared" si="5"/>
        <v>3.2667877226317692E-2</v>
      </c>
      <c r="R37" s="83">
        <v>3.274875239605099E-2</v>
      </c>
      <c r="S37" s="84">
        <f t="shared" si="6"/>
        <v>3.293777397986692E-2</v>
      </c>
      <c r="T37" s="85">
        <f>分析係数表!F40</f>
        <v>0.7751534312813837</v>
      </c>
      <c r="U37" s="86">
        <f t="shared" si="7"/>
        <v>2.553182851926452E-2</v>
      </c>
      <c r="V37" s="87">
        <f>分析係数表!D40</f>
        <v>0.11623581923005394</v>
      </c>
      <c r="W37" s="88">
        <f t="shared" si="8"/>
        <v>0</v>
      </c>
      <c r="X37" s="76">
        <f>分析係数表!E40</f>
        <v>7.1229310024177053E-2</v>
      </c>
      <c r="Y37" s="89">
        <f t="shared" si="9"/>
        <v>0</v>
      </c>
    </row>
    <row r="38" spans="1:25" x14ac:dyDescent="0.2">
      <c r="A38" s="6" t="s">
        <v>26</v>
      </c>
      <c r="B38" s="5" t="s">
        <v>276</v>
      </c>
      <c r="C38" s="90"/>
      <c r="D38" s="76">
        <f>投入係数表!AE38</f>
        <v>0</v>
      </c>
      <c r="E38" s="77">
        <f t="shared" si="0"/>
        <v>0</v>
      </c>
      <c r="F38" s="76">
        <f>分析係数表!C41</f>
        <v>0.39171744294123723</v>
      </c>
      <c r="G38" s="77">
        <f t="shared" si="1"/>
        <v>0</v>
      </c>
      <c r="H38" s="77">
        <v>7.002713333485199E-6</v>
      </c>
      <c r="I38" s="77">
        <f t="shared" si="2"/>
        <v>7.002713333485199E-6</v>
      </c>
      <c r="J38" s="76">
        <f>分析係数表!G41</f>
        <v>0.45918367346938777</v>
      </c>
      <c r="K38" s="78">
        <f t="shared" si="3"/>
        <v>3.2155316327227956E-6</v>
      </c>
      <c r="L38" s="79"/>
      <c r="M38" s="80"/>
      <c r="N38" s="81">
        <f>分析係数表!H41</f>
        <v>5.0452084691477002E-2</v>
      </c>
      <c r="O38" s="82">
        <f t="shared" si="4"/>
        <v>6.9882441734504294E-2</v>
      </c>
      <c r="P38" s="76">
        <f>分析係数表!C41</f>
        <v>0.39171744294123723</v>
      </c>
      <c r="Q38" s="82">
        <f t="shared" si="5"/>
        <v>2.7374171382730021E-2</v>
      </c>
      <c r="R38" s="83">
        <v>2.7599169842103515E-2</v>
      </c>
      <c r="S38" s="84">
        <f t="shared" si="6"/>
        <v>2.7606172555437E-2</v>
      </c>
      <c r="T38" s="85">
        <f>分析係数表!F41</f>
        <v>0.56279434850863419</v>
      </c>
      <c r="U38" s="86">
        <f t="shared" si="7"/>
        <v>1.5536597898154104E-2</v>
      </c>
      <c r="V38" s="87">
        <f>分析係数表!D41</f>
        <v>0.20068027210884354</v>
      </c>
      <c r="W38" s="88">
        <f t="shared" si="8"/>
        <v>0</v>
      </c>
      <c r="X38" s="76">
        <f>分析係数表!E41</f>
        <v>0.1815803244374673</v>
      </c>
      <c r="Y38" s="89">
        <f t="shared" si="9"/>
        <v>0</v>
      </c>
    </row>
    <row r="39" spans="1:25" x14ac:dyDescent="0.2">
      <c r="A39" s="6" t="s">
        <v>51</v>
      </c>
      <c r="B39" s="5" t="s">
        <v>367</v>
      </c>
      <c r="C39" s="90"/>
      <c r="D39" s="76">
        <f>投入係数表!AE39</f>
        <v>0</v>
      </c>
      <c r="E39" s="77">
        <f>$C$33*D39</f>
        <v>0</v>
      </c>
      <c r="F39" s="76">
        <f>分析係数表!C42</f>
        <v>0.20259319286871957</v>
      </c>
      <c r="G39" s="77">
        <f>E39*F39</f>
        <v>0</v>
      </c>
      <c r="H39" s="77">
        <v>1.5465288372457993E-3</v>
      </c>
      <c r="I39" s="77">
        <f>C39+H39</f>
        <v>1.5465288372457993E-3</v>
      </c>
      <c r="J39" s="76">
        <f>分析係数表!G42</f>
        <v>0.5</v>
      </c>
      <c r="K39" s="78">
        <f>I39*J39</f>
        <v>7.7326441862289965E-4</v>
      </c>
      <c r="L39" s="79"/>
      <c r="M39" s="80"/>
      <c r="N39" s="81">
        <f>分析係数表!H42</f>
        <v>1.5560783424506107E-2</v>
      </c>
      <c r="O39" s="82">
        <f t="shared" si="4"/>
        <v>2.1553629501260031E-2</v>
      </c>
      <c r="P39" s="76">
        <f>分析係数表!C42</f>
        <v>0.20259319286871957</v>
      </c>
      <c r="Q39" s="82">
        <f>O39*P39</f>
        <v>4.3666186185696973E-3</v>
      </c>
      <c r="R39" s="83">
        <v>4.4599791162259874E-3</v>
      </c>
      <c r="S39" s="84">
        <f>I39+R39</f>
        <v>6.0065079534717871E-3</v>
      </c>
      <c r="T39" s="85">
        <f>分析係数表!F42</f>
        <v>0.5714285714285714</v>
      </c>
      <c r="U39" s="86">
        <f>S39*T39</f>
        <v>3.4322902591267354E-3</v>
      </c>
      <c r="V39" s="87">
        <f>分析係数表!D42</f>
        <v>1.2619047619047619</v>
      </c>
      <c r="W39" s="88">
        <f>ROUND(S39*V39,0)</f>
        <v>0</v>
      </c>
      <c r="X39" s="76">
        <f>分析係数表!E42</f>
        <v>1.2380952380952381</v>
      </c>
      <c r="Y39" s="89">
        <f>ROUND(S39*X39,0)</f>
        <v>0</v>
      </c>
    </row>
    <row r="40" spans="1:25" x14ac:dyDescent="0.2">
      <c r="A40" s="6" t="s">
        <v>194</v>
      </c>
      <c r="B40" s="5" t="s">
        <v>41</v>
      </c>
      <c r="C40" s="90"/>
      <c r="D40" s="76">
        <f>投入係数表!AE40</f>
        <v>5.4127198917456026E-3</v>
      </c>
      <c r="E40" s="77">
        <f>$C$33*D40</f>
        <v>0.54127198917456021</v>
      </c>
      <c r="F40" s="76">
        <f>分析係数表!C43</f>
        <v>0.25330396475770922</v>
      </c>
      <c r="G40" s="77">
        <f>E40*F40</f>
        <v>0.13710634087020795</v>
      </c>
      <c r="H40" s="77">
        <v>0.24419346623699259</v>
      </c>
      <c r="I40" s="77">
        <f>C40+H40</f>
        <v>0.24419346623699259</v>
      </c>
      <c r="J40" s="76">
        <f>分析係数表!G43</f>
        <v>0.41014168530947054</v>
      </c>
      <c r="K40" s="78">
        <f>I40*J40</f>
        <v>0.10015391978400143</v>
      </c>
      <c r="L40" s="79"/>
      <c r="M40" s="80"/>
      <c r="N40" s="81">
        <f>分析係数表!H43</f>
        <v>4.1382046994132816E-2</v>
      </c>
      <c r="O40" s="82">
        <f t="shared" si="4"/>
        <v>5.7319306141784418E-2</v>
      </c>
      <c r="P40" s="76">
        <f>分析係数表!C43</f>
        <v>0.25330396475770922</v>
      </c>
      <c r="Q40" s="82">
        <f>O40*P40</f>
        <v>1.4519207502874906E-2</v>
      </c>
      <c r="R40" s="83">
        <v>2.0352092405414027E-2</v>
      </c>
      <c r="S40" s="84">
        <f>I40+R40</f>
        <v>0.26454555864240664</v>
      </c>
      <c r="T40" s="85">
        <f>分析係数表!F43</f>
        <v>0.66890380313199105</v>
      </c>
      <c r="U40" s="86">
        <f>S40*T40</f>
        <v>0.17695553027758296</v>
      </c>
      <c r="V40" s="87">
        <f>分析係数表!D43</f>
        <v>0.29082774049217003</v>
      </c>
      <c r="W40" s="88">
        <f>ROUND(S40*V40,0)</f>
        <v>0</v>
      </c>
      <c r="X40" s="76">
        <f>分析係数表!E43</f>
        <v>0.17375093214019388</v>
      </c>
      <c r="Y40" s="89">
        <f>ROUND(S40*X40,0)</f>
        <v>0</v>
      </c>
    </row>
    <row r="41" spans="1:25" x14ac:dyDescent="0.2">
      <c r="A41" s="6" t="s">
        <v>340</v>
      </c>
      <c r="B41" s="5" t="s">
        <v>42</v>
      </c>
      <c r="C41" s="90"/>
      <c r="D41" s="76">
        <f>投入係数表!AE41</f>
        <v>2.7063599458728013E-4</v>
      </c>
      <c r="E41" s="77">
        <f>$C$33*D41</f>
        <v>2.7063599458728015E-2</v>
      </c>
      <c r="F41" s="76">
        <f>分析係数表!C44</f>
        <v>0.34899060563661799</v>
      </c>
      <c r="G41" s="77">
        <f>E41*F41</f>
        <v>9.4449419658083362E-3</v>
      </c>
      <c r="H41" s="77">
        <v>9.7789087922267905E-3</v>
      </c>
      <c r="I41" s="77">
        <f>C41+H41</f>
        <v>9.7789087922267905E-3</v>
      </c>
      <c r="J41" s="76">
        <f>分析係数表!G44</f>
        <v>0.26066485946640033</v>
      </c>
      <c r="K41" s="78">
        <f>I41*J41</f>
        <v>2.5490178860605429E-3</v>
      </c>
      <c r="L41" s="79"/>
      <c r="M41" s="80"/>
      <c r="N41" s="81">
        <f>分析係数表!H44</f>
        <v>0.11725858110597773</v>
      </c>
      <c r="O41" s="82">
        <f t="shared" si="4"/>
        <v>0.16241778733463161</v>
      </c>
      <c r="P41" s="76">
        <f>分析係数表!C44</f>
        <v>0.34899060563661799</v>
      </c>
      <c r="Q41" s="82">
        <f>O41*P41</f>
        <v>5.6682281968072505E-2</v>
      </c>
      <c r="R41" s="83">
        <v>5.7359426347553394E-2</v>
      </c>
      <c r="S41" s="84">
        <f>I41+R41</f>
        <v>6.7138335139780181E-2</v>
      </c>
      <c r="T41" s="85">
        <f>分析係数表!F44</f>
        <v>0.46411756313311459</v>
      </c>
      <c r="U41" s="86">
        <f>S41*T41</f>
        <v>3.1160080497889132E-2</v>
      </c>
      <c r="V41" s="87">
        <f>分析係数表!D44</f>
        <v>0.17006705664146099</v>
      </c>
      <c r="W41" s="88">
        <f>ROUND(S41*V41,0)</f>
        <v>0</v>
      </c>
      <c r="X41" s="76">
        <f>分析係数表!E44</f>
        <v>7.8327864174632611E-2</v>
      </c>
      <c r="Y41" s="89">
        <f>ROUND(S41*X41,0)</f>
        <v>0</v>
      </c>
    </row>
    <row r="42" spans="1:25" x14ac:dyDescent="0.2">
      <c r="A42" s="6" t="s">
        <v>341</v>
      </c>
      <c r="B42" s="5" t="s">
        <v>278</v>
      </c>
      <c r="C42" s="90"/>
      <c r="D42" s="76">
        <f>投入係数表!AE42</f>
        <v>0</v>
      </c>
      <c r="E42" s="77">
        <f>$C$33*D42</f>
        <v>0</v>
      </c>
      <c r="F42" s="76">
        <f>分析係数表!C45</f>
        <v>1</v>
      </c>
      <c r="G42" s="77">
        <f>E42*F42</f>
        <v>0</v>
      </c>
      <c r="H42" s="77">
        <v>2.4369629196489473E-3</v>
      </c>
      <c r="I42" s="77">
        <f>C42+H42</f>
        <v>2.4369629196489473E-3</v>
      </c>
      <c r="J42" s="76">
        <f>分析係数表!G45</f>
        <v>0</v>
      </c>
      <c r="K42" s="78">
        <f>I42*J42</f>
        <v>0</v>
      </c>
      <c r="L42" s="79"/>
      <c r="M42" s="80"/>
      <c r="N42" s="81">
        <f>分析係数表!H45</f>
        <v>0</v>
      </c>
      <c r="O42" s="82">
        <f t="shared" si="4"/>
        <v>0</v>
      </c>
      <c r="P42" s="76">
        <f>分析係数表!C45</f>
        <v>1</v>
      </c>
      <c r="Q42" s="82">
        <f>O42*P42</f>
        <v>0</v>
      </c>
      <c r="R42" s="83">
        <v>1.3645480289858132E-4</v>
      </c>
      <c r="S42" s="84">
        <f>I42+R42</f>
        <v>2.5734177225475285E-3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投入係数表!AE43</f>
        <v>2.7063599458728013E-4</v>
      </c>
      <c r="E43" s="77">
        <f>$C$33*D43</f>
        <v>2.7063599458728015E-2</v>
      </c>
      <c r="F43" s="76">
        <f>分析係数表!C46</f>
        <v>3.0665669409124852E-2</v>
      </c>
      <c r="G43" s="77">
        <f>E43*F43</f>
        <v>8.2992339402232355E-4</v>
      </c>
      <c r="H43" s="77">
        <v>1.973264240628722E-3</v>
      </c>
      <c r="I43" s="77">
        <f>C43+H43</f>
        <v>1.973264240628722E-3</v>
      </c>
      <c r="J43" s="76">
        <f>分析係数表!G46</f>
        <v>2.4390243902439025E-2</v>
      </c>
      <c r="K43" s="78">
        <f>I43*J43</f>
        <v>4.8128396112895662E-5</v>
      </c>
      <c r="L43" s="79"/>
      <c r="M43" s="80"/>
      <c r="N43" s="81">
        <f>分析係数表!H46</f>
        <v>2.3808848955528473E-2</v>
      </c>
      <c r="O43" s="82">
        <f t="shared" si="4"/>
        <v>3.2978230930889668E-2</v>
      </c>
      <c r="P43" s="76">
        <f>分析係数表!C46</f>
        <v>3.0665669409124852E-2</v>
      </c>
      <c r="Q43" s="82">
        <f>O43*P43</f>
        <v>1.0112995274244383E-3</v>
      </c>
      <c r="R43" s="83">
        <v>1.0883477618689613E-3</v>
      </c>
      <c r="S43" s="84">
        <f>I43+R43</f>
        <v>3.0616120024976835E-3</v>
      </c>
      <c r="T43" s="85">
        <f>分析係数表!F46</f>
        <v>0.34146341463414637</v>
      </c>
      <c r="U43" s="86">
        <f>S43*T43</f>
        <v>1.0454284886577457E-3</v>
      </c>
      <c r="V43" s="87">
        <f>分析係数表!D46</f>
        <v>4.878048780487805E-2</v>
      </c>
      <c r="W43" s="88">
        <f>ROUND(S43*V43,0)</f>
        <v>0</v>
      </c>
      <c r="X43" s="76">
        <f>分析係数表!E46</f>
        <v>0.17073170731707318</v>
      </c>
      <c r="Y43" s="89">
        <f>ROUND(S43*X43,0)</f>
        <v>0</v>
      </c>
    </row>
    <row r="44" spans="1:25" x14ac:dyDescent="0.2">
      <c r="A44" s="192">
        <v>40</v>
      </c>
      <c r="B44" s="14" t="s">
        <v>150</v>
      </c>
      <c r="C44" s="197">
        <f>SUM(C5:C43)</f>
        <v>100</v>
      </c>
      <c r="D44" s="92">
        <f>投入係数表!AE44</f>
        <v>0.10527740189445196</v>
      </c>
      <c r="E44" s="91">
        <f>SUM(E5:E43)</f>
        <v>10.527740189445197</v>
      </c>
      <c r="F44" s="92">
        <f>分析係数表!C47</f>
        <v>0.40646171512083096</v>
      </c>
      <c r="G44" s="91">
        <f>SUM(G5:G43)</f>
        <v>4.3212803979612051</v>
      </c>
      <c r="H44" s="91">
        <f>SUM(H5:H43)</f>
        <v>4.6381533324856488</v>
      </c>
      <c r="I44" s="91">
        <f>SUM(I5:I43)</f>
        <v>104.63815333248567</v>
      </c>
      <c r="J44" s="92">
        <f>分析係数表!G47</f>
        <v>0.2746501442153616</v>
      </c>
      <c r="K44" s="93">
        <f>SUM(K5:K43)</f>
        <v>2.2091307159427322</v>
      </c>
      <c r="L44" s="94">
        <f>最終需要_まとめ!$L$33</f>
        <v>0.627</v>
      </c>
      <c r="M44" s="91">
        <f>K44*L44</f>
        <v>1.3851249588960932</v>
      </c>
      <c r="N44" s="95">
        <f>分析係数表!H47</f>
        <v>1</v>
      </c>
      <c r="O44" s="96">
        <f>SUM(O5:O43)</f>
        <v>1.3851249588960932</v>
      </c>
      <c r="P44" s="92">
        <f>分析係数表!C47</f>
        <v>0.40646171512083096</v>
      </c>
      <c r="Q44" s="96">
        <f>SUM(Q5:Q43)</f>
        <v>0.43234114033334547</v>
      </c>
      <c r="R44" s="91">
        <f>SUM(R5:R43)</f>
        <v>0.47622482281712986</v>
      </c>
      <c r="S44" s="97">
        <f>SUM(S5:S43)</f>
        <v>105.11437815530276</v>
      </c>
      <c r="T44" s="98">
        <f>分析係数表!F47</f>
        <v>0.52975109496848627</v>
      </c>
      <c r="U44" s="99">
        <f>SUM(U5:U43)</f>
        <v>92.734755658169135</v>
      </c>
      <c r="V44" s="100">
        <f>分析係数表!D47</f>
        <v>0.13437209089383004</v>
      </c>
      <c r="W44" s="101">
        <f>SUM(W5:W43)</f>
        <v>0</v>
      </c>
      <c r="X44" s="92">
        <f>分析係数表!E47</f>
        <v>9.7288140766401632E-2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377</v>
      </c>
      <c r="S2" s="3" t="s">
        <v>152</v>
      </c>
      <c r="U2" s="64" t="s">
        <v>209</v>
      </c>
      <c r="W2" s="3" t="s">
        <v>130</v>
      </c>
      <c r="Y2" s="3" t="s">
        <v>153</v>
      </c>
    </row>
    <row r="3" spans="1:25" ht="44" x14ac:dyDescent="0.2">
      <c r="B3" s="65"/>
      <c r="C3" s="66" t="s">
        <v>227</v>
      </c>
      <c r="D3" s="66" t="s">
        <v>381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投入係数表!AF5</f>
        <v>0</v>
      </c>
      <c r="E5" s="77">
        <f t="shared" ref="E5:E38" si="0">$C$34*D5</f>
        <v>0</v>
      </c>
      <c r="F5" s="76">
        <f>分析係数表!C8</f>
        <v>0.34359605911330049</v>
      </c>
      <c r="G5" s="77">
        <f t="shared" ref="G5:G38" si="1">E5*F5</f>
        <v>0</v>
      </c>
      <c r="H5" s="77">
        <f t="array" ref="H5:H43">MMULT(逆行列係数!C5:AO43,'30'!G5:G43)</f>
        <v>1.0842215912351457E-3</v>
      </c>
      <c r="I5" s="77">
        <f t="shared" ref="I5:I38" si="2">C5+H5</f>
        <v>1.0842215912351457E-3</v>
      </c>
      <c r="J5" s="76">
        <f>分析係数表!G8</f>
        <v>0.12010331467929401</v>
      </c>
      <c r="K5" s="78">
        <f t="shared" ref="K5:K38" si="3">I5*J5</f>
        <v>1.3021860695419958E-4</v>
      </c>
      <c r="L5" s="79" t="s">
        <v>186</v>
      </c>
      <c r="M5" s="80" t="s">
        <v>186</v>
      </c>
      <c r="N5" s="81">
        <f>分析係数表!H8</f>
        <v>1.3293274000170063E-2</v>
      </c>
      <c r="O5" s="82">
        <f t="shared" ref="O5:O43" si="4">$M$44*N5</f>
        <v>0.30142498455230415</v>
      </c>
      <c r="P5" s="76">
        <f>分析係数表!C8</f>
        <v>0.34359605911330049</v>
      </c>
      <c r="Q5" s="82">
        <f t="shared" ref="Q5:Q38" si="5">O5*P5</f>
        <v>0.10356843681045919</v>
      </c>
      <c r="R5" s="83">
        <f t="array" ref="R5:R43">MMULT(逆行列係数!C5:AO43,'30'!Q5:Q43)</f>
        <v>0.1492024125745304</v>
      </c>
      <c r="S5" s="84">
        <f t="shared" ref="S5:S38" si="6">I5+R5</f>
        <v>0.15028663416576554</v>
      </c>
      <c r="T5" s="85">
        <f>分析係数表!F8</f>
        <v>0.4537236332328885</v>
      </c>
      <c r="U5" s="86">
        <f t="shared" ref="U5:U38" si="7">S5*T5</f>
        <v>6.8188597680033089E-2</v>
      </c>
      <c r="V5" s="87">
        <f>分析係数表!D8</f>
        <v>0.40163581575548857</v>
      </c>
      <c r="W5" s="88">
        <f t="shared" ref="W5:W38" si="8">ROUND(S5*V5,0)</f>
        <v>0</v>
      </c>
      <c r="X5" s="76">
        <f>分析係数表!E8</f>
        <v>0.27335342229875159</v>
      </c>
      <c r="Y5" s="89">
        <f t="shared" ref="Y5:Y38" si="9">ROUND(S5*X5,0)</f>
        <v>0</v>
      </c>
    </row>
    <row r="6" spans="1:25" x14ac:dyDescent="0.2">
      <c r="A6" s="6" t="s">
        <v>219</v>
      </c>
      <c r="B6" s="5" t="s">
        <v>265</v>
      </c>
      <c r="C6" s="90"/>
      <c r="D6" s="76">
        <f>投入係数表!AF6</f>
        <v>0</v>
      </c>
      <c r="E6" s="77">
        <f t="shared" si="0"/>
        <v>0</v>
      </c>
      <c r="F6" s="76">
        <f>分析係数表!C9</f>
        <v>1</v>
      </c>
      <c r="G6" s="77">
        <f t="shared" si="1"/>
        <v>0</v>
      </c>
      <c r="H6" s="77">
        <v>2.1435708804879401E-4</v>
      </c>
      <c r="I6" s="77">
        <f t="shared" si="2"/>
        <v>2.1435708804879401E-4</v>
      </c>
      <c r="J6" s="76">
        <f>分析係数表!G9</f>
        <v>0.25</v>
      </c>
      <c r="K6" s="78">
        <f t="shared" si="3"/>
        <v>5.3589272012198503E-5</v>
      </c>
      <c r="L6" s="79"/>
      <c r="M6" s="80"/>
      <c r="N6" s="81">
        <f>分析係数表!H9</f>
        <v>6.8025282730081347E-4</v>
      </c>
      <c r="O6" s="82">
        <f t="shared" si="4"/>
        <v>1.5424732684979316E-2</v>
      </c>
      <c r="P6" s="76">
        <f>分析係数表!C9</f>
        <v>1</v>
      </c>
      <c r="Q6" s="82">
        <f t="shared" si="5"/>
        <v>1.5424732684979316E-2</v>
      </c>
      <c r="R6" s="83">
        <v>1.9529881799732189E-2</v>
      </c>
      <c r="S6" s="84">
        <f t="shared" si="6"/>
        <v>1.9744238887780981E-2</v>
      </c>
      <c r="T6" s="85">
        <f>分析係数表!F9</f>
        <v>0.67771084337349397</v>
      </c>
      <c r="U6" s="86">
        <f t="shared" si="7"/>
        <v>1.3380884788405786E-2</v>
      </c>
      <c r="V6" s="87">
        <f>分析係数表!D9</f>
        <v>0.24397590361445784</v>
      </c>
      <c r="W6" s="88">
        <f t="shared" si="8"/>
        <v>0</v>
      </c>
      <c r="X6" s="76">
        <f>分析係数表!E9</f>
        <v>0.13855421686746988</v>
      </c>
      <c r="Y6" s="89">
        <f t="shared" si="9"/>
        <v>0</v>
      </c>
    </row>
    <row r="7" spans="1:25" x14ac:dyDescent="0.2">
      <c r="A7" s="6" t="s">
        <v>220</v>
      </c>
      <c r="B7" s="5" t="s">
        <v>266</v>
      </c>
      <c r="C7" s="90"/>
      <c r="D7" s="76">
        <f>投入係数表!AF7</f>
        <v>0</v>
      </c>
      <c r="E7" s="77">
        <f t="shared" si="0"/>
        <v>0</v>
      </c>
      <c r="F7" s="76">
        <f>分析係数表!C10</f>
        <v>1</v>
      </c>
      <c r="G7" s="77">
        <f t="shared" si="1"/>
        <v>0</v>
      </c>
      <c r="H7" s="77">
        <v>3.0099709201956829E-4</v>
      </c>
      <c r="I7" s="77">
        <f t="shared" si="2"/>
        <v>3.0099709201956829E-4</v>
      </c>
      <c r="J7" s="76">
        <f>分析係数表!G10</f>
        <v>0.17902051621442752</v>
      </c>
      <c r="K7" s="78">
        <f t="shared" si="3"/>
        <v>5.3884654792384662E-5</v>
      </c>
      <c r="L7" s="79"/>
      <c r="M7" s="80"/>
      <c r="N7" s="81">
        <f>分析係数表!H10</f>
        <v>1.3605056546016269E-3</v>
      </c>
      <c r="O7" s="82">
        <f t="shared" si="4"/>
        <v>3.0849465369958633E-2</v>
      </c>
      <c r="P7" s="76">
        <f>分析係数表!C10</f>
        <v>1</v>
      </c>
      <c r="Q7" s="82">
        <f t="shared" si="5"/>
        <v>3.0849465369958633E-2</v>
      </c>
      <c r="R7" s="83">
        <v>5.379927731886882E-2</v>
      </c>
      <c r="S7" s="84">
        <f t="shared" si="6"/>
        <v>5.410027441088839E-2</v>
      </c>
      <c r="T7" s="85">
        <f>分析係数表!F10</f>
        <v>0.51919258769027132</v>
      </c>
      <c r="U7" s="86">
        <f t="shared" si="7"/>
        <v>2.8088461466142911E-2</v>
      </c>
      <c r="V7" s="87">
        <f>分析係数表!D10</f>
        <v>0.11647915287888816</v>
      </c>
      <c r="W7" s="88">
        <f t="shared" si="8"/>
        <v>0</v>
      </c>
      <c r="X7" s="76">
        <f>分析係数表!E10</f>
        <v>0.11482461945731304</v>
      </c>
      <c r="Y7" s="89">
        <f t="shared" si="9"/>
        <v>0</v>
      </c>
    </row>
    <row r="8" spans="1:25" x14ac:dyDescent="0.2">
      <c r="A8" s="6" t="s">
        <v>221</v>
      </c>
      <c r="B8" s="5" t="s">
        <v>27</v>
      </c>
      <c r="C8" s="90"/>
      <c r="D8" s="76">
        <f>投入係数表!AF8</f>
        <v>0</v>
      </c>
      <c r="E8" s="77">
        <f t="shared" si="0"/>
        <v>0</v>
      </c>
      <c r="F8" s="76">
        <f>分析係数表!C11</f>
        <v>0.13492063492063489</v>
      </c>
      <c r="G8" s="77">
        <f t="shared" si="1"/>
        <v>0</v>
      </c>
      <c r="H8" s="77">
        <v>9.0579851285646121E-2</v>
      </c>
      <c r="I8" s="77">
        <f t="shared" si="2"/>
        <v>9.0579851285646121E-2</v>
      </c>
      <c r="J8" s="76">
        <f>分析係数表!G11</f>
        <v>0.36893203883495146</v>
      </c>
      <c r="K8" s="78">
        <f t="shared" si="3"/>
        <v>3.341780921218012E-2</v>
      </c>
      <c r="L8" s="79"/>
      <c r="M8" s="80"/>
      <c r="N8" s="81">
        <f>分析係数表!H11</f>
        <v>-2.8343867804200562E-5</v>
      </c>
      <c r="O8" s="82">
        <f t="shared" si="4"/>
        <v>-6.4269719520747151E-4</v>
      </c>
      <c r="P8" s="76">
        <f>分析係数表!C11</f>
        <v>0.13492063492063489</v>
      </c>
      <c r="Q8" s="82">
        <f t="shared" si="5"/>
        <v>-8.6713113639103276E-5</v>
      </c>
      <c r="R8" s="83">
        <v>1.8790027994098932E-2</v>
      </c>
      <c r="S8" s="84">
        <f t="shared" si="6"/>
        <v>0.10936987927974505</v>
      </c>
      <c r="T8" s="85">
        <f>分析係数表!F11</f>
        <v>0.61165048543689315</v>
      </c>
      <c r="U8" s="86">
        <f t="shared" si="7"/>
        <v>6.6896139753630457E-2</v>
      </c>
      <c r="V8" s="87">
        <f>分析係数表!D11</f>
        <v>6.7961165048543687E-2</v>
      </c>
      <c r="W8" s="88">
        <f t="shared" si="8"/>
        <v>0</v>
      </c>
      <c r="X8" s="76">
        <f>分析係数表!E11</f>
        <v>5.8252427184466021E-2</v>
      </c>
      <c r="Y8" s="89">
        <f t="shared" si="9"/>
        <v>0</v>
      </c>
    </row>
    <row r="9" spans="1:25" x14ac:dyDescent="0.2">
      <c r="A9" s="6" t="s">
        <v>222</v>
      </c>
      <c r="B9" s="5" t="s">
        <v>190</v>
      </c>
      <c r="C9" s="90"/>
      <c r="D9" s="76">
        <f>投入係数表!AF9</f>
        <v>0</v>
      </c>
      <c r="E9" s="77">
        <f t="shared" si="0"/>
        <v>0</v>
      </c>
      <c r="F9" s="76">
        <f>分析係数表!C12</f>
        <v>0.20036934441366572</v>
      </c>
      <c r="G9" s="77">
        <f t="shared" si="1"/>
        <v>0</v>
      </c>
      <c r="H9" s="77">
        <v>1.8437645359448882E-3</v>
      </c>
      <c r="I9" s="77">
        <f t="shared" si="2"/>
        <v>1.8437645359448882E-3</v>
      </c>
      <c r="J9" s="76">
        <f>分析係数表!G12</f>
        <v>0.13740087392782002</v>
      </c>
      <c r="K9" s="78">
        <f t="shared" si="3"/>
        <v>2.5333485855594918E-4</v>
      </c>
      <c r="L9" s="79"/>
      <c r="M9" s="80"/>
      <c r="N9" s="81">
        <f>分析係数表!H12</f>
        <v>9.9061817975680963E-2</v>
      </c>
      <c r="O9" s="82">
        <f t="shared" si="4"/>
        <v>2.2462266972501133</v>
      </c>
      <c r="P9" s="76">
        <f>分析係数表!C12</f>
        <v>0.20036934441366572</v>
      </c>
      <c r="Q9" s="82">
        <f t="shared" si="5"/>
        <v>0.45007497073247876</v>
      </c>
      <c r="R9" s="83">
        <v>0.50098830083527268</v>
      </c>
      <c r="S9" s="84">
        <f t="shared" si="6"/>
        <v>0.50283206537121761</v>
      </c>
      <c r="T9" s="85">
        <f>分析係数表!F12</f>
        <v>0.33460106813400226</v>
      </c>
      <c r="U9" s="86">
        <f t="shared" si="7"/>
        <v>0.16824814616523587</v>
      </c>
      <c r="V9" s="87">
        <f>分析係数表!D12</f>
        <v>7.0399741058423698E-2</v>
      </c>
      <c r="W9" s="88">
        <f t="shared" si="8"/>
        <v>0</v>
      </c>
      <c r="X9" s="76">
        <f>分析係数表!E12</f>
        <v>6.3521605437773104E-2</v>
      </c>
      <c r="Y9" s="89">
        <f t="shared" si="9"/>
        <v>0</v>
      </c>
    </row>
    <row r="10" spans="1:25" x14ac:dyDescent="0.2">
      <c r="A10" s="6" t="s">
        <v>223</v>
      </c>
      <c r="B10" s="5" t="s">
        <v>28</v>
      </c>
      <c r="C10" s="90"/>
      <c r="D10" s="76">
        <f>投入係数表!AF10</f>
        <v>1.2795905310300703E-3</v>
      </c>
      <c r="E10" s="77">
        <f t="shared" si="0"/>
        <v>0.12795905310300704</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0.33291714711747028</v>
      </c>
      <c r="P10" s="76">
        <f>分析係数表!C13</f>
        <v>0</v>
      </c>
      <c r="Q10" s="82">
        <f t="shared" si="5"/>
        <v>0</v>
      </c>
      <c r="R10" s="83">
        <v>0</v>
      </c>
      <c r="S10" s="84">
        <f t="shared" si="6"/>
        <v>0</v>
      </c>
      <c r="T10" s="85">
        <f>分析係数表!F13</f>
        <v>0.3835294117647059</v>
      </c>
      <c r="U10" s="86">
        <f t="shared" si="7"/>
        <v>0</v>
      </c>
      <c r="V10" s="87">
        <f>分析係数表!D13</f>
        <v>0.3411764705882353</v>
      </c>
      <c r="W10" s="88">
        <f t="shared" si="8"/>
        <v>0</v>
      </c>
      <c r="X10" s="76">
        <f>分析係数表!E13</f>
        <v>0.31058823529411766</v>
      </c>
      <c r="Y10" s="89">
        <f t="shared" si="9"/>
        <v>0</v>
      </c>
    </row>
    <row r="11" spans="1:25" x14ac:dyDescent="0.2">
      <c r="A11" s="6" t="s">
        <v>224</v>
      </c>
      <c r="B11" s="5" t="s">
        <v>267</v>
      </c>
      <c r="C11" s="90"/>
      <c r="D11" s="76">
        <f>投入係数表!AF11</f>
        <v>1.9193857965451055E-3</v>
      </c>
      <c r="E11" s="77">
        <f t="shared" si="0"/>
        <v>0.19193857965451055</v>
      </c>
      <c r="F11" s="76">
        <f>分析係数表!C14</f>
        <v>6.3559322033898136E-3</v>
      </c>
      <c r="G11" s="77">
        <f t="shared" si="1"/>
        <v>1.2199485994990045E-3</v>
      </c>
      <c r="H11" s="77">
        <v>1.7350649908607191E-3</v>
      </c>
      <c r="I11" s="77">
        <f t="shared" si="2"/>
        <v>1.7350649908607191E-3</v>
      </c>
      <c r="J11" s="76">
        <f>分析係数表!G14</f>
        <v>0.23809523809523808</v>
      </c>
      <c r="K11" s="78">
        <f t="shared" si="3"/>
        <v>4.13110712109695E-4</v>
      </c>
      <c r="L11" s="79"/>
      <c r="M11" s="80"/>
      <c r="N11" s="81">
        <f>分析係数表!H14</f>
        <v>1.218786315580624E-3</v>
      </c>
      <c r="O11" s="82">
        <f t="shared" si="4"/>
        <v>2.7635979393921276E-2</v>
      </c>
      <c r="P11" s="76">
        <f>分析係数表!C14</f>
        <v>6.3559322033898136E-3</v>
      </c>
      <c r="Q11" s="82">
        <f t="shared" si="5"/>
        <v>1.7565241140204155E-4</v>
      </c>
      <c r="R11" s="83">
        <v>4.451637499771193E-4</v>
      </c>
      <c r="S11" s="84">
        <f t="shared" si="6"/>
        <v>2.1802287408378383E-3</v>
      </c>
      <c r="T11" s="85">
        <f>分析係数表!F14</f>
        <v>0.42857142857142855</v>
      </c>
      <c r="U11" s="86">
        <f t="shared" si="7"/>
        <v>9.3438374607335924E-4</v>
      </c>
      <c r="V11" s="87">
        <f>分析係数表!D14</f>
        <v>0.38095238095238093</v>
      </c>
      <c r="W11" s="88">
        <f t="shared" si="8"/>
        <v>0</v>
      </c>
      <c r="X11" s="76">
        <f>分析係数表!E14</f>
        <v>0.26190476190476192</v>
      </c>
      <c r="Y11" s="89">
        <f t="shared" si="9"/>
        <v>0</v>
      </c>
    </row>
    <row r="12" spans="1:25" x14ac:dyDescent="0.2">
      <c r="A12" s="6" t="s">
        <v>225</v>
      </c>
      <c r="B12" s="5" t="s">
        <v>29</v>
      </c>
      <c r="C12" s="90"/>
      <c r="D12" s="76">
        <f>投入係数表!AF12</f>
        <v>0</v>
      </c>
      <c r="E12" s="77">
        <f t="shared" si="0"/>
        <v>0</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0.20887658844242826</v>
      </c>
      <c r="P12" s="76">
        <f>分析係数表!C15</f>
        <v>0</v>
      </c>
      <c r="Q12" s="82">
        <f t="shared" si="5"/>
        <v>0</v>
      </c>
      <c r="R12" s="83">
        <v>0</v>
      </c>
      <c r="S12" s="84">
        <f t="shared" si="6"/>
        <v>0</v>
      </c>
      <c r="T12" s="85">
        <f>分析係数表!F15</f>
        <v>0.2982456140350877</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投入係数表!AF13</f>
        <v>2.1753039027511197E-2</v>
      </c>
      <c r="E13" s="77">
        <f t="shared" si="0"/>
        <v>2.1753039027511196</v>
      </c>
      <c r="F13" s="76">
        <f>分析係数表!C16</f>
        <v>8.0906148867310179E-4</v>
      </c>
      <c r="G13" s="77">
        <f t="shared" si="1"/>
        <v>1.7599546138762291E-3</v>
      </c>
      <c r="H13" s="77">
        <v>1.9310790275595285E-3</v>
      </c>
      <c r="I13" s="77">
        <f t="shared" si="2"/>
        <v>1.9310790275595285E-3</v>
      </c>
      <c r="J13" s="76">
        <f>分析係数表!G16</f>
        <v>0</v>
      </c>
      <c r="K13" s="78">
        <f t="shared" si="3"/>
        <v>0</v>
      </c>
      <c r="L13" s="79"/>
      <c r="M13" s="80"/>
      <c r="N13" s="81">
        <f>分析係数表!H16</f>
        <v>1.7573198038604347E-2</v>
      </c>
      <c r="O13" s="82">
        <f t="shared" si="4"/>
        <v>0.39847226102863231</v>
      </c>
      <c r="P13" s="76">
        <f>分析係数表!C16</f>
        <v>8.0906148867310179E-4</v>
      </c>
      <c r="Q13" s="82">
        <f t="shared" si="5"/>
        <v>3.2238856070276206E-4</v>
      </c>
      <c r="R13" s="83">
        <v>3.6668651366356353E-4</v>
      </c>
      <c r="S13" s="84">
        <f t="shared" si="6"/>
        <v>2.2977655412230922E-3</v>
      </c>
      <c r="T13" s="85">
        <f>分析係数表!F16</f>
        <v>0</v>
      </c>
      <c r="U13" s="86">
        <f t="shared" si="7"/>
        <v>0</v>
      </c>
      <c r="V13" s="87">
        <f>分析係数表!D16</f>
        <v>0</v>
      </c>
      <c r="W13" s="88">
        <f t="shared" si="8"/>
        <v>0</v>
      </c>
      <c r="X13" s="76">
        <f>分析係数表!E16</f>
        <v>0</v>
      </c>
      <c r="Y13" s="89">
        <f t="shared" si="9"/>
        <v>0</v>
      </c>
    </row>
    <row r="14" spans="1:25" x14ac:dyDescent="0.2">
      <c r="A14" s="6" t="s">
        <v>2</v>
      </c>
      <c r="B14" s="5" t="s">
        <v>364</v>
      </c>
      <c r="C14" s="90"/>
      <c r="D14" s="76">
        <f>投入係数表!AF14</f>
        <v>6.3979526551503517E-4</v>
      </c>
      <c r="E14" s="77">
        <f t="shared" si="0"/>
        <v>6.3979526551503518E-2</v>
      </c>
      <c r="F14" s="76">
        <f>分析係数表!C17</f>
        <v>1.9255455712451908E-2</v>
      </c>
      <c r="G14" s="77">
        <f t="shared" si="1"/>
        <v>1.231954940016117E-3</v>
      </c>
      <c r="H14" s="77">
        <v>2.674890308155411E-3</v>
      </c>
      <c r="I14" s="77">
        <f t="shared" si="2"/>
        <v>2.674890308155411E-3</v>
      </c>
      <c r="J14" s="76">
        <f>分析係数表!G17</f>
        <v>0.22549019607843138</v>
      </c>
      <c r="K14" s="78">
        <f t="shared" si="3"/>
        <v>6.0316154007425936E-4</v>
      </c>
      <c r="L14" s="79"/>
      <c r="M14" s="80"/>
      <c r="N14" s="81">
        <f>分析係数表!H17</f>
        <v>2.8343867804200562E-3</v>
      </c>
      <c r="O14" s="82">
        <f t="shared" si="4"/>
        <v>6.4269719520747157E-2</v>
      </c>
      <c r="P14" s="76">
        <f>分析係数表!C17</f>
        <v>1.9255455712451908E-2</v>
      </c>
      <c r="Q14" s="82">
        <f t="shared" si="5"/>
        <v>1.2375427378834528E-3</v>
      </c>
      <c r="R14" s="83">
        <v>2.007505700866261E-3</v>
      </c>
      <c r="S14" s="84">
        <f t="shared" si="6"/>
        <v>4.6823960090216724E-3</v>
      </c>
      <c r="T14" s="85">
        <f>分析係数表!F17</f>
        <v>0.34313725490196079</v>
      </c>
      <c r="U14" s="86">
        <f t="shared" si="7"/>
        <v>1.6067045128995935E-3</v>
      </c>
      <c r="V14" s="87">
        <f>分析係数表!D17</f>
        <v>1.9607843137254902E-2</v>
      </c>
      <c r="W14" s="88">
        <f t="shared" si="8"/>
        <v>0</v>
      </c>
      <c r="X14" s="76">
        <f>分析係数表!E17</f>
        <v>9.8039215686274508E-3</v>
      </c>
      <c r="Y14" s="89">
        <f t="shared" si="9"/>
        <v>0</v>
      </c>
    </row>
    <row r="15" spans="1:25" x14ac:dyDescent="0.2">
      <c r="A15" s="6" t="s">
        <v>3</v>
      </c>
      <c r="B15" s="5" t="s">
        <v>31</v>
      </c>
      <c r="C15" s="90"/>
      <c r="D15" s="76">
        <f>投入係数表!AF15</f>
        <v>0</v>
      </c>
      <c r="E15" s="77">
        <f t="shared" si="0"/>
        <v>0</v>
      </c>
      <c r="F15" s="76">
        <f>分析係数表!C18</f>
        <v>0.17326732673267331</v>
      </c>
      <c r="G15" s="77">
        <f t="shared" si="1"/>
        <v>0</v>
      </c>
      <c r="H15" s="77">
        <v>1.0551803176262075E-2</v>
      </c>
      <c r="I15" s="77">
        <f t="shared" si="2"/>
        <v>1.0551803176262075E-2</v>
      </c>
      <c r="J15" s="76">
        <f>分析係数表!G18</f>
        <v>0.2148626817447496</v>
      </c>
      <c r="K15" s="78">
        <f t="shared" si="3"/>
        <v>2.2671887276944362E-3</v>
      </c>
      <c r="L15" s="79"/>
      <c r="M15" s="80"/>
      <c r="N15" s="81">
        <f>分析係数表!H18</f>
        <v>4.8184575267140952E-4</v>
      </c>
      <c r="O15" s="82">
        <f t="shared" si="4"/>
        <v>1.0925852318527015E-2</v>
      </c>
      <c r="P15" s="76">
        <f>分析係数表!C18</f>
        <v>0.17326732673267331</v>
      </c>
      <c r="Q15" s="82">
        <f t="shared" si="5"/>
        <v>1.8930932235071566E-3</v>
      </c>
      <c r="R15" s="83">
        <v>3.5091237299547983E-3</v>
      </c>
      <c r="S15" s="84">
        <f t="shared" si="6"/>
        <v>1.4060926906216874E-2</v>
      </c>
      <c r="T15" s="85">
        <f>分析係数表!F18</f>
        <v>0.4604200323101777</v>
      </c>
      <c r="U15" s="86">
        <f t="shared" si="7"/>
        <v>6.4739324204714198E-3</v>
      </c>
      <c r="V15" s="87">
        <f>分析係数表!D18</f>
        <v>6.3004846526655903E-2</v>
      </c>
      <c r="W15" s="88">
        <f t="shared" si="8"/>
        <v>0</v>
      </c>
      <c r="X15" s="76">
        <f>分析係数表!E18</f>
        <v>5.492730210016155E-2</v>
      </c>
      <c r="Y15" s="89">
        <f t="shared" si="9"/>
        <v>0</v>
      </c>
    </row>
    <row r="16" spans="1:25" x14ac:dyDescent="0.2">
      <c r="A16" s="6" t="s">
        <v>4</v>
      </c>
      <c r="B16" s="5" t="s">
        <v>32</v>
      </c>
      <c r="C16" s="90"/>
      <c r="D16" s="76">
        <f>投入係数表!AF16</f>
        <v>0</v>
      </c>
      <c r="E16" s="77">
        <f t="shared" si="0"/>
        <v>0</v>
      </c>
      <c r="F16" s="76">
        <f>分析係数表!C19</f>
        <v>6.6666666666667096E-3</v>
      </c>
      <c r="G16" s="77">
        <f t="shared" si="1"/>
        <v>0</v>
      </c>
      <c r="H16" s="77">
        <v>2.7326977673809293E-4</v>
      </c>
      <c r="I16" s="77">
        <f t="shared" si="2"/>
        <v>2.7326977673809293E-4</v>
      </c>
      <c r="J16" s="76">
        <f>分析係数表!G19</f>
        <v>7.1428571428571425E-2</v>
      </c>
      <c r="K16" s="78">
        <f t="shared" si="3"/>
        <v>1.9519269767006636E-5</v>
      </c>
      <c r="L16" s="79"/>
      <c r="M16" s="80"/>
      <c r="N16" s="81">
        <f>分析係数表!H19</f>
        <v>-1.1337547121680225E-4</v>
      </c>
      <c r="O16" s="82">
        <f t="shared" si="4"/>
        <v>-2.5707887808298861E-3</v>
      </c>
      <c r="P16" s="76">
        <f>分析係数表!C19</f>
        <v>6.6666666666667096E-3</v>
      </c>
      <c r="Q16" s="82">
        <f t="shared" si="5"/>
        <v>-1.7138591872199351E-5</v>
      </c>
      <c r="R16" s="83">
        <v>2.1088507300764451E-5</v>
      </c>
      <c r="S16" s="84">
        <f t="shared" si="6"/>
        <v>2.9435828403885737E-4</v>
      </c>
      <c r="T16" s="85">
        <f>分析係数表!F19</f>
        <v>0.2857142857142857</v>
      </c>
      <c r="U16" s="86">
        <f t="shared" si="7"/>
        <v>8.410236686824496E-5</v>
      </c>
      <c r="V16" s="87">
        <f>分析係数表!D19</f>
        <v>0</v>
      </c>
      <c r="W16" s="88">
        <f t="shared" si="8"/>
        <v>0</v>
      </c>
      <c r="X16" s="76">
        <f>分析係数表!E19</f>
        <v>0</v>
      </c>
      <c r="Y16" s="89">
        <f t="shared" si="9"/>
        <v>0</v>
      </c>
    </row>
    <row r="17" spans="1:25" x14ac:dyDescent="0.2">
      <c r="A17" s="6" t="s">
        <v>5</v>
      </c>
      <c r="B17" s="5" t="s">
        <v>33</v>
      </c>
      <c r="C17" s="90"/>
      <c r="D17" s="76">
        <f>投入係数表!AF17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1.3496641099356901E-2</v>
      </c>
      <c r="P17" s="76">
        <f>分析係数表!C20</f>
        <v>0</v>
      </c>
      <c r="Q17" s="82">
        <f t="shared" si="5"/>
        <v>0</v>
      </c>
      <c r="R17" s="83">
        <v>0</v>
      </c>
      <c r="S17" s="84">
        <f t="shared" si="6"/>
        <v>0</v>
      </c>
      <c r="T17" s="85">
        <f>分析係数表!F20</f>
        <v>0.33333333333333331</v>
      </c>
      <c r="U17" s="86">
        <f t="shared" si="7"/>
        <v>0</v>
      </c>
      <c r="V17" s="87">
        <f>分析係数表!D20</f>
        <v>1.5</v>
      </c>
      <c r="W17" s="88">
        <f t="shared" si="8"/>
        <v>0</v>
      </c>
      <c r="X17" s="76">
        <f>分析係数表!E20</f>
        <v>1.1666666666666667</v>
      </c>
      <c r="Y17" s="89">
        <f t="shared" si="9"/>
        <v>0</v>
      </c>
    </row>
    <row r="18" spans="1:25" x14ac:dyDescent="0.2">
      <c r="A18" s="6" t="s">
        <v>6</v>
      </c>
      <c r="B18" s="5" t="s">
        <v>34</v>
      </c>
      <c r="C18" s="90"/>
      <c r="D18" s="76">
        <f>投入係数表!AF18</f>
        <v>6.3979526551503517E-4</v>
      </c>
      <c r="E18" s="77">
        <f t="shared" si="0"/>
        <v>6.3979526551503518E-2</v>
      </c>
      <c r="F18" s="76">
        <f>分析係数表!C21</f>
        <v>2.5662959794696349E-2</v>
      </c>
      <c r="G18" s="77">
        <f t="shared" si="1"/>
        <v>1.6419040175749424E-3</v>
      </c>
      <c r="H18" s="77">
        <v>4.5053419994237889E-3</v>
      </c>
      <c r="I18" s="77">
        <f t="shared" si="2"/>
        <v>4.5053419994237889E-3</v>
      </c>
      <c r="J18" s="76">
        <f>分析係数表!G21</f>
        <v>0.2857142857142857</v>
      </c>
      <c r="K18" s="78">
        <f t="shared" si="3"/>
        <v>1.2872405712639396E-3</v>
      </c>
      <c r="L18" s="79"/>
      <c r="M18" s="80"/>
      <c r="N18" s="81">
        <f>分析係数表!H21</f>
        <v>9.6369150534281905E-4</v>
      </c>
      <c r="O18" s="82">
        <f t="shared" si="4"/>
        <v>2.1851704637054031E-2</v>
      </c>
      <c r="P18" s="76">
        <f>分析係数表!C21</f>
        <v>2.5662959794696349E-2</v>
      </c>
      <c r="Q18" s="82">
        <f t="shared" si="5"/>
        <v>5.6077941754629742E-4</v>
      </c>
      <c r="R18" s="83">
        <v>1.0450207817301368E-3</v>
      </c>
      <c r="S18" s="84">
        <f t="shared" si="6"/>
        <v>5.5503627811539259E-3</v>
      </c>
      <c r="T18" s="85">
        <f>分析係数表!F21</f>
        <v>0.42857142857142855</v>
      </c>
      <c r="U18" s="86">
        <f t="shared" si="7"/>
        <v>2.3787269062088253E-3</v>
      </c>
      <c r="V18" s="87">
        <f>分析係数表!D21</f>
        <v>0.12903225806451613</v>
      </c>
      <c r="W18" s="88">
        <f t="shared" si="8"/>
        <v>0</v>
      </c>
      <c r="X18" s="76">
        <f>分析係数表!E21</f>
        <v>9.2165898617511524E-2</v>
      </c>
      <c r="Y18" s="89">
        <f t="shared" si="9"/>
        <v>0</v>
      </c>
    </row>
    <row r="19" spans="1:25" x14ac:dyDescent="0.2">
      <c r="A19" s="6" t="s">
        <v>7</v>
      </c>
      <c r="B19" s="5" t="s">
        <v>268</v>
      </c>
      <c r="C19" s="90"/>
      <c r="D19" s="76">
        <f>投入係数表!AF19</f>
        <v>0</v>
      </c>
      <c r="E19" s="77">
        <f t="shared" si="0"/>
        <v>0</v>
      </c>
      <c r="F19" s="76">
        <f>分析係数表!C22</f>
        <v>5.6016597510373467E-2</v>
      </c>
      <c r="G19" s="77">
        <f t="shared" si="1"/>
        <v>0</v>
      </c>
      <c r="H19" s="77">
        <v>1.2799582485775393E-3</v>
      </c>
      <c r="I19" s="77">
        <f t="shared" si="2"/>
        <v>1.2799582485775393E-3</v>
      </c>
      <c r="J19" s="76">
        <f>分析係数表!G22</f>
        <v>0.19573901464713714</v>
      </c>
      <c r="K19" s="78">
        <f t="shared" si="3"/>
        <v>2.5053776636604295E-4</v>
      </c>
      <c r="L19" s="79"/>
      <c r="M19" s="80"/>
      <c r="N19" s="81">
        <f>分析係数表!H22</f>
        <v>5.6687735608401125E-5</v>
      </c>
      <c r="O19" s="82">
        <f t="shared" si="4"/>
        <v>1.285394390414943E-3</v>
      </c>
      <c r="P19" s="76">
        <f>分析係数表!C22</f>
        <v>5.6016597510373467E-2</v>
      </c>
      <c r="Q19" s="82">
        <f t="shared" si="5"/>
        <v>7.2003420209965722E-5</v>
      </c>
      <c r="R19" s="83">
        <v>3.874419242222953E-4</v>
      </c>
      <c r="S19" s="84">
        <f t="shared" si="6"/>
        <v>1.6674001727998346E-3</v>
      </c>
      <c r="T19" s="85">
        <f>分析係数表!F22</f>
        <v>0.41411451398135818</v>
      </c>
      <c r="U19" s="86">
        <f t="shared" si="7"/>
        <v>6.904946121714362E-4</v>
      </c>
      <c r="V19" s="87">
        <f>分析係数表!D22</f>
        <v>3.1957390146471372E-2</v>
      </c>
      <c r="W19" s="88">
        <f t="shared" si="8"/>
        <v>0</v>
      </c>
      <c r="X19" s="76">
        <f>分析係数表!E22</f>
        <v>2.529960053262317E-2</v>
      </c>
      <c r="Y19" s="89">
        <f t="shared" si="9"/>
        <v>0</v>
      </c>
    </row>
    <row r="20" spans="1:25" x14ac:dyDescent="0.2">
      <c r="A20" s="6" t="s">
        <v>8</v>
      </c>
      <c r="B20" s="5" t="s">
        <v>269</v>
      </c>
      <c r="C20" s="90"/>
      <c r="D20" s="76">
        <f>投入係数表!AF20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6.4269719520747151E-4</v>
      </c>
      <c r="P20" s="76">
        <f>分析係数表!C23</f>
        <v>0</v>
      </c>
      <c r="Q20" s="82">
        <f t="shared" si="5"/>
        <v>0</v>
      </c>
      <c r="R20" s="83">
        <v>0</v>
      </c>
      <c r="S20" s="84">
        <f t="shared" si="6"/>
        <v>0</v>
      </c>
      <c r="T20" s="85">
        <f>分析係数表!F23</f>
        <v>0.43373493975903615</v>
      </c>
      <c r="U20" s="86">
        <f t="shared" si="7"/>
        <v>0</v>
      </c>
      <c r="V20" s="87">
        <f>分析係数表!D23</f>
        <v>0.26506024096385544</v>
      </c>
      <c r="W20" s="88">
        <f t="shared" si="8"/>
        <v>0</v>
      </c>
      <c r="X20" s="76">
        <f>分析係数表!E23</f>
        <v>0.25301204819277107</v>
      </c>
      <c r="Y20" s="89">
        <f t="shared" si="9"/>
        <v>0</v>
      </c>
    </row>
    <row r="21" spans="1:25" x14ac:dyDescent="0.2">
      <c r="A21" s="6" t="s">
        <v>9</v>
      </c>
      <c r="B21" s="5" t="s">
        <v>270</v>
      </c>
      <c r="C21" s="90"/>
      <c r="D21" s="76">
        <f>投入係数表!AF21</f>
        <v>0</v>
      </c>
      <c r="E21" s="77">
        <f t="shared" si="0"/>
        <v>0</v>
      </c>
      <c r="F21" s="76">
        <f>分析係数表!C24</f>
        <v>0.19917864476386038</v>
      </c>
      <c r="G21" s="77">
        <f t="shared" si="1"/>
        <v>0</v>
      </c>
      <c r="H21" s="77">
        <v>8.6835217684688194E-4</v>
      </c>
      <c r="I21" s="77">
        <f t="shared" si="2"/>
        <v>8.6835217684688194E-4</v>
      </c>
      <c r="J21" s="76">
        <f>分析係数表!G24</f>
        <v>0.20754716981132076</v>
      </c>
      <c r="K21" s="78">
        <f t="shared" si="3"/>
        <v>1.8022403670406984E-4</v>
      </c>
      <c r="L21" s="79"/>
      <c r="M21" s="80"/>
      <c r="N21" s="81">
        <f>分析係数表!H24</f>
        <v>3.9681414925880784E-4</v>
      </c>
      <c r="O21" s="82">
        <f t="shared" si="4"/>
        <v>8.9977607329046003E-3</v>
      </c>
      <c r="P21" s="76">
        <f>分析係数表!C24</f>
        <v>0.19917864476386038</v>
      </c>
      <c r="Q21" s="82">
        <f t="shared" si="5"/>
        <v>1.7921617886894174E-3</v>
      </c>
      <c r="R21" s="83">
        <v>3.4444025921077665E-3</v>
      </c>
      <c r="S21" s="84">
        <f t="shared" si="6"/>
        <v>4.3127547689546485E-3</v>
      </c>
      <c r="T21" s="85">
        <f>分析係数表!F24</f>
        <v>0.39622641509433965</v>
      </c>
      <c r="U21" s="86">
        <f t="shared" si="7"/>
        <v>1.7088273612839175E-3</v>
      </c>
      <c r="V21" s="87">
        <f>分析係数表!D24</f>
        <v>0.16981132075471697</v>
      </c>
      <c r="W21" s="88">
        <f t="shared" si="8"/>
        <v>0</v>
      </c>
      <c r="X21" s="76">
        <f>分析係数表!E24</f>
        <v>0.16981132075471697</v>
      </c>
      <c r="Y21" s="89">
        <f t="shared" si="9"/>
        <v>0</v>
      </c>
    </row>
    <row r="22" spans="1:25" x14ac:dyDescent="0.2">
      <c r="A22" s="6" t="s">
        <v>10</v>
      </c>
      <c r="B22" s="5" t="s">
        <v>271</v>
      </c>
      <c r="C22" s="90"/>
      <c r="D22" s="76">
        <f>投入係数表!AF22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1.2211246708941959E-2</v>
      </c>
      <c r="P22" s="76">
        <f>分析係数表!C25</f>
        <v>0</v>
      </c>
      <c r="Q22" s="82">
        <f t="shared" si="5"/>
        <v>0</v>
      </c>
      <c r="R22" s="83">
        <v>0</v>
      </c>
      <c r="S22" s="84">
        <f t="shared" si="6"/>
        <v>0</v>
      </c>
      <c r="T22" s="85">
        <f>分析係数表!F25</f>
        <v>0.35897435897435898</v>
      </c>
      <c r="U22" s="86">
        <f t="shared" si="7"/>
        <v>0</v>
      </c>
      <c r="V22" s="87">
        <f>分析係数表!D25</f>
        <v>2.641025641025641</v>
      </c>
      <c r="W22" s="88">
        <f t="shared" si="8"/>
        <v>0</v>
      </c>
      <c r="X22" s="76">
        <f>分析係数表!E25</f>
        <v>2.4615384615384617</v>
      </c>
      <c r="Y22" s="89">
        <f t="shared" si="9"/>
        <v>0</v>
      </c>
    </row>
    <row r="23" spans="1:25" x14ac:dyDescent="0.2">
      <c r="A23" s="6" t="s">
        <v>11</v>
      </c>
      <c r="B23" s="5" t="s">
        <v>35</v>
      </c>
      <c r="C23" s="90"/>
      <c r="D23" s="76">
        <f>投入係数表!AF23</f>
        <v>0</v>
      </c>
      <c r="E23" s="77">
        <f t="shared" si="0"/>
        <v>0</v>
      </c>
      <c r="F23" s="76">
        <f>分析係数表!C26</f>
        <v>0.11021233569261879</v>
      </c>
      <c r="G23" s="77">
        <f t="shared" si="1"/>
        <v>0</v>
      </c>
      <c r="H23" s="77">
        <v>2.6716654306263277E-3</v>
      </c>
      <c r="I23" s="77">
        <f t="shared" si="2"/>
        <v>2.6716654306263277E-3</v>
      </c>
      <c r="J23" s="76">
        <f>分析係数表!G26</f>
        <v>0.1984126984126984</v>
      </c>
      <c r="K23" s="78">
        <f t="shared" si="3"/>
        <v>5.300923473464936E-4</v>
      </c>
      <c r="L23" s="79"/>
      <c r="M23" s="80"/>
      <c r="N23" s="81">
        <f>分析係数表!H26</f>
        <v>1.2046143816785239E-2</v>
      </c>
      <c r="O23" s="82">
        <f t="shared" si="4"/>
        <v>0.27314630796317541</v>
      </c>
      <c r="P23" s="76">
        <f>分析係数表!C26</f>
        <v>0.11021233569261879</v>
      </c>
      <c r="Q23" s="82">
        <f t="shared" si="5"/>
        <v>3.0104092586436922E-2</v>
      </c>
      <c r="R23" s="83">
        <v>3.0959628757622842E-2</v>
      </c>
      <c r="S23" s="84">
        <f t="shared" si="6"/>
        <v>3.3631294188249172E-2</v>
      </c>
      <c r="T23" s="85">
        <f>分析係数表!F26</f>
        <v>0.33809523809523812</v>
      </c>
      <c r="U23" s="86">
        <f t="shared" si="7"/>
        <v>1.1370580416027102E-2</v>
      </c>
      <c r="V23" s="87">
        <f>分析係数表!D26</f>
        <v>0</v>
      </c>
      <c r="W23" s="88">
        <f t="shared" si="8"/>
        <v>0</v>
      </c>
      <c r="X23" s="76">
        <f>分析係数表!E26</f>
        <v>0</v>
      </c>
      <c r="Y23" s="89">
        <f t="shared" si="9"/>
        <v>0</v>
      </c>
    </row>
    <row r="24" spans="1:25" x14ac:dyDescent="0.2">
      <c r="A24" s="6" t="s">
        <v>12</v>
      </c>
      <c r="B24" s="5" t="s">
        <v>365</v>
      </c>
      <c r="C24" s="90"/>
      <c r="D24" s="76">
        <f>投入係数表!AF24</f>
        <v>0</v>
      </c>
      <c r="E24" s="77">
        <f t="shared" si="0"/>
        <v>0</v>
      </c>
      <c r="F24" s="76">
        <f>分析係数表!C27</f>
        <v>1.1933174224343368E-3</v>
      </c>
      <c r="G24" s="77">
        <f t="shared" si="1"/>
        <v>0</v>
      </c>
      <c r="H24" s="77">
        <v>5.3532967288025375E-6</v>
      </c>
      <c r="I24" s="77">
        <f t="shared" si="2"/>
        <v>5.3532967288025375E-6</v>
      </c>
      <c r="J24" s="76">
        <f>分析係数表!G27</f>
        <v>0.2857142857142857</v>
      </c>
      <c r="K24" s="78">
        <f t="shared" si="3"/>
        <v>1.5295133510864393E-6</v>
      </c>
      <c r="L24" s="79"/>
      <c r="M24" s="80"/>
      <c r="N24" s="81">
        <f>分析係数表!H27</f>
        <v>1.1365890989484425E-2</v>
      </c>
      <c r="O24" s="82">
        <f t="shared" si="4"/>
        <v>0.25772157527819606</v>
      </c>
      <c r="P24" s="76">
        <f>分析係数表!C27</f>
        <v>1.1933174224343368E-3</v>
      </c>
      <c r="Q24" s="82">
        <f t="shared" si="5"/>
        <v>3.0754364591669379E-4</v>
      </c>
      <c r="R24" s="83">
        <v>3.0878458845034931E-4</v>
      </c>
      <c r="S24" s="84">
        <f t="shared" si="6"/>
        <v>3.1413788517915185E-4</v>
      </c>
      <c r="T24" s="85">
        <f>分析係数表!F27</f>
        <v>0.5714285714285714</v>
      </c>
      <c r="U24" s="86">
        <f t="shared" si="7"/>
        <v>1.7950736295951534E-4</v>
      </c>
      <c r="V24" s="87">
        <f>分析係数表!D27</f>
        <v>1.4285714285714286</v>
      </c>
      <c r="W24" s="88">
        <f t="shared" si="8"/>
        <v>0</v>
      </c>
      <c r="X24" s="76">
        <f>分析係数表!E27</f>
        <v>1.2857142857142858</v>
      </c>
      <c r="Y24" s="89">
        <f t="shared" si="9"/>
        <v>0</v>
      </c>
    </row>
    <row r="25" spans="1:25" x14ac:dyDescent="0.2">
      <c r="A25" s="6" t="s">
        <v>13</v>
      </c>
      <c r="B25" s="5" t="s">
        <v>191</v>
      </c>
      <c r="C25" s="90"/>
      <c r="D25" s="76">
        <f>投入係数表!AF25</f>
        <v>2.7511196417146513E-2</v>
      </c>
      <c r="E25" s="77">
        <f t="shared" si="0"/>
        <v>2.7511196417146513</v>
      </c>
      <c r="F25" s="76">
        <f>分析係数表!C28</f>
        <v>9.1300191204588876E-2</v>
      </c>
      <c r="G25" s="77">
        <f t="shared" si="1"/>
        <v>0.25117774931524772</v>
      </c>
      <c r="H25" s="77">
        <v>0.27129818939594652</v>
      </c>
      <c r="I25" s="77">
        <f t="shared" si="2"/>
        <v>0.27129818939594652</v>
      </c>
      <c r="J25" s="76">
        <f>分析係数表!G28</f>
        <v>0.1256583897667419</v>
      </c>
      <c r="K25" s="78">
        <f t="shared" si="3"/>
        <v>3.409089362612721E-2</v>
      </c>
      <c r="L25" s="79"/>
      <c r="M25" s="80"/>
      <c r="N25" s="81">
        <f>分析係数表!H28</f>
        <v>2.1286244720954622E-2</v>
      </c>
      <c r="O25" s="82">
        <f t="shared" si="4"/>
        <v>0.48266559360081113</v>
      </c>
      <c r="P25" s="76">
        <f>分析係数表!C28</f>
        <v>9.1300191204588876E-2</v>
      </c>
      <c r="Q25" s="82">
        <f t="shared" si="5"/>
        <v>4.4067460983630444E-2</v>
      </c>
      <c r="R25" s="83">
        <v>4.7968320749394909E-2</v>
      </c>
      <c r="S25" s="84">
        <f t="shared" si="6"/>
        <v>0.31926651014534141</v>
      </c>
      <c r="T25" s="85">
        <f>分析係数表!F28</f>
        <v>0.21519939804364183</v>
      </c>
      <c r="U25" s="86">
        <f t="shared" si="7"/>
        <v>6.870596079877174E-2</v>
      </c>
      <c r="V25" s="87">
        <f>分析係数表!D28</f>
        <v>9.9322799097065456E-2</v>
      </c>
      <c r="W25" s="88">
        <f t="shared" si="8"/>
        <v>0</v>
      </c>
      <c r="X25" s="76">
        <f>分析係数表!E28</f>
        <v>9.7817908201655382E-2</v>
      </c>
      <c r="Y25" s="89">
        <f t="shared" si="9"/>
        <v>0</v>
      </c>
    </row>
    <row r="26" spans="1:25" x14ac:dyDescent="0.2">
      <c r="A26" s="6" t="s">
        <v>14</v>
      </c>
      <c r="B26" s="5" t="s">
        <v>50</v>
      </c>
      <c r="C26" s="90"/>
      <c r="D26" s="76">
        <f>投入係数表!AF26</f>
        <v>1.9193857965451055E-3</v>
      </c>
      <c r="E26" s="77">
        <f t="shared" si="0"/>
        <v>0.19193857965451055</v>
      </c>
      <c r="F26" s="76">
        <f>分析係数表!C29</f>
        <v>1.8433179723502335E-2</v>
      </c>
      <c r="G26" s="77">
        <f t="shared" si="1"/>
        <v>3.5380383346453616E-3</v>
      </c>
      <c r="H26" s="77">
        <v>4.7044007161982735E-3</v>
      </c>
      <c r="I26" s="77">
        <f t="shared" si="2"/>
        <v>4.7044007161982735E-3</v>
      </c>
      <c r="J26" s="76">
        <f>分析係数表!G29</f>
        <v>0.30107526881720431</v>
      </c>
      <c r="K26" s="78">
        <f t="shared" si="3"/>
        <v>1.4163787102532436E-3</v>
      </c>
      <c r="L26" s="79"/>
      <c r="M26" s="80"/>
      <c r="N26" s="81">
        <f>分析係数表!H29</f>
        <v>1.0062073070491199E-2</v>
      </c>
      <c r="O26" s="82">
        <f t="shared" si="4"/>
        <v>0.22815750429865239</v>
      </c>
      <c r="P26" s="76">
        <f>分析係数表!C29</f>
        <v>1.8433179723502335E-2</v>
      </c>
      <c r="Q26" s="82">
        <f t="shared" si="5"/>
        <v>4.2056682820028161E-3</v>
      </c>
      <c r="R26" s="83">
        <v>5.0085569396622169E-3</v>
      </c>
      <c r="S26" s="84">
        <f t="shared" si="6"/>
        <v>9.7129576558604904E-3</v>
      </c>
      <c r="T26" s="85">
        <f>分析係数表!F29</f>
        <v>0.4838709677419355</v>
      </c>
      <c r="U26" s="86">
        <f t="shared" si="7"/>
        <v>4.6998182205776565E-3</v>
      </c>
      <c r="V26" s="87">
        <f>分析係数表!D29</f>
        <v>0.46236559139784944</v>
      </c>
      <c r="W26" s="88">
        <f t="shared" si="8"/>
        <v>0</v>
      </c>
      <c r="X26" s="76">
        <f>分析係数表!E29</f>
        <v>0.18279569892473119</v>
      </c>
      <c r="Y26" s="89">
        <f t="shared" si="9"/>
        <v>0</v>
      </c>
    </row>
    <row r="27" spans="1:25" x14ac:dyDescent="0.2">
      <c r="A27" s="6" t="s">
        <v>15</v>
      </c>
      <c r="B27" s="5" t="s">
        <v>36</v>
      </c>
      <c r="C27" s="90"/>
      <c r="D27" s="76">
        <f>投入係数表!AF27</f>
        <v>8.9571337172104932E-3</v>
      </c>
      <c r="E27" s="77">
        <f t="shared" si="0"/>
        <v>0.89571337172104937</v>
      </c>
      <c r="F27" s="76">
        <f>分析係数表!C30</f>
        <v>1</v>
      </c>
      <c r="G27" s="77">
        <f t="shared" si="1"/>
        <v>0.89571337172104937</v>
      </c>
      <c r="H27" s="77">
        <v>0.97557257689404508</v>
      </c>
      <c r="I27" s="77">
        <f t="shared" si="2"/>
        <v>0.97557257689404508</v>
      </c>
      <c r="J27" s="76">
        <f>分析係数表!G30</f>
        <v>0.34457349818908456</v>
      </c>
      <c r="K27" s="78">
        <f t="shared" si="3"/>
        <v>0.33615645555772078</v>
      </c>
      <c r="L27" s="79"/>
      <c r="M27" s="80"/>
      <c r="N27" s="81">
        <f>分析係数表!H30</f>
        <v>0</v>
      </c>
      <c r="O27" s="82">
        <f t="shared" si="4"/>
        <v>0</v>
      </c>
      <c r="P27" s="76">
        <f>分析係数表!C30</f>
        <v>1</v>
      </c>
      <c r="Q27" s="82">
        <f t="shared" si="5"/>
        <v>0</v>
      </c>
      <c r="R27" s="83">
        <v>4.7923248200004438E-2</v>
      </c>
      <c r="S27" s="84">
        <f t="shared" si="6"/>
        <v>1.0234958250940496</v>
      </c>
      <c r="T27" s="85">
        <f>分析係数表!F30</f>
        <v>0.44136380666916447</v>
      </c>
      <c r="U27" s="86">
        <f t="shared" si="7"/>
        <v>0.45173401347350706</v>
      </c>
      <c r="V27" s="87">
        <f>分析係数表!D30</f>
        <v>0.11764705882352941</v>
      </c>
      <c r="W27" s="88">
        <f t="shared" si="8"/>
        <v>0</v>
      </c>
      <c r="X27" s="76">
        <f>分析係数表!E30</f>
        <v>7.730735606344448E-2</v>
      </c>
      <c r="Y27" s="89">
        <f t="shared" si="9"/>
        <v>0</v>
      </c>
    </row>
    <row r="28" spans="1:25" x14ac:dyDescent="0.2">
      <c r="A28" s="6" t="s">
        <v>16</v>
      </c>
      <c r="B28" s="5" t="s">
        <v>192</v>
      </c>
      <c r="C28" s="90"/>
      <c r="D28" s="76">
        <f>投入係数表!AF28</f>
        <v>3.0710172744721688E-2</v>
      </c>
      <c r="E28" s="77">
        <f t="shared" si="0"/>
        <v>3.0710172744721689</v>
      </c>
      <c r="F28" s="76">
        <f>分析係数表!C31</f>
        <v>0.63276836158192085</v>
      </c>
      <c r="G28" s="77">
        <f t="shared" si="1"/>
        <v>1.9432425691575304</v>
      </c>
      <c r="H28" s="77">
        <v>2.201473538426463</v>
      </c>
      <c r="I28" s="77">
        <f t="shared" si="2"/>
        <v>2.201473538426463</v>
      </c>
      <c r="J28" s="76">
        <f>分析係数表!G31</f>
        <v>7.0953436807095344E-2</v>
      </c>
      <c r="K28" s="78">
        <f t="shared" si="3"/>
        <v>0.15620211359123462</v>
      </c>
      <c r="L28" s="79"/>
      <c r="M28" s="80"/>
      <c r="N28" s="81">
        <f>分析係数表!H31</f>
        <v>2.4772540460871292E-2</v>
      </c>
      <c r="O28" s="82">
        <f t="shared" si="4"/>
        <v>0.56171734861133016</v>
      </c>
      <c r="P28" s="76">
        <f>分析係数表!C31</f>
        <v>0.63276836158192085</v>
      </c>
      <c r="Q28" s="82">
        <f t="shared" si="5"/>
        <v>0.35543696635293204</v>
      </c>
      <c r="R28" s="83">
        <v>0.46149699554381013</v>
      </c>
      <c r="S28" s="84">
        <f t="shared" si="6"/>
        <v>2.6629705339702729</v>
      </c>
      <c r="T28" s="85">
        <f>分析係数表!F31</f>
        <v>0.34515890613451589</v>
      </c>
      <c r="U28" s="86">
        <f t="shared" si="7"/>
        <v>0.91914799657362711</v>
      </c>
      <c r="V28" s="87">
        <f>分析係数表!D31</f>
        <v>8.130081300813009E-3</v>
      </c>
      <c r="W28" s="88">
        <f t="shared" si="8"/>
        <v>0</v>
      </c>
      <c r="X28" s="76">
        <f>分析係数表!E31</f>
        <v>7.3909830007390983E-3</v>
      </c>
      <c r="Y28" s="89">
        <f t="shared" si="9"/>
        <v>0</v>
      </c>
    </row>
    <row r="29" spans="1:25" x14ac:dyDescent="0.2">
      <c r="A29" s="6" t="s">
        <v>17</v>
      </c>
      <c r="B29" s="5" t="s">
        <v>272</v>
      </c>
      <c r="C29" s="90"/>
      <c r="D29" s="76">
        <f>投入係数表!AF29</f>
        <v>3.838771593090211E-3</v>
      </c>
      <c r="E29" s="77">
        <f t="shared" si="0"/>
        <v>0.38387715930902111</v>
      </c>
      <c r="F29" s="76">
        <f>分析係数表!C32</f>
        <v>0.97868217054263562</v>
      </c>
      <c r="G29" s="77">
        <f t="shared" si="1"/>
        <v>0.37569373149429391</v>
      </c>
      <c r="H29" s="77">
        <v>0.440056515985698</v>
      </c>
      <c r="I29" s="77">
        <f t="shared" si="2"/>
        <v>0.440056515985698</v>
      </c>
      <c r="J29" s="76">
        <f>分析係数表!G32</f>
        <v>0.14173228346456693</v>
      </c>
      <c r="K29" s="78">
        <f t="shared" si="3"/>
        <v>6.2370214864114676E-2</v>
      </c>
      <c r="L29" s="79"/>
      <c r="M29" s="80"/>
      <c r="N29" s="81">
        <f>分析係数表!H32</f>
        <v>7.0859669510501405E-3</v>
      </c>
      <c r="O29" s="82">
        <f t="shared" si="4"/>
        <v>0.1606742988018679</v>
      </c>
      <c r="P29" s="76">
        <f>分析係数表!C32</f>
        <v>0.97868217054263562</v>
      </c>
      <c r="Q29" s="82">
        <f t="shared" si="5"/>
        <v>0.15724907150182807</v>
      </c>
      <c r="R29" s="83">
        <v>0.19850461462706651</v>
      </c>
      <c r="S29" s="84">
        <f t="shared" si="6"/>
        <v>0.63856113061276454</v>
      </c>
      <c r="T29" s="85">
        <f>分析係数表!F32</f>
        <v>0.48622047244094491</v>
      </c>
      <c r="U29" s="86">
        <f t="shared" si="7"/>
        <v>0.31048149460896229</v>
      </c>
      <c r="V29" s="87">
        <f>分析係数表!D32</f>
        <v>1.3779527559055118E-2</v>
      </c>
      <c r="W29" s="88">
        <f t="shared" si="8"/>
        <v>0</v>
      </c>
      <c r="X29" s="76">
        <f>分析係数表!E32</f>
        <v>2.1653543307086614E-2</v>
      </c>
      <c r="Y29" s="89">
        <f t="shared" si="9"/>
        <v>0</v>
      </c>
    </row>
    <row r="30" spans="1:25" x14ac:dyDescent="0.2">
      <c r="A30" s="6" t="s">
        <v>18</v>
      </c>
      <c r="B30" s="5" t="s">
        <v>273</v>
      </c>
      <c r="C30" s="90"/>
      <c r="D30" s="76">
        <f>投入係数表!AF30</f>
        <v>1.2795905310300703E-2</v>
      </c>
      <c r="E30" s="77">
        <f t="shared" si="0"/>
        <v>1.2795905310300704</v>
      </c>
      <c r="F30" s="76">
        <f>分析係数表!C33</f>
        <v>0.55506607929515417</v>
      </c>
      <c r="G30" s="77">
        <f t="shared" si="1"/>
        <v>0.71025729916206548</v>
      </c>
      <c r="H30" s="77">
        <v>0.74807278337369809</v>
      </c>
      <c r="I30" s="77">
        <f t="shared" si="2"/>
        <v>0.74807278337369809</v>
      </c>
      <c r="J30" s="76">
        <f>分析係数表!G33</f>
        <v>0.50923482849604218</v>
      </c>
      <c r="K30" s="78">
        <f t="shared" si="3"/>
        <v>0.38094471554386206</v>
      </c>
      <c r="L30" s="79"/>
      <c r="M30" s="80"/>
      <c r="N30" s="81">
        <f>分析係数表!H33</f>
        <v>1.0203792409512202E-3</v>
      </c>
      <c r="O30" s="82">
        <f t="shared" si="4"/>
        <v>2.3137099027468976E-2</v>
      </c>
      <c r="P30" s="76">
        <f>分析係数表!C33</f>
        <v>0.55506607929515417</v>
      </c>
      <c r="Q30" s="82">
        <f t="shared" si="5"/>
        <v>1.284261884344093E-2</v>
      </c>
      <c r="R30" s="83">
        <v>4.3151922259105781E-2</v>
      </c>
      <c r="S30" s="84">
        <f t="shared" si="6"/>
        <v>0.79122470563280389</v>
      </c>
      <c r="T30" s="85">
        <f>分析係数表!F33</f>
        <v>0.65171503957783639</v>
      </c>
      <c r="U30" s="86">
        <f t="shared" si="7"/>
        <v>0.51565304034644477</v>
      </c>
      <c r="V30" s="87">
        <f>分析係数表!D33</f>
        <v>0.10817941952506596</v>
      </c>
      <c r="W30" s="88">
        <f t="shared" si="8"/>
        <v>0</v>
      </c>
      <c r="X30" s="76">
        <f>分析係数表!E33</f>
        <v>0.10026385224274406</v>
      </c>
      <c r="Y30" s="89">
        <f t="shared" si="9"/>
        <v>0</v>
      </c>
    </row>
    <row r="31" spans="1:25" x14ac:dyDescent="0.2">
      <c r="A31" s="6" t="s">
        <v>19</v>
      </c>
      <c r="B31" s="5" t="s">
        <v>274</v>
      </c>
      <c r="C31" s="90"/>
      <c r="D31" s="76">
        <f>投入係数表!AF31</f>
        <v>7.0377479206653873E-3</v>
      </c>
      <c r="E31" s="77">
        <f t="shared" si="0"/>
        <v>0.7037747920665387</v>
      </c>
      <c r="F31" s="76">
        <f>分析係数表!C34</f>
        <v>0.15400223191640461</v>
      </c>
      <c r="G31" s="77">
        <f t="shared" si="1"/>
        <v>0.10838288874475052</v>
      </c>
      <c r="H31" s="77">
        <v>0.13806061089043017</v>
      </c>
      <c r="I31" s="77">
        <f t="shared" si="2"/>
        <v>0.13806061089043017</v>
      </c>
      <c r="J31" s="76">
        <f>分析係数表!G34</f>
        <v>0.42548076923076922</v>
      </c>
      <c r="K31" s="78">
        <f t="shared" si="3"/>
        <v>5.8742134922130144E-2</v>
      </c>
      <c r="L31" s="79"/>
      <c r="M31" s="80"/>
      <c r="N31" s="81">
        <f>分析係数表!H34</f>
        <v>0.17369122190414105</v>
      </c>
      <c r="O31" s="82">
        <f t="shared" si="4"/>
        <v>3.9384484122313856</v>
      </c>
      <c r="P31" s="76">
        <f>分析係数表!C34</f>
        <v>0.15400223191640461</v>
      </c>
      <c r="Q31" s="82">
        <f t="shared" si="5"/>
        <v>0.60652984577125335</v>
      </c>
      <c r="R31" s="83">
        <v>0.6386512579078838</v>
      </c>
      <c r="S31" s="84">
        <f t="shared" si="6"/>
        <v>0.776711868798314</v>
      </c>
      <c r="T31" s="85">
        <f>分析係数表!F34</f>
        <v>0.70232371794871795</v>
      </c>
      <c r="U31" s="86">
        <f t="shared" si="7"/>
        <v>0.5455031674693287</v>
      </c>
      <c r="V31" s="87">
        <f>分析係数表!D34</f>
        <v>0.47435897435897434</v>
      </c>
      <c r="W31" s="88">
        <f t="shared" si="8"/>
        <v>0</v>
      </c>
      <c r="X31" s="76">
        <f>分析係数表!E34</f>
        <v>0.27003205128205127</v>
      </c>
      <c r="Y31" s="89">
        <f t="shared" si="9"/>
        <v>0</v>
      </c>
    </row>
    <row r="32" spans="1:25" x14ac:dyDescent="0.2">
      <c r="A32" s="6" t="s">
        <v>20</v>
      </c>
      <c r="B32" s="5" t="s">
        <v>37</v>
      </c>
      <c r="C32" s="90"/>
      <c r="D32" s="76">
        <f>投入係数表!AF32</f>
        <v>2.8150991682661549E-2</v>
      </c>
      <c r="E32" s="77">
        <f t="shared" si="0"/>
        <v>2.8150991682661548</v>
      </c>
      <c r="F32" s="76">
        <f>分析係数表!C35</f>
        <v>0.30568862275449105</v>
      </c>
      <c r="G32" s="77">
        <f t="shared" si="1"/>
        <v>0.86054378766459416</v>
      </c>
      <c r="H32" s="77">
        <v>0.94869789486824119</v>
      </c>
      <c r="I32" s="77">
        <f t="shared" si="2"/>
        <v>0.94869789486824119</v>
      </c>
      <c r="J32" s="76">
        <f>分析係数表!G35</f>
        <v>0.31559633027522938</v>
      </c>
      <c r="K32" s="78">
        <f t="shared" si="3"/>
        <v>0.29940557416025226</v>
      </c>
      <c r="L32" s="79"/>
      <c r="M32" s="80"/>
      <c r="N32" s="81">
        <f>分析係数表!H35</f>
        <v>6.5701085570136902E-2</v>
      </c>
      <c r="O32" s="82">
        <f t="shared" si="4"/>
        <v>1.4897720984909191</v>
      </c>
      <c r="P32" s="76">
        <f>分析係数表!C35</f>
        <v>0.30568862275449105</v>
      </c>
      <c r="Q32" s="82">
        <f t="shared" si="5"/>
        <v>0.45540638100575703</v>
      </c>
      <c r="R32" s="83">
        <v>0.53487904540076425</v>
      </c>
      <c r="S32" s="84">
        <f t="shared" si="6"/>
        <v>1.4835769402690056</v>
      </c>
      <c r="T32" s="85">
        <f>分析係数表!F35</f>
        <v>0.65045871559633028</v>
      </c>
      <c r="U32" s="86">
        <f t="shared" si="7"/>
        <v>0.96500555105571095</v>
      </c>
      <c r="V32" s="87">
        <f>分析係数表!D35</f>
        <v>0.10366972477064221</v>
      </c>
      <c r="W32" s="88">
        <f t="shared" si="8"/>
        <v>0</v>
      </c>
      <c r="X32" s="76">
        <f>分析係数表!E35</f>
        <v>8.990825688073395E-2</v>
      </c>
      <c r="Y32" s="89">
        <f t="shared" si="9"/>
        <v>0</v>
      </c>
    </row>
    <row r="33" spans="1:25" x14ac:dyDescent="0.2">
      <c r="A33" s="6" t="s">
        <v>21</v>
      </c>
      <c r="B33" s="5" t="s">
        <v>38</v>
      </c>
      <c r="C33" s="90"/>
      <c r="D33" s="76">
        <f>投入係数表!AF33</f>
        <v>1.2795905310300703E-2</v>
      </c>
      <c r="E33" s="77">
        <f t="shared" si="0"/>
        <v>1.2795905310300704</v>
      </c>
      <c r="F33" s="76">
        <f>分析係数表!C36</f>
        <v>0.70817344589409048</v>
      </c>
      <c r="G33" s="77">
        <f t="shared" si="1"/>
        <v>0.90617203569301408</v>
      </c>
      <c r="H33" s="77">
        <v>0.96342563950502147</v>
      </c>
      <c r="I33" s="77">
        <f t="shared" si="2"/>
        <v>0.96342563950502147</v>
      </c>
      <c r="J33" s="76">
        <f>分析係数表!G36</f>
        <v>9.7428958051420846E-3</v>
      </c>
      <c r="K33" s="78">
        <f t="shared" si="3"/>
        <v>9.386555621699804E-3</v>
      </c>
      <c r="L33" s="79"/>
      <c r="M33" s="80"/>
      <c r="N33" s="81">
        <f>分析係数表!H36</f>
        <v>0.13287605226609223</v>
      </c>
      <c r="O33" s="82">
        <f t="shared" si="4"/>
        <v>3.0129644511326266</v>
      </c>
      <c r="P33" s="76">
        <f>分析係数表!C36</f>
        <v>0.70817344589409048</v>
      </c>
      <c r="Q33" s="82">
        <f t="shared" si="5"/>
        <v>2.1337014177149891</v>
      </c>
      <c r="R33" s="83">
        <v>2.191246769987433</v>
      </c>
      <c r="S33" s="84">
        <f t="shared" si="6"/>
        <v>3.1546724094924543</v>
      </c>
      <c r="T33" s="85">
        <f>分析係数表!F36</f>
        <v>0.89418132611637346</v>
      </c>
      <c r="U33" s="86">
        <f t="shared" si="7"/>
        <v>2.820849158582698</v>
      </c>
      <c r="V33" s="87">
        <f>分析係数表!D36</f>
        <v>4.0595399188092015E-3</v>
      </c>
      <c r="W33" s="88">
        <f t="shared" si="8"/>
        <v>0</v>
      </c>
      <c r="X33" s="76">
        <f>分析係数表!E36</f>
        <v>8.1190798376184028E-4</v>
      </c>
      <c r="Y33" s="89">
        <f t="shared" si="9"/>
        <v>0</v>
      </c>
    </row>
    <row r="34" spans="1:25" x14ac:dyDescent="0.2">
      <c r="A34" s="6" t="s">
        <v>22</v>
      </c>
      <c r="B34" s="5" t="s">
        <v>377</v>
      </c>
      <c r="C34" s="75">
        <f>最終需要_まとめ!C35</f>
        <v>100</v>
      </c>
      <c r="D34" s="76">
        <f>投入係数表!AF34</f>
        <v>7.9334612923864359E-2</v>
      </c>
      <c r="E34" s="77">
        <f t="shared" si="0"/>
        <v>7.9334612923864363</v>
      </c>
      <c r="F34" s="76">
        <f>分析係数表!C37</f>
        <v>0.27648363838047696</v>
      </c>
      <c r="G34" s="77">
        <f t="shared" si="1"/>
        <v>2.1934722430696829</v>
      </c>
      <c r="H34" s="77">
        <v>2.2957851871895807</v>
      </c>
      <c r="I34" s="77">
        <f t="shared" si="2"/>
        <v>102.29578518718958</v>
      </c>
      <c r="J34" s="76">
        <f>分析係数表!G37</f>
        <v>0.33205374280230326</v>
      </c>
      <c r="K34" s="78">
        <f t="shared" si="3"/>
        <v>33.967698344306712</v>
      </c>
      <c r="L34" s="79"/>
      <c r="M34" s="80"/>
      <c r="N34" s="81">
        <f>分析係数表!H37</f>
        <v>5.1330744593407217E-2</v>
      </c>
      <c r="O34" s="82">
        <f t="shared" si="4"/>
        <v>1.163924620520731</v>
      </c>
      <c r="P34" s="76">
        <f>分析係数表!C37</f>
        <v>0.27648363838047696</v>
      </c>
      <c r="Q34" s="82">
        <f t="shared" si="5"/>
        <v>0.32180611388218766</v>
      </c>
      <c r="R34" s="83">
        <v>0.36944904606138951</v>
      </c>
      <c r="S34" s="84">
        <f t="shared" si="6"/>
        <v>102.66523423325097</v>
      </c>
      <c r="T34" s="85">
        <f>分析係数表!F37</f>
        <v>0.66922584772872684</v>
      </c>
      <c r="U34" s="86">
        <f t="shared" si="7"/>
        <v>68.70622841201569</v>
      </c>
      <c r="V34" s="87">
        <f>分析係数表!D37</f>
        <v>9.9168266154830459E-2</v>
      </c>
      <c r="W34" s="88">
        <f t="shared" si="8"/>
        <v>10</v>
      </c>
      <c r="X34" s="76">
        <f>分析係数表!E37</f>
        <v>6.9737683941138842E-2</v>
      </c>
      <c r="Y34" s="89">
        <f t="shared" si="9"/>
        <v>7</v>
      </c>
    </row>
    <row r="35" spans="1:25" x14ac:dyDescent="0.2">
      <c r="A35" s="6" t="s">
        <v>23</v>
      </c>
      <c r="B35" s="5" t="s">
        <v>193</v>
      </c>
      <c r="C35" s="90"/>
      <c r="D35" s="76">
        <f>投入係数表!AF35</f>
        <v>7.0377479206653873E-3</v>
      </c>
      <c r="E35" s="77">
        <f t="shared" si="0"/>
        <v>0.7037747920665387</v>
      </c>
      <c r="F35" s="76">
        <f>分析係数表!C38</f>
        <v>2.0725388601036232E-2</v>
      </c>
      <c r="G35" s="77">
        <f t="shared" si="1"/>
        <v>1.4586006053192485E-2</v>
      </c>
      <c r="H35" s="77">
        <v>1.8486447649256443E-2</v>
      </c>
      <c r="I35" s="77">
        <f t="shared" si="2"/>
        <v>1.8486447649256443E-2</v>
      </c>
      <c r="J35" s="76">
        <f>分析係数表!G38</f>
        <v>0.23376623376623376</v>
      </c>
      <c r="K35" s="78">
        <f t="shared" si="3"/>
        <v>4.3215072426833244E-3</v>
      </c>
      <c r="L35" s="79"/>
      <c r="M35" s="80"/>
      <c r="N35" s="81">
        <f>分析係数表!H38</f>
        <v>4.4613247923811682E-2</v>
      </c>
      <c r="O35" s="82">
        <f t="shared" si="4"/>
        <v>1.0116053852565601</v>
      </c>
      <c r="P35" s="76">
        <f>分析係数表!C38</f>
        <v>2.0725388601036232E-2</v>
      </c>
      <c r="Q35" s="82">
        <f t="shared" si="5"/>
        <v>2.0965914720343176E-2</v>
      </c>
      <c r="R35" s="83">
        <v>2.371910239882968E-2</v>
      </c>
      <c r="S35" s="84">
        <f t="shared" si="6"/>
        <v>4.2205550048086127E-2</v>
      </c>
      <c r="T35" s="85">
        <f>分析係数表!F38</f>
        <v>0.61038961038961037</v>
      </c>
      <c r="U35" s="86">
        <f t="shared" si="7"/>
        <v>2.5761829250130493E-2</v>
      </c>
      <c r="V35" s="87">
        <f>分析係数表!D38</f>
        <v>0.19480519480519481</v>
      </c>
      <c r="W35" s="88">
        <f t="shared" si="8"/>
        <v>0</v>
      </c>
      <c r="X35" s="76">
        <f>分析係数表!E38</f>
        <v>0.15584415584415584</v>
      </c>
      <c r="Y35" s="89">
        <f t="shared" si="9"/>
        <v>0</v>
      </c>
    </row>
    <row r="36" spans="1:25" x14ac:dyDescent="0.2">
      <c r="A36" s="6" t="s">
        <v>24</v>
      </c>
      <c r="B36" s="5" t="s">
        <v>39</v>
      </c>
      <c r="C36" s="90"/>
      <c r="D36" s="76">
        <f>投入係数表!AF36</f>
        <v>0</v>
      </c>
      <c r="E36" s="77">
        <f t="shared" si="0"/>
        <v>0</v>
      </c>
      <c r="F36" s="76">
        <f>分析係数表!C39</f>
        <v>1</v>
      </c>
      <c r="G36" s="77">
        <f t="shared" si="1"/>
        <v>0</v>
      </c>
      <c r="H36" s="77">
        <v>7.0598882462324757E-3</v>
      </c>
      <c r="I36" s="77">
        <f t="shared" si="2"/>
        <v>7.0598882462324757E-3</v>
      </c>
      <c r="J36" s="76">
        <f>分析係数表!G39</f>
        <v>0.35511171293161814</v>
      </c>
      <c r="K36" s="78">
        <f t="shared" si="3"/>
        <v>2.507049008225412E-3</v>
      </c>
      <c r="L36" s="79"/>
      <c r="M36" s="80"/>
      <c r="N36" s="81">
        <f>分析係数表!H39</f>
        <v>4.0815169638048808E-3</v>
      </c>
      <c r="O36" s="82">
        <f t="shared" si="4"/>
        <v>9.2548396109875905E-2</v>
      </c>
      <c r="P36" s="76">
        <f>分析係数表!C39</f>
        <v>1</v>
      </c>
      <c r="Q36" s="82">
        <f t="shared" si="5"/>
        <v>9.2548396109875905E-2</v>
      </c>
      <c r="R36" s="83">
        <v>9.6024815428089494E-2</v>
      </c>
      <c r="S36" s="84">
        <f t="shared" si="6"/>
        <v>0.10308470367432197</v>
      </c>
      <c r="T36" s="85">
        <f>分析係数表!F39</f>
        <v>0.70565335138794849</v>
      </c>
      <c r="U36" s="86">
        <f t="shared" si="7"/>
        <v>7.2742066624618865E-2</v>
      </c>
      <c r="V36" s="87">
        <f>分析係数表!D39</f>
        <v>5.8226134055517943E-2</v>
      </c>
      <c r="W36" s="88">
        <f t="shared" si="8"/>
        <v>0</v>
      </c>
      <c r="X36" s="76">
        <f>分析係数表!E39</f>
        <v>7.3798239675016933E-2</v>
      </c>
      <c r="Y36" s="89">
        <f t="shared" si="9"/>
        <v>0</v>
      </c>
    </row>
    <row r="37" spans="1:25" x14ac:dyDescent="0.2">
      <c r="A37" s="6" t="s">
        <v>25</v>
      </c>
      <c r="B37" s="5" t="s">
        <v>40</v>
      </c>
      <c r="C37" s="90"/>
      <c r="D37" s="76">
        <f>投入係数表!AF37</f>
        <v>3.838771593090211E-3</v>
      </c>
      <c r="E37" s="77">
        <f t="shared" si="0"/>
        <v>0.38387715930902111</v>
      </c>
      <c r="F37" s="76">
        <f>分析係数表!C40</f>
        <v>0.8197979041916168</v>
      </c>
      <c r="G37" s="77">
        <f t="shared" si="1"/>
        <v>0.3147016906685669</v>
      </c>
      <c r="H37" s="77">
        <v>0.32203306459540854</v>
      </c>
      <c r="I37" s="77">
        <f t="shared" si="2"/>
        <v>0.32203306459540854</v>
      </c>
      <c r="J37" s="76">
        <f>分析係数表!G40</f>
        <v>0.57597173144876324</v>
      </c>
      <c r="K37" s="78">
        <f t="shared" si="3"/>
        <v>0.18548194179876887</v>
      </c>
      <c r="L37" s="79"/>
      <c r="M37" s="80"/>
      <c r="N37" s="81">
        <f>分析係数表!H40</f>
        <v>2.8769025821263571E-2</v>
      </c>
      <c r="O37" s="82">
        <f t="shared" si="4"/>
        <v>0.65233765313558367</v>
      </c>
      <c r="P37" s="76">
        <f>分析係数表!C40</f>
        <v>0.8197979041916168</v>
      </c>
      <c r="Q37" s="82">
        <f t="shared" si="5"/>
        <v>0.53478504086582934</v>
      </c>
      <c r="R37" s="83">
        <v>0.53610899683184521</v>
      </c>
      <c r="S37" s="84">
        <f t="shared" si="6"/>
        <v>0.85814206142725369</v>
      </c>
      <c r="T37" s="85">
        <f>分析係数表!F40</f>
        <v>0.7751534312813837</v>
      </c>
      <c r="U37" s="86">
        <f t="shared" si="7"/>
        <v>0.66519176344221564</v>
      </c>
      <c r="V37" s="87">
        <f>分析係数表!D40</f>
        <v>0.11623581923005394</v>
      </c>
      <c r="W37" s="88">
        <f t="shared" si="8"/>
        <v>0</v>
      </c>
      <c r="X37" s="76">
        <f>分析係数表!E40</f>
        <v>7.1229310024177053E-2</v>
      </c>
      <c r="Y37" s="89">
        <f t="shared" si="9"/>
        <v>0</v>
      </c>
    </row>
    <row r="38" spans="1:25" x14ac:dyDescent="0.2">
      <c r="A38" s="6" t="s">
        <v>26</v>
      </c>
      <c r="B38" s="5" t="s">
        <v>276</v>
      </c>
      <c r="C38" s="90"/>
      <c r="D38" s="76">
        <f>投入係数表!AF38</f>
        <v>6.3979526551503517E-4</v>
      </c>
      <c r="E38" s="77">
        <f t="shared" si="0"/>
        <v>6.3979526551503518E-2</v>
      </c>
      <c r="F38" s="76">
        <f>分析係数表!C41</f>
        <v>0.39171744294123723</v>
      </c>
      <c r="G38" s="77">
        <f t="shared" si="1"/>
        <v>2.5061896541345951E-2</v>
      </c>
      <c r="H38" s="77">
        <v>2.5841380218012893E-2</v>
      </c>
      <c r="I38" s="77">
        <f t="shared" si="2"/>
        <v>2.5841380218012893E-2</v>
      </c>
      <c r="J38" s="76">
        <f>分析係数表!G41</f>
        <v>0.45918367346938777</v>
      </c>
      <c r="K38" s="78">
        <f t="shared" si="3"/>
        <v>1.1865939896026328E-2</v>
      </c>
      <c r="L38" s="79"/>
      <c r="M38" s="80"/>
      <c r="N38" s="81">
        <f>分析係数表!H41</f>
        <v>5.0452084691477002E-2</v>
      </c>
      <c r="O38" s="82">
        <f t="shared" si="4"/>
        <v>1.1440010074692994</v>
      </c>
      <c r="P38" s="76">
        <f>分析係数表!C41</f>
        <v>0.39171744294123723</v>
      </c>
      <c r="Q38" s="82">
        <f t="shared" si="5"/>
        <v>0.44812514936807318</v>
      </c>
      <c r="R38" s="83">
        <v>0.45180845604445158</v>
      </c>
      <c r="S38" s="84">
        <f t="shared" si="6"/>
        <v>0.47764983626246449</v>
      </c>
      <c r="T38" s="85">
        <f>分析係数表!F41</f>
        <v>0.56279434850863419</v>
      </c>
      <c r="U38" s="86">
        <f t="shared" si="7"/>
        <v>0.26881862841458948</v>
      </c>
      <c r="V38" s="87">
        <f>分析係数表!D41</f>
        <v>0.20068027210884354</v>
      </c>
      <c r="W38" s="88">
        <f t="shared" si="8"/>
        <v>0</v>
      </c>
      <c r="X38" s="76">
        <f>分析係数表!E41</f>
        <v>0.1815803244374673</v>
      </c>
      <c r="Y38" s="89">
        <f t="shared" si="9"/>
        <v>0</v>
      </c>
    </row>
    <row r="39" spans="1:25" x14ac:dyDescent="0.2">
      <c r="A39" s="6" t="s">
        <v>51</v>
      </c>
      <c r="B39" s="5" t="s">
        <v>367</v>
      </c>
      <c r="C39" s="90"/>
      <c r="D39" s="76">
        <f>投入係数表!AF39</f>
        <v>6.3979526551503517E-4</v>
      </c>
      <c r="E39" s="77">
        <f>$C$34*D39</f>
        <v>6.3979526551503518E-2</v>
      </c>
      <c r="F39" s="76">
        <f>分析係数表!C42</f>
        <v>0.20259319286871957</v>
      </c>
      <c r="G39" s="77">
        <f>E39*F39</f>
        <v>1.2961816562298117E-2</v>
      </c>
      <c r="H39" s="77">
        <v>1.6043980856072587E-2</v>
      </c>
      <c r="I39" s="77">
        <f>C39+H39</f>
        <v>1.6043980856072587E-2</v>
      </c>
      <c r="J39" s="76">
        <f>分析係数表!G42</f>
        <v>0.5</v>
      </c>
      <c r="K39" s="78">
        <f>I39*J39</f>
        <v>8.0219904280362936E-3</v>
      </c>
      <c r="L39" s="79"/>
      <c r="M39" s="80"/>
      <c r="N39" s="81">
        <f>分析係数表!H42</f>
        <v>1.5560783424506107E-2</v>
      </c>
      <c r="O39" s="82">
        <f t="shared" si="4"/>
        <v>0.35284076016890187</v>
      </c>
      <c r="P39" s="76">
        <f>分析係数表!C42</f>
        <v>0.20259319286871957</v>
      </c>
      <c r="Q39" s="82">
        <f>O39*P39</f>
        <v>7.1483136176843959E-2</v>
      </c>
      <c r="R39" s="83">
        <v>7.3011481505451697E-2</v>
      </c>
      <c r="S39" s="84">
        <f>I39+R39</f>
        <v>8.9055462361524285E-2</v>
      </c>
      <c r="T39" s="85">
        <f>分析係数表!F42</f>
        <v>0.5714285714285714</v>
      </c>
      <c r="U39" s="86">
        <f>S39*T39</f>
        <v>5.0888835635156733E-2</v>
      </c>
      <c r="V39" s="87">
        <f>分析係数表!D42</f>
        <v>1.2619047619047619</v>
      </c>
      <c r="W39" s="88">
        <f>ROUND(S39*V39,0)</f>
        <v>0</v>
      </c>
      <c r="X39" s="76">
        <f>分析係数表!E42</f>
        <v>1.2380952380952381</v>
      </c>
      <c r="Y39" s="89">
        <f>ROUND(S39*X39,0)</f>
        <v>0</v>
      </c>
    </row>
    <row r="40" spans="1:25" x14ac:dyDescent="0.2">
      <c r="A40" s="6" t="s">
        <v>194</v>
      </c>
      <c r="B40" s="5" t="s">
        <v>41</v>
      </c>
      <c r="C40" s="90"/>
      <c r="D40" s="76">
        <f>投入係数表!AF40</f>
        <v>4.8624440179142678E-2</v>
      </c>
      <c r="E40" s="77">
        <f>$C$34*D40</f>
        <v>4.8624440179142674</v>
      </c>
      <c r="F40" s="76">
        <f>分析係数表!C43</f>
        <v>0.25330396475770922</v>
      </c>
      <c r="G40" s="77">
        <f>E40*F40</f>
        <v>1.2316763481500896</v>
      </c>
      <c r="H40" s="77">
        <v>1.4459194316319117</v>
      </c>
      <c r="I40" s="77">
        <f>C40+H40</f>
        <v>1.4459194316319117</v>
      </c>
      <c r="J40" s="76">
        <f>分析係数表!G43</f>
        <v>0.41014168530947054</v>
      </c>
      <c r="K40" s="78">
        <f>I40*J40</f>
        <v>0.59303183251122404</v>
      </c>
      <c r="L40" s="79"/>
      <c r="M40" s="80"/>
      <c r="N40" s="81">
        <f>分析係数表!H43</f>
        <v>4.1382046994132816E-2</v>
      </c>
      <c r="O40" s="82">
        <f t="shared" si="4"/>
        <v>0.93833790500290837</v>
      </c>
      <c r="P40" s="76">
        <f>分析係数表!C43</f>
        <v>0.25330396475770922</v>
      </c>
      <c r="Q40" s="82">
        <f>O40*P40</f>
        <v>0.23768471161967941</v>
      </c>
      <c r="R40" s="83">
        <v>0.33317116056644719</v>
      </c>
      <c r="S40" s="84">
        <f>I40+R40</f>
        <v>1.7790905921983589</v>
      </c>
      <c r="T40" s="85">
        <f>分析係数表!F43</f>
        <v>0.66890380313199105</v>
      </c>
      <c r="U40" s="86">
        <f>S40*T40</f>
        <v>1.1900404632378283</v>
      </c>
      <c r="V40" s="87">
        <f>分析係数表!D43</f>
        <v>0.29082774049217003</v>
      </c>
      <c r="W40" s="88">
        <f>ROUND(S40*V40,0)</f>
        <v>1</v>
      </c>
      <c r="X40" s="76">
        <f>分析係数表!E43</f>
        <v>0.17375093214019388</v>
      </c>
      <c r="Y40" s="89">
        <f>ROUND(S40*X40,0)</f>
        <v>0</v>
      </c>
    </row>
    <row r="41" spans="1:25" x14ac:dyDescent="0.2">
      <c r="A41" s="6" t="s">
        <v>340</v>
      </c>
      <c r="B41" s="5" t="s">
        <v>42</v>
      </c>
      <c r="C41" s="90"/>
      <c r="D41" s="76">
        <f>投入係数表!AF41</f>
        <v>1.2795905310300703E-3</v>
      </c>
      <c r="E41" s="77">
        <f>$C$34*D41</f>
        <v>0.12795905310300704</v>
      </c>
      <c r="F41" s="76">
        <f>分析係数表!C44</f>
        <v>0.34899060563661799</v>
      </c>
      <c r="G41" s="77">
        <f>E41*F41</f>
        <v>4.4656507439106589E-2</v>
      </c>
      <c r="H41" s="77">
        <v>4.7134643215139715E-2</v>
      </c>
      <c r="I41" s="77">
        <f>C41+H41</f>
        <v>4.7134643215139715E-2</v>
      </c>
      <c r="J41" s="76">
        <f>分析係数表!G44</f>
        <v>0.26066485946640033</v>
      </c>
      <c r="K41" s="78">
        <f>I41*J41</f>
        <v>1.2286345149673314E-2</v>
      </c>
      <c r="L41" s="79"/>
      <c r="M41" s="80"/>
      <c r="N41" s="81">
        <f>分析係数表!H44</f>
        <v>0.11725858110597773</v>
      </c>
      <c r="O41" s="82">
        <f t="shared" si="4"/>
        <v>2.6588382965733097</v>
      </c>
      <c r="P41" s="76">
        <f>分析係数表!C44</f>
        <v>0.34899060563661799</v>
      </c>
      <c r="Q41" s="82">
        <f>O41*P41</f>
        <v>0.92790958741095309</v>
      </c>
      <c r="R41" s="83">
        <v>0.93899468737456571</v>
      </c>
      <c r="S41" s="84">
        <f>I41+R41</f>
        <v>0.98612933058970542</v>
      </c>
      <c r="T41" s="85">
        <f>分析係数表!F44</f>
        <v>0.46411756313311459</v>
      </c>
      <c r="U41" s="86">
        <f>S41*T41</f>
        <v>0.45767994184738364</v>
      </c>
      <c r="V41" s="87">
        <f>分析係数表!D44</f>
        <v>0.17006705664146099</v>
      </c>
      <c r="W41" s="88">
        <f>ROUND(S41*V41,0)</f>
        <v>0</v>
      </c>
      <c r="X41" s="76">
        <f>分析係数表!E44</f>
        <v>7.8327864174632611E-2</v>
      </c>
      <c r="Y41" s="89">
        <f>ROUND(S41*X41,0)</f>
        <v>0</v>
      </c>
    </row>
    <row r="42" spans="1:25" x14ac:dyDescent="0.2">
      <c r="A42" s="6" t="s">
        <v>341</v>
      </c>
      <c r="B42" s="5" t="s">
        <v>278</v>
      </c>
      <c r="C42" s="90"/>
      <c r="D42" s="76">
        <f>投入係数表!AF42</f>
        <v>0</v>
      </c>
      <c r="E42" s="77">
        <f>$C$34*D42</f>
        <v>0</v>
      </c>
      <c r="F42" s="76">
        <f>分析係数表!C45</f>
        <v>1</v>
      </c>
      <c r="G42" s="77">
        <f>E42*F42</f>
        <v>0</v>
      </c>
      <c r="H42" s="77">
        <v>1.5145609360117181E-3</v>
      </c>
      <c r="I42" s="77">
        <f>C42+H42</f>
        <v>1.5145609360117181E-3</v>
      </c>
      <c r="J42" s="76">
        <f>分析係数表!G45</f>
        <v>0</v>
      </c>
      <c r="K42" s="78">
        <f>I42*J42</f>
        <v>0</v>
      </c>
      <c r="L42" s="79"/>
      <c r="M42" s="80"/>
      <c r="N42" s="81">
        <f>分析係数表!H45</f>
        <v>0</v>
      </c>
      <c r="O42" s="82">
        <f t="shared" si="4"/>
        <v>0</v>
      </c>
      <c r="P42" s="76">
        <f>分析係数表!C45</f>
        <v>1</v>
      </c>
      <c r="Q42" s="82">
        <f>O42*P42</f>
        <v>0</v>
      </c>
      <c r="R42" s="83">
        <v>2.2338147911755857E-3</v>
      </c>
      <c r="S42" s="84">
        <f>I42+R42</f>
        <v>3.7483757271873038E-3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投入係数表!AF43</f>
        <v>1.0876519513755598E-2</v>
      </c>
      <c r="E43" s="77">
        <f>$C$34*D43</f>
        <v>1.0876519513755598</v>
      </c>
      <c r="F43" s="76">
        <f>分析係数表!C46</f>
        <v>3.0665669409124852E-2</v>
      </c>
      <c r="G43" s="77">
        <f>E43*F43</f>
        <v>3.3353575173072456E-2</v>
      </c>
      <c r="H43" s="77">
        <v>3.6181927261941429E-2</v>
      </c>
      <c r="I43" s="77">
        <f>C43+H43</f>
        <v>3.6181927261941429E-2</v>
      </c>
      <c r="J43" s="76">
        <f>分析係数表!G46</f>
        <v>2.4390243902439025E-2</v>
      </c>
      <c r="K43" s="78">
        <f>I43*J43</f>
        <v>8.8248603077905924E-4</v>
      </c>
      <c r="L43" s="79"/>
      <c r="M43" s="80"/>
      <c r="N43" s="81">
        <f>分析係数表!H46</f>
        <v>2.3808848955528473E-2</v>
      </c>
      <c r="O43" s="82">
        <f t="shared" si="4"/>
        <v>0.53986564397427617</v>
      </c>
      <c r="P43" s="76">
        <f>分析係数表!C46</f>
        <v>3.0665669409124852E-2</v>
      </c>
      <c r="Q43" s="82">
        <f>O43*P43</f>
        <v>1.6555341363459448E-2</v>
      </c>
      <c r="R43" s="83">
        <v>1.7816649005844596E-2</v>
      </c>
      <c r="S43" s="84">
        <f>I43+R43</f>
        <v>5.3998576267786022E-2</v>
      </c>
      <c r="T43" s="85">
        <f>分析係数表!F46</f>
        <v>0.34146341463414637</v>
      </c>
      <c r="U43" s="86">
        <f>S43*T43</f>
        <v>1.8438538237780595E-2</v>
      </c>
      <c r="V43" s="87">
        <f>分析係数表!D46</f>
        <v>4.878048780487805E-2</v>
      </c>
      <c r="W43" s="88">
        <f>ROUND(S43*V43,0)</f>
        <v>0</v>
      </c>
      <c r="X43" s="76">
        <f>分析係数表!E46</f>
        <v>0.17073170731707318</v>
      </c>
      <c r="Y43" s="89">
        <f>ROUND(S43*X43,0)</f>
        <v>0</v>
      </c>
    </row>
    <row r="44" spans="1:25" x14ac:dyDescent="0.2">
      <c r="A44" s="192">
        <v>40</v>
      </c>
      <c r="B44" s="14" t="s">
        <v>150</v>
      </c>
      <c r="C44" s="197">
        <f>SUM(C5:C43)</f>
        <v>100</v>
      </c>
      <c r="D44" s="92">
        <f>投入係数表!AF44</f>
        <v>0.31222008957133718</v>
      </c>
      <c r="E44" s="91">
        <f>SUM(E5:E43)</f>
        <v>31.222008957133713</v>
      </c>
      <c r="F44" s="92">
        <f>分析係数表!C47</f>
        <v>0.40646171512083096</v>
      </c>
      <c r="G44" s="91">
        <f>SUM(G5:G43)</f>
        <v>9.9310453171155135</v>
      </c>
      <c r="H44" s="91">
        <f>SUM(H5:H43)</f>
        <v>11.027882631879983</v>
      </c>
      <c r="I44" s="91">
        <f>SUM(I5:I43)</f>
        <v>111.02788263187996</v>
      </c>
      <c r="J44" s="92">
        <f>分析係数表!G47</f>
        <v>0.2746501442153616</v>
      </c>
      <c r="K44" s="93">
        <f>SUM(K5:K43)</f>
        <v>36.164273914058697</v>
      </c>
      <c r="L44" s="94">
        <f>最終需要_まとめ!$L$33</f>
        <v>0.627</v>
      </c>
      <c r="M44" s="91">
        <f>K44*L44</f>
        <v>22.674999744114803</v>
      </c>
      <c r="N44" s="95">
        <f>分析係数表!H47</f>
        <v>1</v>
      </c>
      <c r="O44" s="96">
        <f>SUM(O5:O43)</f>
        <v>22.674999744114803</v>
      </c>
      <c r="P44" s="92">
        <f>分析係数表!C47</f>
        <v>0.40646171512083096</v>
      </c>
      <c r="Q44" s="96">
        <f>SUM(Q5:Q43)</f>
        <v>7.0775818336577396</v>
      </c>
      <c r="R44" s="91">
        <f>SUM(R5:R43)</f>
        <v>7.7959736889916131</v>
      </c>
      <c r="S44" s="97">
        <f>SUM(S5:S43)</f>
        <v>118.8238563208716</v>
      </c>
      <c r="T44" s="98">
        <f>分析係数表!F47</f>
        <v>0.52975109496848627</v>
      </c>
      <c r="U44" s="99">
        <f>SUM(U5:U43)</f>
        <v>78.427800169393421</v>
      </c>
      <c r="V44" s="100">
        <f>分析係数表!D47</f>
        <v>0.13437209089383004</v>
      </c>
      <c r="W44" s="101">
        <f>SUM(W5:W43)</f>
        <v>11</v>
      </c>
      <c r="X44" s="92">
        <f>分析係数表!E47</f>
        <v>9.7288140766401632E-2</v>
      </c>
      <c r="Y44" s="102">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289</v>
      </c>
      <c r="S2" s="3" t="s">
        <v>152</v>
      </c>
      <c r="U2" s="64" t="s">
        <v>209</v>
      </c>
      <c r="W2" s="3" t="s">
        <v>130</v>
      </c>
      <c r="Y2" s="3" t="s">
        <v>153</v>
      </c>
    </row>
    <row r="3" spans="1:25" ht="44" x14ac:dyDescent="0.2">
      <c r="B3" s="65"/>
      <c r="C3" s="66" t="s">
        <v>227</v>
      </c>
      <c r="D3" s="66" t="s">
        <v>231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投入係数表!AG5</f>
        <v>0</v>
      </c>
      <c r="E5" s="77">
        <f t="shared" ref="E5:E38" si="0">$C$35*D5</f>
        <v>0</v>
      </c>
      <c r="F5" s="76">
        <f>分析係数表!C8</f>
        <v>0.34359605911330049</v>
      </c>
      <c r="G5" s="77">
        <f t="shared" ref="G5:G38" si="1">E5*F5</f>
        <v>0</v>
      </c>
      <c r="H5" s="77">
        <f t="array" ref="H5:H43">MMULT(逆行列係数!C5:AO43,'31'!G5:G43)</f>
        <v>1.9216853381444727E-5</v>
      </c>
      <c r="I5" s="77">
        <f t="shared" ref="I5:I38" si="2">C5+H5</f>
        <v>1.9216853381444727E-5</v>
      </c>
      <c r="J5" s="76">
        <f>分析係数表!G8</f>
        <v>0.12010331467929401</v>
      </c>
      <c r="K5" s="78">
        <f t="shared" ref="K5:K38" si="3">I5*J5</f>
        <v>2.3080077888175114E-6</v>
      </c>
      <c r="L5" s="79" t="s">
        <v>187</v>
      </c>
      <c r="M5" s="80" t="s">
        <v>187</v>
      </c>
      <c r="N5" s="81">
        <f>分析係数表!H8</f>
        <v>1.3293274000170063E-2</v>
      </c>
      <c r="O5" s="82">
        <f t="shared" ref="O5:O43" si="4">$M$44*N5</f>
        <v>0.20900082315187096</v>
      </c>
      <c r="P5" s="76">
        <f>分析係数表!C8</f>
        <v>0.34359605911330049</v>
      </c>
      <c r="Q5" s="82">
        <f t="shared" ref="Q5:Q38" si="5">O5*P5</f>
        <v>7.1811859186418719E-2</v>
      </c>
      <c r="R5" s="83">
        <f t="array" ref="R5:R43">MMULT(逆行列係数!C5:AO43,'31'!Q5:Q43)</f>
        <v>0.1034533586876933</v>
      </c>
      <c r="S5" s="84">
        <f t="shared" ref="S5:S38" si="6">I5+R5</f>
        <v>0.10347257554107475</v>
      </c>
      <c r="T5" s="85">
        <f>分析係数表!F8</f>
        <v>0.4537236332328885</v>
      </c>
      <c r="U5" s="86">
        <f t="shared" ref="U5:U38" si="7">S5*T5</f>
        <v>4.6947952914460953E-2</v>
      </c>
      <c r="V5" s="87">
        <f>分析係数表!D8</f>
        <v>0.40163581575548857</v>
      </c>
      <c r="W5" s="88">
        <f t="shared" ref="W5:W38" si="8">ROUND(S5*V5,0)</f>
        <v>0</v>
      </c>
      <c r="X5" s="76">
        <f>分析係数表!E8</f>
        <v>0.27335342229875159</v>
      </c>
      <c r="Y5" s="89">
        <f t="shared" ref="Y5:Y38" si="9">ROUND(S5*X5,0)</f>
        <v>0</v>
      </c>
    </row>
    <row r="6" spans="1:25" x14ac:dyDescent="0.2">
      <c r="A6" s="6" t="s">
        <v>219</v>
      </c>
      <c r="B6" s="5" t="s">
        <v>265</v>
      </c>
      <c r="C6" s="90"/>
      <c r="D6" s="76">
        <f>投入係数表!AG6</f>
        <v>0</v>
      </c>
      <c r="E6" s="77">
        <f t="shared" si="0"/>
        <v>0</v>
      </c>
      <c r="F6" s="76">
        <f>分析係数表!C9</f>
        <v>1</v>
      </c>
      <c r="G6" s="77">
        <f t="shared" si="1"/>
        <v>0</v>
      </c>
      <c r="H6" s="77">
        <v>6.969351844813759E-4</v>
      </c>
      <c r="I6" s="77">
        <f t="shared" si="2"/>
        <v>6.969351844813759E-4</v>
      </c>
      <c r="J6" s="76">
        <f>分析係数表!G9</f>
        <v>0.25</v>
      </c>
      <c r="K6" s="78">
        <f t="shared" si="3"/>
        <v>1.7423379612034398E-4</v>
      </c>
      <c r="L6" s="79"/>
      <c r="M6" s="80"/>
      <c r="N6" s="81">
        <f>分析係数表!H9</f>
        <v>6.8025282730081347E-4</v>
      </c>
      <c r="O6" s="82">
        <f t="shared" si="4"/>
        <v>1.0695138071737534E-2</v>
      </c>
      <c r="P6" s="76">
        <f>分析係数表!C9</f>
        <v>1</v>
      </c>
      <c r="Q6" s="82">
        <f t="shared" si="5"/>
        <v>1.0695138071737534E-2</v>
      </c>
      <c r="R6" s="83">
        <v>1.3541549577468724E-2</v>
      </c>
      <c r="S6" s="84">
        <f t="shared" si="6"/>
        <v>1.4238484761950099E-2</v>
      </c>
      <c r="T6" s="85">
        <f>分析係数表!F9</f>
        <v>0.67771084337349397</v>
      </c>
      <c r="U6" s="86">
        <f t="shared" si="7"/>
        <v>9.649575516381844E-3</v>
      </c>
      <c r="V6" s="87">
        <f>分析係数表!D9</f>
        <v>0.24397590361445784</v>
      </c>
      <c r="W6" s="88">
        <f t="shared" si="8"/>
        <v>0</v>
      </c>
      <c r="X6" s="76">
        <f>分析係数表!E9</f>
        <v>0.13855421686746988</v>
      </c>
      <c r="Y6" s="89">
        <f t="shared" si="9"/>
        <v>0</v>
      </c>
    </row>
    <row r="7" spans="1:25" x14ac:dyDescent="0.2">
      <c r="A7" s="6" t="s">
        <v>220</v>
      </c>
      <c r="B7" s="5" t="s">
        <v>266</v>
      </c>
      <c r="C7" s="90"/>
      <c r="D7" s="76">
        <f>投入係数表!AG7</f>
        <v>0</v>
      </c>
      <c r="E7" s="77">
        <f t="shared" si="0"/>
        <v>0</v>
      </c>
      <c r="F7" s="76">
        <f>分析係数表!C10</f>
        <v>1</v>
      </c>
      <c r="G7" s="77">
        <f t="shared" si="1"/>
        <v>0</v>
      </c>
      <c r="H7" s="77">
        <v>8.2134002614663264E-6</v>
      </c>
      <c r="I7" s="77">
        <f t="shared" si="2"/>
        <v>8.2134002614663264E-6</v>
      </c>
      <c r="J7" s="76">
        <f>分析係数表!G10</f>
        <v>0.17902051621442752</v>
      </c>
      <c r="K7" s="78">
        <f t="shared" si="3"/>
        <v>1.4703671546834158E-6</v>
      </c>
      <c r="L7" s="79"/>
      <c r="M7" s="80"/>
      <c r="N7" s="81">
        <f>分析係数表!H10</f>
        <v>1.3605056546016269E-3</v>
      </c>
      <c r="O7" s="82">
        <f t="shared" si="4"/>
        <v>2.1390276143475068E-2</v>
      </c>
      <c r="P7" s="76">
        <f>分析係数表!C10</f>
        <v>1</v>
      </c>
      <c r="Q7" s="82">
        <f t="shared" si="5"/>
        <v>2.1390276143475068E-2</v>
      </c>
      <c r="R7" s="83">
        <v>3.730312290243562E-2</v>
      </c>
      <c r="S7" s="84">
        <f t="shared" si="6"/>
        <v>3.731133630269709E-2</v>
      </c>
      <c r="T7" s="85">
        <f>分析係数表!F10</f>
        <v>0.51919258769027132</v>
      </c>
      <c r="U7" s="86">
        <f t="shared" si="7"/>
        <v>1.9371769245179263E-2</v>
      </c>
      <c r="V7" s="87">
        <f>分析係数表!D10</f>
        <v>0.11647915287888816</v>
      </c>
      <c r="W7" s="88">
        <f t="shared" si="8"/>
        <v>0</v>
      </c>
      <c r="X7" s="76">
        <f>分析係数表!E10</f>
        <v>0.11482461945731304</v>
      </c>
      <c r="Y7" s="89">
        <f t="shared" si="9"/>
        <v>0</v>
      </c>
    </row>
    <row r="8" spans="1:25" x14ac:dyDescent="0.2">
      <c r="A8" s="6" t="s">
        <v>221</v>
      </c>
      <c r="B8" s="5" t="s">
        <v>27</v>
      </c>
      <c r="C8" s="90"/>
      <c r="D8" s="76">
        <f>投入係数表!AG8</f>
        <v>0</v>
      </c>
      <c r="E8" s="77">
        <f t="shared" si="0"/>
        <v>0</v>
      </c>
      <c r="F8" s="76">
        <f>分析係数表!C11</f>
        <v>0.13492063492063489</v>
      </c>
      <c r="G8" s="77">
        <f t="shared" si="1"/>
        <v>0</v>
      </c>
      <c r="H8" s="77">
        <v>5.3130443999383989E-4</v>
      </c>
      <c r="I8" s="77">
        <f t="shared" si="2"/>
        <v>5.3130443999383989E-4</v>
      </c>
      <c r="J8" s="76">
        <f>分析係数表!G11</f>
        <v>0.36893203883495146</v>
      </c>
      <c r="K8" s="78">
        <f t="shared" si="3"/>
        <v>1.9601523028898947E-4</v>
      </c>
      <c r="L8" s="79"/>
      <c r="M8" s="80"/>
      <c r="N8" s="81">
        <f>分析係数表!H11</f>
        <v>-2.8343867804200562E-5</v>
      </c>
      <c r="O8" s="82">
        <f t="shared" si="4"/>
        <v>-4.4563075298906392E-4</v>
      </c>
      <c r="P8" s="76">
        <f>分析係数表!C11</f>
        <v>0.13492063492063489</v>
      </c>
      <c r="Q8" s="82">
        <f t="shared" si="5"/>
        <v>-6.0124784133445115E-5</v>
      </c>
      <c r="R8" s="83">
        <v>1.3028552771251544E-2</v>
      </c>
      <c r="S8" s="84">
        <f t="shared" si="6"/>
        <v>1.3559857211245384E-2</v>
      </c>
      <c r="T8" s="85">
        <f>分析係数表!F11</f>
        <v>0.61165048543689315</v>
      </c>
      <c r="U8" s="86">
        <f t="shared" si="7"/>
        <v>8.2938932457131947E-3</v>
      </c>
      <c r="V8" s="87">
        <f>分析係数表!D11</f>
        <v>6.7961165048543687E-2</v>
      </c>
      <c r="W8" s="88">
        <f t="shared" si="8"/>
        <v>0</v>
      </c>
      <c r="X8" s="76">
        <f>分析係数表!E11</f>
        <v>5.8252427184466021E-2</v>
      </c>
      <c r="Y8" s="89">
        <f t="shared" si="9"/>
        <v>0</v>
      </c>
    </row>
    <row r="9" spans="1:25" x14ac:dyDescent="0.2">
      <c r="A9" s="6" t="s">
        <v>222</v>
      </c>
      <c r="B9" s="5" t="s">
        <v>190</v>
      </c>
      <c r="C9" s="90"/>
      <c r="D9" s="76">
        <f>投入係数表!AG9</f>
        <v>0</v>
      </c>
      <c r="E9" s="77">
        <f t="shared" si="0"/>
        <v>0</v>
      </c>
      <c r="F9" s="76">
        <f>分析係数表!C12</f>
        <v>0.20036934441366572</v>
      </c>
      <c r="G9" s="77">
        <f t="shared" si="1"/>
        <v>0</v>
      </c>
      <c r="H9" s="77">
        <v>8.9368504269569219E-5</v>
      </c>
      <c r="I9" s="77">
        <f t="shared" si="2"/>
        <v>8.9368504269569219E-5</v>
      </c>
      <c r="J9" s="76">
        <f>分析係数表!G12</f>
        <v>0.13740087392782002</v>
      </c>
      <c r="K9" s="78">
        <f t="shared" si="3"/>
        <v>1.2279310588260926E-5</v>
      </c>
      <c r="L9" s="79"/>
      <c r="M9" s="80"/>
      <c r="N9" s="81">
        <f>分析係数表!H12</f>
        <v>9.9061817975680963E-2</v>
      </c>
      <c r="O9" s="82">
        <f t="shared" si="4"/>
        <v>1.5574794816967783</v>
      </c>
      <c r="P9" s="76">
        <f>分析係数表!C12</f>
        <v>0.20036934441366572</v>
      </c>
      <c r="Q9" s="82">
        <f t="shared" si="5"/>
        <v>0.31207114268531932</v>
      </c>
      <c r="R9" s="83">
        <v>0.34737321930876652</v>
      </c>
      <c r="S9" s="84">
        <f t="shared" si="6"/>
        <v>0.34746258781303607</v>
      </c>
      <c r="T9" s="85">
        <f>分析係数表!F12</f>
        <v>0.33460106813400226</v>
      </c>
      <c r="U9" s="86">
        <f t="shared" si="7"/>
        <v>0.11626135301884642</v>
      </c>
      <c r="V9" s="87">
        <f>分析係数表!D12</f>
        <v>7.0399741058423698E-2</v>
      </c>
      <c r="W9" s="88">
        <f t="shared" si="8"/>
        <v>0</v>
      </c>
      <c r="X9" s="76">
        <f>分析係数表!E12</f>
        <v>6.3521605437773104E-2</v>
      </c>
      <c r="Y9" s="89">
        <f t="shared" si="9"/>
        <v>0</v>
      </c>
    </row>
    <row r="10" spans="1:25" x14ac:dyDescent="0.2">
      <c r="A10" s="6" t="s">
        <v>223</v>
      </c>
      <c r="B10" s="5" t="s">
        <v>28</v>
      </c>
      <c r="C10" s="90"/>
      <c r="D10" s="76">
        <f>投入係数表!AG10</f>
        <v>0</v>
      </c>
      <c r="E10" s="77">
        <f t="shared" si="0"/>
        <v>0</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0.2308367300483351</v>
      </c>
      <c r="P10" s="76">
        <f>分析係数表!C13</f>
        <v>0</v>
      </c>
      <c r="Q10" s="82">
        <f t="shared" si="5"/>
        <v>0</v>
      </c>
      <c r="R10" s="83">
        <v>0</v>
      </c>
      <c r="S10" s="84">
        <f t="shared" si="6"/>
        <v>0</v>
      </c>
      <c r="T10" s="85">
        <f>分析係数表!F13</f>
        <v>0.3835294117647059</v>
      </c>
      <c r="U10" s="86">
        <f t="shared" si="7"/>
        <v>0</v>
      </c>
      <c r="V10" s="87">
        <f>分析係数表!D13</f>
        <v>0.3411764705882353</v>
      </c>
      <c r="W10" s="88">
        <f t="shared" si="8"/>
        <v>0</v>
      </c>
      <c r="X10" s="76">
        <f>分析係数表!E13</f>
        <v>0.31058823529411766</v>
      </c>
      <c r="Y10" s="89">
        <f t="shared" si="9"/>
        <v>0</v>
      </c>
    </row>
    <row r="11" spans="1:25" x14ac:dyDescent="0.2">
      <c r="A11" s="6" t="s">
        <v>224</v>
      </c>
      <c r="B11" s="5" t="s">
        <v>267</v>
      </c>
      <c r="C11" s="90"/>
      <c r="D11" s="76">
        <f>投入係数表!AG11</f>
        <v>1.2987012987012988E-2</v>
      </c>
      <c r="E11" s="77">
        <f t="shared" si="0"/>
        <v>1.2987012987012987</v>
      </c>
      <c r="F11" s="76">
        <f>分析係数表!C14</f>
        <v>6.3559322033898136E-3</v>
      </c>
      <c r="G11" s="77">
        <f t="shared" si="1"/>
        <v>8.2544574069997583E-3</v>
      </c>
      <c r="H11" s="77">
        <v>8.4144212004951847E-3</v>
      </c>
      <c r="I11" s="77">
        <f t="shared" si="2"/>
        <v>8.4144212004951847E-3</v>
      </c>
      <c r="J11" s="76">
        <f>分析係数表!G14</f>
        <v>0.23809523809523808</v>
      </c>
      <c r="K11" s="78">
        <f t="shared" si="3"/>
        <v>2.0034336191655203E-3</v>
      </c>
      <c r="L11" s="79"/>
      <c r="M11" s="80"/>
      <c r="N11" s="81">
        <f>分析係数表!H14</f>
        <v>1.218786315580624E-3</v>
      </c>
      <c r="O11" s="82">
        <f t="shared" si="4"/>
        <v>1.9162122378529746E-2</v>
      </c>
      <c r="P11" s="76">
        <f>分析係数表!C14</f>
        <v>6.3559322033898136E-3</v>
      </c>
      <c r="Q11" s="82">
        <f t="shared" si="5"/>
        <v>1.2179315071099382E-4</v>
      </c>
      <c r="R11" s="83">
        <v>3.0866582052174616E-4</v>
      </c>
      <c r="S11" s="84">
        <f t="shared" si="6"/>
        <v>8.7230870210169304E-3</v>
      </c>
      <c r="T11" s="85">
        <f>分析係数表!F14</f>
        <v>0.42857142857142855</v>
      </c>
      <c r="U11" s="86">
        <f t="shared" si="7"/>
        <v>3.7384658661501128E-3</v>
      </c>
      <c r="V11" s="87">
        <f>分析係数表!D14</f>
        <v>0.38095238095238093</v>
      </c>
      <c r="W11" s="88">
        <f t="shared" si="8"/>
        <v>0</v>
      </c>
      <c r="X11" s="76">
        <f>分析係数表!E14</f>
        <v>0.26190476190476192</v>
      </c>
      <c r="Y11" s="89">
        <f t="shared" si="9"/>
        <v>0</v>
      </c>
    </row>
    <row r="12" spans="1:25" x14ac:dyDescent="0.2">
      <c r="A12" s="6" t="s">
        <v>225</v>
      </c>
      <c r="B12" s="5" t="s">
        <v>29</v>
      </c>
      <c r="C12" s="90"/>
      <c r="D12" s="76">
        <f>投入係数表!AG12</f>
        <v>0</v>
      </c>
      <c r="E12" s="77">
        <f t="shared" si="0"/>
        <v>0</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0.14482999472144578</v>
      </c>
      <c r="P12" s="76">
        <f>分析係数表!C15</f>
        <v>0</v>
      </c>
      <c r="Q12" s="82">
        <f t="shared" si="5"/>
        <v>0</v>
      </c>
      <c r="R12" s="83">
        <v>0</v>
      </c>
      <c r="S12" s="84">
        <f t="shared" si="6"/>
        <v>0</v>
      </c>
      <c r="T12" s="85">
        <f>分析係数表!F15</f>
        <v>0.2982456140350877</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投入係数表!AG13</f>
        <v>0</v>
      </c>
      <c r="E13" s="77">
        <f t="shared" si="0"/>
        <v>0</v>
      </c>
      <c r="F13" s="76">
        <f>分析係数表!C16</f>
        <v>8.0906148867310179E-4</v>
      </c>
      <c r="G13" s="77">
        <f t="shared" si="1"/>
        <v>0</v>
      </c>
      <c r="H13" s="77">
        <v>1.0102529460234003E-5</v>
      </c>
      <c r="I13" s="77">
        <f t="shared" si="2"/>
        <v>1.0102529460234003E-5</v>
      </c>
      <c r="J13" s="76">
        <f>分析係数表!G16</f>
        <v>0</v>
      </c>
      <c r="K13" s="78">
        <f t="shared" si="3"/>
        <v>0</v>
      </c>
      <c r="L13" s="79"/>
      <c r="M13" s="80"/>
      <c r="N13" s="81">
        <f>分析係数表!H16</f>
        <v>1.7573198038604347E-2</v>
      </c>
      <c r="O13" s="82">
        <f t="shared" si="4"/>
        <v>0.27629106685321964</v>
      </c>
      <c r="P13" s="76">
        <f>分析係数表!C16</f>
        <v>8.0906148867310179E-4</v>
      </c>
      <c r="Q13" s="82">
        <f t="shared" si="5"/>
        <v>2.2353646185534537E-4</v>
      </c>
      <c r="R13" s="83">
        <v>2.5425159532877466E-4</v>
      </c>
      <c r="S13" s="84">
        <f t="shared" si="6"/>
        <v>2.6435412478900867E-4</v>
      </c>
      <c r="T13" s="85">
        <f>分析係数表!F16</f>
        <v>0</v>
      </c>
      <c r="U13" s="86">
        <f t="shared" si="7"/>
        <v>0</v>
      </c>
      <c r="V13" s="87">
        <f>分析係数表!D16</f>
        <v>0</v>
      </c>
      <c r="W13" s="88">
        <f t="shared" si="8"/>
        <v>0</v>
      </c>
      <c r="X13" s="76">
        <f>分析係数表!E16</f>
        <v>0</v>
      </c>
      <c r="Y13" s="89">
        <f t="shared" si="9"/>
        <v>0</v>
      </c>
    </row>
    <row r="14" spans="1:25" x14ac:dyDescent="0.2">
      <c r="A14" s="6" t="s">
        <v>2</v>
      </c>
      <c r="B14" s="5" t="s">
        <v>364</v>
      </c>
      <c r="C14" s="90"/>
      <c r="D14" s="76">
        <f>投入係数表!AG14</f>
        <v>0</v>
      </c>
      <c r="E14" s="77">
        <f t="shared" si="0"/>
        <v>0</v>
      </c>
      <c r="F14" s="76">
        <f>分析係数表!C17</f>
        <v>1.9255455712451908E-2</v>
      </c>
      <c r="G14" s="77">
        <f t="shared" si="1"/>
        <v>0</v>
      </c>
      <c r="H14" s="77">
        <v>7.1866032735215708E-4</v>
      </c>
      <c r="I14" s="77">
        <f t="shared" si="2"/>
        <v>7.1866032735215708E-4</v>
      </c>
      <c r="J14" s="76">
        <f>分析係数表!G17</f>
        <v>0.22549019607843138</v>
      </c>
      <c r="K14" s="78">
        <f t="shared" si="3"/>
        <v>1.6205085812842759E-4</v>
      </c>
      <c r="L14" s="79"/>
      <c r="M14" s="80"/>
      <c r="N14" s="81">
        <f>分析係数表!H17</f>
        <v>2.8343867804200562E-3</v>
      </c>
      <c r="O14" s="82">
        <f t="shared" si="4"/>
        <v>4.4563075298906393E-2</v>
      </c>
      <c r="P14" s="76">
        <f>分析係数表!C17</f>
        <v>1.9255455712451908E-2</v>
      </c>
      <c r="Q14" s="82">
        <f t="shared" si="5"/>
        <v>8.5808232282875161E-4</v>
      </c>
      <c r="R14" s="83">
        <v>1.3919560934416075E-3</v>
      </c>
      <c r="S14" s="84">
        <f t="shared" si="6"/>
        <v>2.1106164207937645E-3</v>
      </c>
      <c r="T14" s="85">
        <f>分析係数表!F17</f>
        <v>0.34313725490196079</v>
      </c>
      <c r="U14" s="86">
        <f t="shared" si="7"/>
        <v>7.2423112478217405E-4</v>
      </c>
      <c r="V14" s="87">
        <f>分析係数表!D17</f>
        <v>1.9607843137254902E-2</v>
      </c>
      <c r="W14" s="88">
        <f t="shared" si="8"/>
        <v>0</v>
      </c>
      <c r="X14" s="76">
        <f>分析係数表!E17</f>
        <v>9.8039215686274508E-3</v>
      </c>
      <c r="Y14" s="89">
        <f t="shared" si="9"/>
        <v>0</v>
      </c>
    </row>
    <row r="15" spans="1:25" x14ac:dyDescent="0.2">
      <c r="A15" s="6" t="s">
        <v>3</v>
      </c>
      <c r="B15" s="5" t="s">
        <v>31</v>
      </c>
      <c r="C15" s="90"/>
      <c r="D15" s="76">
        <f>投入係数表!AG15</f>
        <v>0</v>
      </c>
      <c r="E15" s="77">
        <f t="shared" si="0"/>
        <v>0</v>
      </c>
      <c r="F15" s="76">
        <f>分析係数表!C18</f>
        <v>0.17326732673267331</v>
      </c>
      <c r="G15" s="77">
        <f t="shared" si="1"/>
        <v>0</v>
      </c>
      <c r="H15" s="77">
        <v>1.821642472250273E-4</v>
      </c>
      <c r="I15" s="77">
        <f t="shared" si="2"/>
        <v>1.821642472250273E-4</v>
      </c>
      <c r="J15" s="76">
        <f>分析係数表!G18</f>
        <v>0.2148626817447496</v>
      </c>
      <c r="K15" s="78">
        <f t="shared" si="3"/>
        <v>3.9140298676782926E-5</v>
      </c>
      <c r="L15" s="79"/>
      <c r="M15" s="80"/>
      <c r="N15" s="81">
        <f>分析係数表!H18</f>
        <v>4.8184575267140952E-4</v>
      </c>
      <c r="O15" s="82">
        <f t="shared" si="4"/>
        <v>7.5757228008140861E-3</v>
      </c>
      <c r="P15" s="76">
        <f>分析係数表!C18</f>
        <v>0.17326732673267331</v>
      </c>
      <c r="Q15" s="82">
        <f t="shared" si="5"/>
        <v>1.3126252377648172E-3</v>
      </c>
      <c r="R15" s="83">
        <v>2.4331418617856925E-3</v>
      </c>
      <c r="S15" s="84">
        <f t="shared" si="6"/>
        <v>2.6153061090107197E-3</v>
      </c>
      <c r="T15" s="85">
        <f>分析係数表!F18</f>
        <v>0.4604200323101777</v>
      </c>
      <c r="U15" s="86">
        <f t="shared" si="7"/>
        <v>1.2041393232117207E-3</v>
      </c>
      <c r="V15" s="87">
        <f>分析係数表!D18</f>
        <v>6.3004846526655903E-2</v>
      </c>
      <c r="W15" s="88">
        <f t="shared" si="8"/>
        <v>0</v>
      </c>
      <c r="X15" s="76">
        <f>分析係数表!E18</f>
        <v>5.492730210016155E-2</v>
      </c>
      <c r="Y15" s="89">
        <f t="shared" si="9"/>
        <v>0</v>
      </c>
    </row>
    <row r="16" spans="1:25" x14ac:dyDescent="0.2">
      <c r="A16" s="6" t="s">
        <v>4</v>
      </c>
      <c r="B16" s="5" t="s">
        <v>32</v>
      </c>
      <c r="C16" s="90"/>
      <c r="D16" s="76">
        <f>投入係数表!AG16</f>
        <v>0</v>
      </c>
      <c r="E16" s="77">
        <f t="shared" si="0"/>
        <v>0</v>
      </c>
      <c r="F16" s="76">
        <f>分析係数表!C19</f>
        <v>6.6666666666667096E-3</v>
      </c>
      <c r="G16" s="77">
        <f t="shared" si="1"/>
        <v>0</v>
      </c>
      <c r="H16" s="77">
        <v>8.4876318935602651E-6</v>
      </c>
      <c r="I16" s="77">
        <f t="shared" si="2"/>
        <v>8.4876318935602651E-6</v>
      </c>
      <c r="J16" s="76">
        <f>分析係数表!G19</f>
        <v>7.1428571428571425E-2</v>
      </c>
      <c r="K16" s="78">
        <f t="shared" si="3"/>
        <v>6.0625942096859032E-7</v>
      </c>
      <c r="L16" s="79"/>
      <c r="M16" s="80"/>
      <c r="N16" s="81">
        <f>分析係数表!H19</f>
        <v>-1.1337547121680225E-4</v>
      </c>
      <c r="O16" s="82">
        <f t="shared" si="4"/>
        <v>-1.7825230119562557E-3</v>
      </c>
      <c r="P16" s="76">
        <f>分析係数表!C19</f>
        <v>6.6666666666667096E-3</v>
      </c>
      <c r="Q16" s="82">
        <f t="shared" si="5"/>
        <v>-1.1883486746375115E-5</v>
      </c>
      <c r="R16" s="83">
        <v>1.4622262953584742E-5</v>
      </c>
      <c r="S16" s="84">
        <f t="shared" si="6"/>
        <v>2.3109894847145007E-5</v>
      </c>
      <c r="T16" s="85">
        <f>分析係数表!F19</f>
        <v>0.2857142857142857</v>
      </c>
      <c r="U16" s="86">
        <f t="shared" si="7"/>
        <v>6.6028270991842871E-6</v>
      </c>
      <c r="V16" s="87">
        <f>分析係数表!D19</f>
        <v>0</v>
      </c>
      <c r="W16" s="88">
        <f t="shared" si="8"/>
        <v>0</v>
      </c>
      <c r="X16" s="76">
        <f>分析係数表!E19</f>
        <v>0</v>
      </c>
      <c r="Y16" s="89">
        <f t="shared" si="9"/>
        <v>0</v>
      </c>
    </row>
    <row r="17" spans="1:25" x14ac:dyDescent="0.2">
      <c r="A17" s="6" t="s">
        <v>5</v>
      </c>
      <c r="B17" s="5" t="s">
        <v>33</v>
      </c>
      <c r="C17" s="90"/>
      <c r="D17" s="76">
        <f>投入係数表!AG17</f>
        <v>0</v>
      </c>
      <c r="E17" s="77">
        <f t="shared" si="0"/>
        <v>0</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9.3582458127703418E-3</v>
      </c>
      <c r="P17" s="76">
        <f>分析係数表!C20</f>
        <v>0</v>
      </c>
      <c r="Q17" s="82">
        <f t="shared" si="5"/>
        <v>0</v>
      </c>
      <c r="R17" s="83">
        <v>0</v>
      </c>
      <c r="S17" s="84">
        <f t="shared" si="6"/>
        <v>0</v>
      </c>
      <c r="T17" s="85">
        <f>分析係数表!F20</f>
        <v>0.33333333333333331</v>
      </c>
      <c r="U17" s="86">
        <f t="shared" si="7"/>
        <v>0</v>
      </c>
      <c r="V17" s="87">
        <f>分析係数表!D20</f>
        <v>1.5</v>
      </c>
      <c r="W17" s="88">
        <f t="shared" si="8"/>
        <v>0</v>
      </c>
      <c r="X17" s="76">
        <f>分析係数表!E20</f>
        <v>1.1666666666666667</v>
      </c>
      <c r="Y17" s="89">
        <f t="shared" si="9"/>
        <v>0</v>
      </c>
    </row>
    <row r="18" spans="1:25" x14ac:dyDescent="0.2">
      <c r="A18" s="6" t="s">
        <v>6</v>
      </c>
      <c r="B18" s="5" t="s">
        <v>34</v>
      </c>
      <c r="C18" s="90"/>
      <c r="D18" s="76">
        <f>投入係数表!AG18</f>
        <v>0</v>
      </c>
      <c r="E18" s="77">
        <f t="shared" si="0"/>
        <v>0</v>
      </c>
      <c r="F18" s="76">
        <f>分析係数表!C21</f>
        <v>2.5662959794696349E-2</v>
      </c>
      <c r="G18" s="77">
        <f t="shared" si="1"/>
        <v>0</v>
      </c>
      <c r="H18" s="77">
        <v>2.0485471360259957E-4</v>
      </c>
      <c r="I18" s="77">
        <f t="shared" si="2"/>
        <v>2.0485471360259957E-4</v>
      </c>
      <c r="J18" s="76">
        <f>分析係数表!G21</f>
        <v>0.2857142857142857</v>
      </c>
      <c r="K18" s="78">
        <f t="shared" si="3"/>
        <v>5.8529918172171304E-5</v>
      </c>
      <c r="L18" s="79"/>
      <c r="M18" s="80"/>
      <c r="N18" s="81">
        <f>分析係数表!H21</f>
        <v>9.6369150534281905E-4</v>
      </c>
      <c r="O18" s="82">
        <f t="shared" si="4"/>
        <v>1.5151445601628172E-2</v>
      </c>
      <c r="P18" s="76">
        <f>分析係数表!C21</f>
        <v>2.5662959794696349E-2</v>
      </c>
      <c r="Q18" s="82">
        <f t="shared" si="5"/>
        <v>3.888309393061126E-4</v>
      </c>
      <c r="R18" s="83">
        <v>7.245922361638576E-4</v>
      </c>
      <c r="S18" s="84">
        <f t="shared" si="6"/>
        <v>9.2944694976645711E-4</v>
      </c>
      <c r="T18" s="85">
        <f>分析係数表!F21</f>
        <v>0.42857142857142855</v>
      </c>
      <c r="U18" s="86">
        <f t="shared" si="7"/>
        <v>3.983344070427673E-4</v>
      </c>
      <c r="V18" s="87">
        <f>分析係数表!D21</f>
        <v>0.12903225806451613</v>
      </c>
      <c r="W18" s="88">
        <f t="shared" si="8"/>
        <v>0</v>
      </c>
      <c r="X18" s="76">
        <f>分析係数表!E21</f>
        <v>9.2165898617511524E-2</v>
      </c>
      <c r="Y18" s="89">
        <f t="shared" si="9"/>
        <v>0</v>
      </c>
    </row>
    <row r="19" spans="1:25" x14ac:dyDescent="0.2">
      <c r="A19" s="6" t="s">
        <v>7</v>
      </c>
      <c r="B19" s="5" t="s">
        <v>268</v>
      </c>
      <c r="C19" s="90"/>
      <c r="D19" s="76">
        <f>投入係数表!AG19</f>
        <v>0</v>
      </c>
      <c r="E19" s="77">
        <f t="shared" si="0"/>
        <v>0</v>
      </c>
      <c r="F19" s="76">
        <f>分析係数表!C22</f>
        <v>5.6016597510373467E-2</v>
      </c>
      <c r="G19" s="77">
        <f t="shared" si="1"/>
        <v>0</v>
      </c>
      <c r="H19" s="77">
        <v>1.2902454772479477E-3</v>
      </c>
      <c r="I19" s="77">
        <f t="shared" si="2"/>
        <v>1.2902454772479477E-3</v>
      </c>
      <c r="J19" s="76">
        <f>分析係数表!G22</f>
        <v>0.19573901464713714</v>
      </c>
      <c r="K19" s="78">
        <f t="shared" si="3"/>
        <v>2.5255137836943848E-4</v>
      </c>
      <c r="L19" s="79"/>
      <c r="M19" s="80"/>
      <c r="N19" s="81">
        <f>分析係数表!H22</f>
        <v>5.6687735608401125E-5</v>
      </c>
      <c r="O19" s="82">
        <f t="shared" si="4"/>
        <v>8.9126150597812785E-4</v>
      </c>
      <c r="P19" s="76">
        <f>分析係数表!C22</f>
        <v>5.6016597510373467E-2</v>
      </c>
      <c r="Q19" s="82">
        <f t="shared" si="5"/>
        <v>4.9925437056866102E-5</v>
      </c>
      <c r="R19" s="83">
        <v>2.6864289702552312E-4</v>
      </c>
      <c r="S19" s="84">
        <f t="shared" si="6"/>
        <v>1.5588883742734707E-3</v>
      </c>
      <c r="T19" s="85">
        <f>分析係数表!F22</f>
        <v>0.41411451398135818</v>
      </c>
      <c r="U19" s="86">
        <f t="shared" si="7"/>
        <v>6.4555830146344792E-4</v>
      </c>
      <c r="V19" s="87">
        <f>分析係数表!D22</f>
        <v>3.1957390146471372E-2</v>
      </c>
      <c r="W19" s="88">
        <f t="shared" si="8"/>
        <v>0</v>
      </c>
      <c r="X19" s="76">
        <f>分析係数表!E22</f>
        <v>2.529960053262317E-2</v>
      </c>
      <c r="Y19" s="89">
        <f t="shared" si="9"/>
        <v>0</v>
      </c>
    </row>
    <row r="20" spans="1:25" x14ac:dyDescent="0.2">
      <c r="A20" s="6" t="s">
        <v>8</v>
      </c>
      <c r="B20" s="5" t="s">
        <v>269</v>
      </c>
      <c r="C20" s="90"/>
      <c r="D20" s="76">
        <f>投入係数表!AG20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4.4563075298906392E-4</v>
      </c>
      <c r="P20" s="76">
        <f>分析係数表!C23</f>
        <v>0</v>
      </c>
      <c r="Q20" s="82">
        <f t="shared" si="5"/>
        <v>0</v>
      </c>
      <c r="R20" s="83">
        <v>0</v>
      </c>
      <c r="S20" s="84">
        <f t="shared" si="6"/>
        <v>0</v>
      </c>
      <c r="T20" s="85">
        <f>分析係数表!F23</f>
        <v>0.43373493975903615</v>
      </c>
      <c r="U20" s="86">
        <f t="shared" si="7"/>
        <v>0</v>
      </c>
      <c r="V20" s="87">
        <f>分析係数表!D23</f>
        <v>0.26506024096385544</v>
      </c>
      <c r="W20" s="88">
        <f t="shared" si="8"/>
        <v>0</v>
      </c>
      <c r="X20" s="76">
        <f>分析係数表!E23</f>
        <v>0.25301204819277107</v>
      </c>
      <c r="Y20" s="89">
        <f t="shared" si="9"/>
        <v>0</v>
      </c>
    </row>
    <row r="21" spans="1:25" x14ac:dyDescent="0.2">
      <c r="A21" s="6" t="s">
        <v>9</v>
      </c>
      <c r="B21" s="5" t="s">
        <v>270</v>
      </c>
      <c r="C21" s="90"/>
      <c r="D21" s="76">
        <f>投入係数表!AG21</f>
        <v>0</v>
      </c>
      <c r="E21" s="77">
        <f t="shared" si="0"/>
        <v>0</v>
      </c>
      <c r="F21" s="76">
        <f>分析係数表!C24</f>
        <v>0.19917864476386038</v>
      </c>
      <c r="G21" s="77">
        <f t="shared" si="1"/>
        <v>0</v>
      </c>
      <c r="H21" s="77">
        <v>1.7229598552436706E-3</v>
      </c>
      <c r="I21" s="77">
        <f t="shared" si="2"/>
        <v>1.7229598552436706E-3</v>
      </c>
      <c r="J21" s="76">
        <f>分析係数表!G24</f>
        <v>0.20754716981132076</v>
      </c>
      <c r="K21" s="78">
        <f t="shared" si="3"/>
        <v>3.5759544165434677E-4</v>
      </c>
      <c r="L21" s="79"/>
      <c r="M21" s="80"/>
      <c r="N21" s="81">
        <f>分析係数表!H24</f>
        <v>3.9681414925880784E-4</v>
      </c>
      <c r="O21" s="82">
        <f t="shared" si="4"/>
        <v>6.2388305418468945E-3</v>
      </c>
      <c r="P21" s="76">
        <f>分析係数表!C24</f>
        <v>0.19917864476386038</v>
      </c>
      <c r="Q21" s="82">
        <f t="shared" si="5"/>
        <v>1.2426418122364453E-3</v>
      </c>
      <c r="R21" s="83">
        <v>2.3882657838937217E-3</v>
      </c>
      <c r="S21" s="84">
        <f t="shared" si="6"/>
        <v>4.1112256391373919E-3</v>
      </c>
      <c r="T21" s="85">
        <f>分析係数表!F24</f>
        <v>0.39622641509433965</v>
      </c>
      <c r="U21" s="86">
        <f t="shared" si="7"/>
        <v>1.628976196639344E-3</v>
      </c>
      <c r="V21" s="87">
        <f>分析係数表!D24</f>
        <v>0.16981132075471697</v>
      </c>
      <c r="W21" s="88">
        <f t="shared" si="8"/>
        <v>0</v>
      </c>
      <c r="X21" s="76">
        <f>分析係数表!E24</f>
        <v>0.16981132075471697</v>
      </c>
      <c r="Y21" s="89">
        <f t="shared" si="9"/>
        <v>0</v>
      </c>
    </row>
    <row r="22" spans="1:25" x14ac:dyDescent="0.2">
      <c r="A22" s="6" t="s">
        <v>10</v>
      </c>
      <c r="B22" s="5" t="s">
        <v>271</v>
      </c>
      <c r="C22" s="90"/>
      <c r="D22" s="76">
        <f>投入係数表!AG22</f>
        <v>0</v>
      </c>
      <c r="E22" s="77">
        <f t="shared" si="0"/>
        <v>0</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8.4669843067922152E-3</v>
      </c>
      <c r="P22" s="76">
        <f>分析係数表!C25</f>
        <v>0</v>
      </c>
      <c r="Q22" s="82">
        <f t="shared" si="5"/>
        <v>0</v>
      </c>
      <c r="R22" s="83">
        <v>0</v>
      </c>
      <c r="S22" s="84">
        <f t="shared" si="6"/>
        <v>0</v>
      </c>
      <c r="T22" s="85">
        <f>分析係数表!F25</f>
        <v>0.35897435897435898</v>
      </c>
      <c r="U22" s="86">
        <f t="shared" si="7"/>
        <v>0</v>
      </c>
      <c r="V22" s="87">
        <f>分析係数表!D25</f>
        <v>2.641025641025641</v>
      </c>
      <c r="W22" s="88">
        <f t="shared" si="8"/>
        <v>0</v>
      </c>
      <c r="X22" s="76">
        <f>分析係数表!E25</f>
        <v>2.4615384615384617</v>
      </c>
      <c r="Y22" s="89">
        <f t="shared" si="9"/>
        <v>0</v>
      </c>
    </row>
    <row r="23" spans="1:25" x14ac:dyDescent="0.2">
      <c r="A23" s="6" t="s">
        <v>11</v>
      </c>
      <c r="B23" s="5" t="s">
        <v>35</v>
      </c>
      <c r="C23" s="90"/>
      <c r="D23" s="76">
        <f>投入係数表!AG23</f>
        <v>0</v>
      </c>
      <c r="E23" s="77">
        <f t="shared" si="0"/>
        <v>0</v>
      </c>
      <c r="F23" s="76">
        <f>分析係数表!C26</f>
        <v>0.11021233569261879</v>
      </c>
      <c r="G23" s="77">
        <f t="shared" si="1"/>
        <v>0</v>
      </c>
      <c r="H23" s="77">
        <v>1.9388325478313486E-3</v>
      </c>
      <c r="I23" s="77">
        <f t="shared" si="2"/>
        <v>1.9388325478313486E-3</v>
      </c>
      <c r="J23" s="76">
        <f>分析係数表!G26</f>
        <v>0.1984126984126984</v>
      </c>
      <c r="K23" s="78">
        <f t="shared" si="3"/>
        <v>3.8468899758558499E-4</v>
      </c>
      <c r="L23" s="79"/>
      <c r="M23" s="80"/>
      <c r="N23" s="81">
        <f>分析係数表!H26</f>
        <v>1.2046143816785239E-2</v>
      </c>
      <c r="O23" s="82">
        <f t="shared" si="4"/>
        <v>0.18939307002035216</v>
      </c>
      <c r="P23" s="76">
        <f>分析係数表!C26</f>
        <v>0.11021233569261879</v>
      </c>
      <c r="Q23" s="82">
        <f t="shared" si="5"/>
        <v>2.0873452610938707E-2</v>
      </c>
      <c r="R23" s="83">
        <v>2.1466660782715283E-2</v>
      </c>
      <c r="S23" s="84">
        <f t="shared" si="6"/>
        <v>2.3405493330546631E-2</v>
      </c>
      <c r="T23" s="85">
        <f>分析係数表!F26</f>
        <v>0.33809523809523812</v>
      </c>
      <c r="U23" s="86">
        <f t="shared" si="7"/>
        <v>7.9132858403276711E-3</v>
      </c>
      <c r="V23" s="87">
        <f>分析係数表!D26</f>
        <v>0</v>
      </c>
      <c r="W23" s="88">
        <f t="shared" si="8"/>
        <v>0</v>
      </c>
      <c r="X23" s="76">
        <f>分析係数表!E26</f>
        <v>0</v>
      </c>
      <c r="Y23" s="89">
        <f t="shared" si="9"/>
        <v>0</v>
      </c>
    </row>
    <row r="24" spans="1:25" x14ac:dyDescent="0.2">
      <c r="A24" s="6" t="s">
        <v>12</v>
      </c>
      <c r="B24" s="5" t="s">
        <v>365</v>
      </c>
      <c r="C24" s="90"/>
      <c r="D24" s="76">
        <f>投入係数表!AG24</f>
        <v>0</v>
      </c>
      <c r="E24" s="77">
        <f t="shared" si="0"/>
        <v>0</v>
      </c>
      <c r="F24" s="76">
        <f>分析係数表!C27</f>
        <v>1.1933174224343368E-3</v>
      </c>
      <c r="G24" s="77">
        <f t="shared" si="1"/>
        <v>0</v>
      </c>
      <c r="H24" s="77">
        <v>3.4564041661241163E-6</v>
      </c>
      <c r="I24" s="77">
        <f t="shared" si="2"/>
        <v>3.4564041661241163E-6</v>
      </c>
      <c r="J24" s="76">
        <f>分析係数表!G27</f>
        <v>0.2857142857142857</v>
      </c>
      <c r="K24" s="78">
        <f t="shared" si="3"/>
        <v>9.8754404746403311E-7</v>
      </c>
      <c r="L24" s="79"/>
      <c r="M24" s="80"/>
      <c r="N24" s="81">
        <f>分析係数表!H27</f>
        <v>1.1365890989484425E-2</v>
      </c>
      <c r="O24" s="82">
        <f t="shared" si="4"/>
        <v>0.17869793194861464</v>
      </c>
      <c r="P24" s="76">
        <f>分析係数表!C27</f>
        <v>1.1933174224343368E-3</v>
      </c>
      <c r="Q24" s="82">
        <f t="shared" si="5"/>
        <v>2.1324335554726733E-4</v>
      </c>
      <c r="R24" s="83">
        <v>2.1410379520658555E-4</v>
      </c>
      <c r="S24" s="84">
        <f t="shared" si="6"/>
        <v>2.1756019937270966E-4</v>
      </c>
      <c r="T24" s="85">
        <f>分析係数表!F27</f>
        <v>0.5714285714285714</v>
      </c>
      <c r="U24" s="86">
        <f t="shared" si="7"/>
        <v>1.2432011392726265E-4</v>
      </c>
      <c r="V24" s="87">
        <f>分析係数表!D27</f>
        <v>1.4285714285714286</v>
      </c>
      <c r="W24" s="88">
        <f t="shared" si="8"/>
        <v>0</v>
      </c>
      <c r="X24" s="76">
        <f>分析係数表!E27</f>
        <v>1.2857142857142858</v>
      </c>
      <c r="Y24" s="89">
        <f t="shared" si="9"/>
        <v>0</v>
      </c>
    </row>
    <row r="25" spans="1:25" x14ac:dyDescent="0.2">
      <c r="A25" s="6" t="s">
        <v>13</v>
      </c>
      <c r="B25" s="5" t="s">
        <v>191</v>
      </c>
      <c r="C25" s="90"/>
      <c r="D25" s="76">
        <f>投入係数表!AG25</f>
        <v>0</v>
      </c>
      <c r="E25" s="77">
        <f t="shared" si="0"/>
        <v>0</v>
      </c>
      <c r="F25" s="76">
        <f>分析係数表!C28</f>
        <v>9.1300191204588876E-2</v>
      </c>
      <c r="G25" s="77">
        <f t="shared" si="1"/>
        <v>0</v>
      </c>
      <c r="H25" s="77">
        <v>7.559710765878469E-3</v>
      </c>
      <c r="I25" s="77">
        <f t="shared" si="2"/>
        <v>7.559710765878469E-3</v>
      </c>
      <c r="J25" s="76">
        <f>分析係数表!G28</f>
        <v>0.1256583897667419</v>
      </c>
      <c r="K25" s="78">
        <f t="shared" si="3"/>
        <v>9.4994108194259165E-4</v>
      </c>
      <c r="L25" s="79"/>
      <c r="M25" s="80"/>
      <c r="N25" s="81">
        <f>分析係数表!H28</f>
        <v>2.1286244720954622E-2</v>
      </c>
      <c r="O25" s="82">
        <f t="shared" si="4"/>
        <v>0.33466869549478701</v>
      </c>
      <c r="P25" s="76">
        <f>分析係数表!C28</f>
        <v>9.1300191204588876E-2</v>
      </c>
      <c r="Q25" s="82">
        <f t="shared" si="5"/>
        <v>3.0555315888864384E-2</v>
      </c>
      <c r="R25" s="83">
        <v>3.3260078081207865E-2</v>
      </c>
      <c r="S25" s="84">
        <f t="shared" si="6"/>
        <v>4.0819788847086334E-2</v>
      </c>
      <c r="T25" s="85">
        <f>分析係数表!F28</f>
        <v>0.21519939804364183</v>
      </c>
      <c r="U25" s="86">
        <f t="shared" si="7"/>
        <v>8.7843939881615436E-3</v>
      </c>
      <c r="V25" s="87">
        <f>分析係数表!D28</f>
        <v>9.9322799097065456E-2</v>
      </c>
      <c r="W25" s="88">
        <f t="shared" si="8"/>
        <v>0</v>
      </c>
      <c r="X25" s="76">
        <f>分析係数表!E28</f>
        <v>9.7817908201655382E-2</v>
      </c>
      <c r="Y25" s="89">
        <f t="shared" si="9"/>
        <v>0</v>
      </c>
    </row>
    <row r="26" spans="1:25" x14ac:dyDescent="0.2">
      <c r="A26" s="6" t="s">
        <v>14</v>
      </c>
      <c r="B26" s="5" t="s">
        <v>50</v>
      </c>
      <c r="C26" s="90"/>
      <c r="D26" s="76">
        <f>投入係数表!AG26</f>
        <v>1.2987012987012988E-2</v>
      </c>
      <c r="E26" s="77">
        <f t="shared" si="0"/>
        <v>1.2987012987012987</v>
      </c>
      <c r="F26" s="76">
        <f>分析係数表!C29</f>
        <v>1.8433179723502335E-2</v>
      </c>
      <c r="G26" s="77">
        <f t="shared" si="1"/>
        <v>2.393919444610693E-2</v>
      </c>
      <c r="H26" s="77">
        <v>2.4504325262312363E-2</v>
      </c>
      <c r="I26" s="77">
        <f t="shared" si="2"/>
        <v>2.4504325262312363E-2</v>
      </c>
      <c r="J26" s="76">
        <f>分析係数表!G29</f>
        <v>0.30107526881720431</v>
      </c>
      <c r="K26" s="78">
        <f t="shared" si="3"/>
        <v>7.3776463155349054E-3</v>
      </c>
      <c r="L26" s="79"/>
      <c r="M26" s="80"/>
      <c r="N26" s="81">
        <f>分析係数表!H29</f>
        <v>1.0062073070491199E-2</v>
      </c>
      <c r="O26" s="82">
        <f t="shared" si="4"/>
        <v>0.15819891731111768</v>
      </c>
      <c r="P26" s="76">
        <f>分析係数表!C29</f>
        <v>1.8433179723502335E-2</v>
      </c>
      <c r="Q26" s="82">
        <f t="shared" si="5"/>
        <v>2.9161090748593172E-3</v>
      </c>
      <c r="R26" s="83">
        <v>3.4728127290018194E-3</v>
      </c>
      <c r="S26" s="84">
        <f t="shared" si="6"/>
        <v>2.7977137991314183E-2</v>
      </c>
      <c r="T26" s="85">
        <f>分析係数表!F29</f>
        <v>0.4838709677419355</v>
      </c>
      <c r="U26" s="86">
        <f t="shared" si="7"/>
        <v>1.3537324834506863E-2</v>
      </c>
      <c r="V26" s="87">
        <f>分析係数表!D29</f>
        <v>0.46236559139784944</v>
      </c>
      <c r="W26" s="88">
        <f t="shared" si="8"/>
        <v>0</v>
      </c>
      <c r="X26" s="76">
        <f>分析係数表!E29</f>
        <v>0.18279569892473119</v>
      </c>
      <c r="Y26" s="89">
        <f t="shared" si="9"/>
        <v>0</v>
      </c>
    </row>
    <row r="27" spans="1:25" x14ac:dyDescent="0.2">
      <c r="A27" s="6" t="s">
        <v>15</v>
      </c>
      <c r="B27" s="5" t="s">
        <v>36</v>
      </c>
      <c r="C27" s="90"/>
      <c r="D27" s="76">
        <f>投入係数表!AG27</f>
        <v>0</v>
      </c>
      <c r="E27" s="77">
        <f t="shared" si="0"/>
        <v>0</v>
      </c>
      <c r="F27" s="76">
        <f>分析係数表!C30</f>
        <v>1</v>
      </c>
      <c r="G27" s="77">
        <f t="shared" si="1"/>
        <v>0</v>
      </c>
      <c r="H27" s="77">
        <v>1.2549730370854443E-2</v>
      </c>
      <c r="I27" s="77">
        <f t="shared" si="2"/>
        <v>1.2549730370854443E-2</v>
      </c>
      <c r="J27" s="76">
        <f>分析係数表!G30</f>
        <v>0.34457349818908456</v>
      </c>
      <c r="K27" s="78">
        <f t="shared" si="3"/>
        <v>4.324304495215113E-3</v>
      </c>
      <c r="L27" s="79"/>
      <c r="M27" s="80"/>
      <c r="N27" s="81">
        <f>分析係数表!H30</f>
        <v>0</v>
      </c>
      <c r="O27" s="82">
        <f t="shared" si="4"/>
        <v>0</v>
      </c>
      <c r="P27" s="76">
        <f>分析係数表!C30</f>
        <v>1</v>
      </c>
      <c r="Q27" s="82">
        <f t="shared" si="5"/>
        <v>0</v>
      </c>
      <c r="R27" s="83">
        <v>3.322882586122964E-2</v>
      </c>
      <c r="S27" s="84">
        <f t="shared" si="6"/>
        <v>4.5778556232084086E-2</v>
      </c>
      <c r="T27" s="85">
        <f>分析係数表!F30</f>
        <v>0.44136380666916447</v>
      </c>
      <c r="U27" s="86">
        <f t="shared" si="7"/>
        <v>2.0204997842411036E-2</v>
      </c>
      <c r="V27" s="87">
        <f>分析係数表!D30</f>
        <v>0.11764705882352941</v>
      </c>
      <c r="W27" s="88">
        <f t="shared" si="8"/>
        <v>0</v>
      </c>
      <c r="X27" s="76">
        <f>分析係数表!E30</f>
        <v>7.730735606344448E-2</v>
      </c>
      <c r="Y27" s="89">
        <f t="shared" si="9"/>
        <v>0</v>
      </c>
    </row>
    <row r="28" spans="1:25" x14ac:dyDescent="0.2">
      <c r="A28" s="6" t="s">
        <v>16</v>
      </c>
      <c r="B28" s="5" t="s">
        <v>192</v>
      </c>
      <c r="C28" s="90"/>
      <c r="D28" s="76">
        <f>投入係数表!AG28</f>
        <v>0</v>
      </c>
      <c r="E28" s="77">
        <f t="shared" si="0"/>
        <v>0</v>
      </c>
      <c r="F28" s="76">
        <f>分析係数表!C31</f>
        <v>0.63276836158192085</v>
      </c>
      <c r="G28" s="77">
        <f t="shared" si="1"/>
        <v>0</v>
      </c>
      <c r="H28" s="77">
        <v>1.273793454753953E-2</v>
      </c>
      <c r="I28" s="77">
        <f t="shared" si="2"/>
        <v>1.273793454753953E-2</v>
      </c>
      <c r="J28" s="76">
        <f>分析係数表!G31</f>
        <v>7.0953436807095344E-2</v>
      </c>
      <c r="K28" s="78">
        <f t="shared" si="3"/>
        <v>9.0380023397176271E-4</v>
      </c>
      <c r="L28" s="79"/>
      <c r="M28" s="80"/>
      <c r="N28" s="81">
        <f>分析係数表!H31</f>
        <v>2.4772540460871292E-2</v>
      </c>
      <c r="O28" s="82">
        <f t="shared" si="4"/>
        <v>0.38948127811244188</v>
      </c>
      <c r="P28" s="76">
        <f>分析係数表!C31</f>
        <v>0.63276836158192085</v>
      </c>
      <c r="Q28" s="82">
        <f t="shared" si="5"/>
        <v>0.24645143021804231</v>
      </c>
      <c r="R28" s="83">
        <v>0.31999089954016346</v>
      </c>
      <c r="S28" s="84">
        <f t="shared" si="6"/>
        <v>0.33272883408770298</v>
      </c>
      <c r="T28" s="85">
        <f>分析係数表!F31</f>
        <v>0.34515890613451589</v>
      </c>
      <c r="U28" s="86">
        <f t="shared" si="7"/>
        <v>0.11484432041312438</v>
      </c>
      <c r="V28" s="87">
        <f>分析係数表!D31</f>
        <v>8.130081300813009E-3</v>
      </c>
      <c r="W28" s="88">
        <f t="shared" si="8"/>
        <v>0</v>
      </c>
      <c r="X28" s="76">
        <f>分析係数表!E31</f>
        <v>7.3909830007390983E-3</v>
      </c>
      <c r="Y28" s="89">
        <f t="shared" si="9"/>
        <v>0</v>
      </c>
    </row>
    <row r="29" spans="1:25" x14ac:dyDescent="0.2">
      <c r="A29" s="6" t="s">
        <v>17</v>
      </c>
      <c r="B29" s="5" t="s">
        <v>272</v>
      </c>
      <c r="C29" s="90"/>
      <c r="D29" s="76">
        <f>投入係数表!AG29</f>
        <v>0</v>
      </c>
      <c r="E29" s="77">
        <f t="shared" si="0"/>
        <v>0</v>
      </c>
      <c r="F29" s="76">
        <f>分析係数表!C32</f>
        <v>0.97868217054263562</v>
      </c>
      <c r="G29" s="77">
        <f t="shared" si="1"/>
        <v>0</v>
      </c>
      <c r="H29" s="77">
        <v>3.167282632775418E-3</v>
      </c>
      <c r="I29" s="77">
        <f t="shared" si="2"/>
        <v>3.167282632775418E-3</v>
      </c>
      <c r="J29" s="76">
        <f>分析係数表!G32</f>
        <v>0.14173228346456693</v>
      </c>
      <c r="K29" s="78">
        <f t="shared" si="3"/>
        <v>4.4890619992092536E-4</v>
      </c>
      <c r="L29" s="79"/>
      <c r="M29" s="80"/>
      <c r="N29" s="81">
        <f>分析係数表!H32</f>
        <v>7.0859669510501405E-3</v>
      </c>
      <c r="O29" s="82">
        <f t="shared" si="4"/>
        <v>0.11140768824726598</v>
      </c>
      <c r="P29" s="76">
        <f>分析係数表!C32</f>
        <v>0.97868217054263562</v>
      </c>
      <c r="Q29" s="82">
        <f t="shared" si="5"/>
        <v>0.10903271814897154</v>
      </c>
      <c r="R29" s="83">
        <v>0.13763831793214462</v>
      </c>
      <c r="S29" s="84">
        <f t="shared" si="6"/>
        <v>0.14080560056492003</v>
      </c>
      <c r="T29" s="85">
        <f>分析係数表!F32</f>
        <v>0.48622047244094491</v>
      </c>
      <c r="U29" s="86">
        <f t="shared" si="7"/>
        <v>6.8462565629006392E-2</v>
      </c>
      <c r="V29" s="87">
        <f>分析係数表!D32</f>
        <v>1.3779527559055118E-2</v>
      </c>
      <c r="W29" s="88">
        <f t="shared" si="8"/>
        <v>0</v>
      </c>
      <c r="X29" s="76">
        <f>分析係数表!E32</f>
        <v>2.1653543307086614E-2</v>
      </c>
      <c r="Y29" s="89">
        <f t="shared" si="9"/>
        <v>0</v>
      </c>
    </row>
    <row r="30" spans="1:25" x14ac:dyDescent="0.2">
      <c r="A30" s="6" t="s">
        <v>18</v>
      </c>
      <c r="B30" s="5" t="s">
        <v>273</v>
      </c>
      <c r="C30" s="90"/>
      <c r="D30" s="76">
        <f>投入係数表!AG30</f>
        <v>0</v>
      </c>
      <c r="E30" s="77">
        <f t="shared" si="0"/>
        <v>0</v>
      </c>
      <c r="F30" s="76">
        <f>分析係数表!C33</f>
        <v>0.55506607929515417</v>
      </c>
      <c r="G30" s="77">
        <f t="shared" si="1"/>
        <v>0</v>
      </c>
      <c r="H30" s="77">
        <v>2.6038496670762016E-4</v>
      </c>
      <c r="I30" s="77">
        <f t="shared" si="2"/>
        <v>2.6038496670762016E-4</v>
      </c>
      <c r="J30" s="76">
        <f>分析係数表!G33</f>
        <v>0.50923482849604218</v>
      </c>
      <c r="K30" s="78">
        <f t="shared" si="3"/>
        <v>1.3259709386430259E-4</v>
      </c>
      <c r="L30" s="79"/>
      <c r="M30" s="80"/>
      <c r="N30" s="81">
        <f>分析係数表!H33</f>
        <v>1.0203792409512202E-3</v>
      </c>
      <c r="O30" s="82">
        <f t="shared" si="4"/>
        <v>1.6042707107606302E-2</v>
      </c>
      <c r="P30" s="76">
        <f>分析係数表!C33</f>
        <v>0.55506607929515417</v>
      </c>
      <c r="Q30" s="82">
        <f t="shared" si="5"/>
        <v>8.9047625354995337E-3</v>
      </c>
      <c r="R30" s="83">
        <v>2.9920503392026173E-2</v>
      </c>
      <c r="S30" s="84">
        <f t="shared" si="6"/>
        <v>3.0180888358733792E-2</v>
      </c>
      <c r="T30" s="85">
        <f>分析係数表!F33</f>
        <v>0.65171503957783639</v>
      </c>
      <c r="U30" s="86">
        <f t="shared" si="7"/>
        <v>1.9669338851206454E-2</v>
      </c>
      <c r="V30" s="87">
        <f>分析係数表!D33</f>
        <v>0.10817941952506596</v>
      </c>
      <c r="W30" s="88">
        <f t="shared" si="8"/>
        <v>0</v>
      </c>
      <c r="X30" s="76">
        <f>分析係数表!E33</f>
        <v>0.10026385224274406</v>
      </c>
      <c r="Y30" s="89">
        <f t="shared" si="9"/>
        <v>0</v>
      </c>
    </row>
    <row r="31" spans="1:25" x14ac:dyDescent="0.2">
      <c r="A31" s="6" t="s">
        <v>19</v>
      </c>
      <c r="B31" s="5" t="s">
        <v>274</v>
      </c>
      <c r="C31" s="90"/>
      <c r="D31" s="76">
        <f>投入係数表!AG31</f>
        <v>0</v>
      </c>
      <c r="E31" s="77">
        <f t="shared" si="0"/>
        <v>0</v>
      </c>
      <c r="F31" s="76">
        <f>分析係数表!C34</f>
        <v>0.15400223191640461</v>
      </c>
      <c r="G31" s="77">
        <f t="shared" si="1"/>
        <v>0</v>
      </c>
      <c r="H31" s="77">
        <v>1.1308229790284327E-2</v>
      </c>
      <c r="I31" s="77">
        <f t="shared" si="2"/>
        <v>1.1308229790284327E-2</v>
      </c>
      <c r="J31" s="76">
        <f>分析係数表!G34</f>
        <v>0.42548076923076922</v>
      </c>
      <c r="K31" s="78">
        <f t="shared" si="3"/>
        <v>4.8114343098084756E-3</v>
      </c>
      <c r="L31" s="79"/>
      <c r="M31" s="80"/>
      <c r="N31" s="81">
        <f>分析係数表!H34</f>
        <v>0.17369122190414105</v>
      </c>
      <c r="O31" s="82">
        <f t="shared" si="4"/>
        <v>2.7308252543169838</v>
      </c>
      <c r="P31" s="76">
        <f>分析係数表!C34</f>
        <v>0.15400223191640461</v>
      </c>
      <c r="Q31" s="82">
        <f t="shared" si="5"/>
        <v>0.42055318413849874</v>
      </c>
      <c r="R31" s="83">
        <v>0.44282539752959327</v>
      </c>
      <c r="S31" s="84">
        <f t="shared" si="6"/>
        <v>0.45413362731987761</v>
      </c>
      <c r="T31" s="85">
        <f>分析係数表!F34</f>
        <v>0.70232371794871795</v>
      </c>
      <c r="U31" s="86">
        <f t="shared" si="7"/>
        <v>0.3189488175848339</v>
      </c>
      <c r="V31" s="87">
        <f>分析係数表!D34</f>
        <v>0.47435897435897434</v>
      </c>
      <c r="W31" s="88">
        <f t="shared" si="8"/>
        <v>0</v>
      </c>
      <c r="X31" s="76">
        <f>分析係数表!E34</f>
        <v>0.27003205128205127</v>
      </c>
      <c r="Y31" s="89">
        <f t="shared" si="9"/>
        <v>0</v>
      </c>
    </row>
    <row r="32" spans="1:25" x14ac:dyDescent="0.2">
      <c r="A32" s="6" t="s">
        <v>20</v>
      </c>
      <c r="B32" s="5" t="s">
        <v>37</v>
      </c>
      <c r="C32" s="90"/>
      <c r="D32" s="76">
        <f>投入係数表!AG32</f>
        <v>0</v>
      </c>
      <c r="E32" s="77">
        <f t="shared" si="0"/>
        <v>0</v>
      </c>
      <c r="F32" s="76">
        <f>分析係数表!C35</f>
        <v>0.30568862275449105</v>
      </c>
      <c r="G32" s="77">
        <f t="shared" si="1"/>
        <v>0</v>
      </c>
      <c r="H32" s="77">
        <v>2.8811740836677903E-2</v>
      </c>
      <c r="I32" s="77">
        <f t="shared" si="2"/>
        <v>2.8811740836677903E-2</v>
      </c>
      <c r="J32" s="76">
        <f>分析係数表!G35</f>
        <v>0.31559633027522938</v>
      </c>
      <c r="K32" s="78">
        <f t="shared" si="3"/>
        <v>9.0928796768965127E-3</v>
      </c>
      <c r="L32" s="79"/>
      <c r="M32" s="80"/>
      <c r="N32" s="81">
        <f>分析係数表!H35</f>
        <v>6.5701085570136902E-2</v>
      </c>
      <c r="O32" s="82">
        <f t="shared" si="4"/>
        <v>1.0329720854286502</v>
      </c>
      <c r="P32" s="76">
        <f>分析係数表!C35</f>
        <v>0.30568862275449105</v>
      </c>
      <c r="Q32" s="82">
        <f t="shared" si="5"/>
        <v>0.31576781413851851</v>
      </c>
      <c r="R32" s="83">
        <v>0.37087224518393741</v>
      </c>
      <c r="S32" s="84">
        <f t="shared" si="6"/>
        <v>0.39968398602061533</v>
      </c>
      <c r="T32" s="85">
        <f>分析係数表!F35</f>
        <v>0.65045871559633028</v>
      </c>
      <c r="U32" s="86">
        <f t="shared" si="7"/>
        <v>0.25997793219139109</v>
      </c>
      <c r="V32" s="87">
        <f>分析係数表!D35</f>
        <v>0.10366972477064221</v>
      </c>
      <c r="W32" s="88">
        <f t="shared" si="8"/>
        <v>0</v>
      </c>
      <c r="X32" s="76">
        <f>分析係数表!E35</f>
        <v>8.990825688073395E-2</v>
      </c>
      <c r="Y32" s="89">
        <f t="shared" si="9"/>
        <v>0</v>
      </c>
    </row>
    <row r="33" spans="1:25" x14ac:dyDescent="0.2">
      <c r="A33" s="6" t="s">
        <v>21</v>
      </c>
      <c r="B33" s="5" t="s">
        <v>38</v>
      </c>
      <c r="C33" s="90"/>
      <c r="D33" s="76">
        <f>投入係数表!AG33</f>
        <v>1.2987012987012988E-2</v>
      </c>
      <c r="E33" s="77">
        <f t="shared" si="0"/>
        <v>1.2987012987012987</v>
      </c>
      <c r="F33" s="76">
        <f>分析係数表!C36</f>
        <v>0.70817344589409048</v>
      </c>
      <c r="G33" s="77">
        <f t="shared" si="1"/>
        <v>0.91970577388842922</v>
      </c>
      <c r="H33" s="77">
        <v>0.95039641591122193</v>
      </c>
      <c r="I33" s="77">
        <f t="shared" si="2"/>
        <v>0.95039641591122193</v>
      </c>
      <c r="J33" s="76">
        <f>分析係数表!G36</f>
        <v>9.7428958051420846E-3</v>
      </c>
      <c r="K33" s="78">
        <f t="shared" si="3"/>
        <v>9.2596132538035163E-3</v>
      </c>
      <c r="L33" s="79"/>
      <c r="M33" s="80"/>
      <c r="N33" s="81">
        <f>分析係数表!H36</f>
        <v>0.13287605226609223</v>
      </c>
      <c r="O33" s="82">
        <f t="shared" si="4"/>
        <v>2.0891169700127317</v>
      </c>
      <c r="P33" s="76">
        <f>分析係数表!C36</f>
        <v>0.70817344589409048</v>
      </c>
      <c r="Q33" s="82">
        <f t="shared" si="5"/>
        <v>1.4794571635297376</v>
      </c>
      <c r="R33" s="83">
        <v>1.5193577245644132</v>
      </c>
      <c r="S33" s="84">
        <f t="shared" si="6"/>
        <v>2.4697541404756351</v>
      </c>
      <c r="T33" s="85">
        <f>分析係数表!F36</f>
        <v>0.89418132611637346</v>
      </c>
      <c r="U33" s="86">
        <f t="shared" si="7"/>
        <v>2.2084080325119078</v>
      </c>
      <c r="V33" s="87">
        <f>分析係数表!D36</f>
        <v>4.0595399188092015E-3</v>
      </c>
      <c r="W33" s="88">
        <f t="shared" si="8"/>
        <v>0</v>
      </c>
      <c r="X33" s="76">
        <f>分析係数表!E36</f>
        <v>8.1190798376184028E-4</v>
      </c>
      <c r="Y33" s="89">
        <f t="shared" si="9"/>
        <v>0</v>
      </c>
    </row>
    <row r="34" spans="1:25" x14ac:dyDescent="0.2">
      <c r="A34" s="6" t="s">
        <v>22</v>
      </c>
      <c r="B34" s="5" t="s">
        <v>377</v>
      </c>
      <c r="C34" s="90"/>
      <c r="D34" s="76">
        <f>投入係数表!AG34</f>
        <v>0</v>
      </c>
      <c r="E34" s="77">
        <f t="shared" si="0"/>
        <v>0</v>
      </c>
      <c r="F34" s="76">
        <f>分析係数表!C37</f>
        <v>0.27648363838047696</v>
      </c>
      <c r="G34" s="77">
        <f t="shared" si="1"/>
        <v>0</v>
      </c>
      <c r="H34" s="77">
        <v>8.3007736659065755E-3</v>
      </c>
      <c r="I34" s="77">
        <f t="shared" si="2"/>
        <v>8.3007736659065755E-3</v>
      </c>
      <c r="J34" s="76">
        <f>分析係数表!G37</f>
        <v>0.33205374280230326</v>
      </c>
      <c r="K34" s="78">
        <f t="shared" si="3"/>
        <v>2.7563029639190739E-3</v>
      </c>
      <c r="L34" s="79"/>
      <c r="M34" s="80"/>
      <c r="N34" s="81">
        <f>分析係数表!H37</f>
        <v>5.1330744593407217E-2</v>
      </c>
      <c r="O34" s="82">
        <f t="shared" si="4"/>
        <v>0.80703729366319477</v>
      </c>
      <c r="P34" s="76">
        <f>分析係数表!C37</f>
        <v>0.27648363838047696</v>
      </c>
      <c r="Q34" s="82">
        <f t="shared" si="5"/>
        <v>0.22313260726073353</v>
      </c>
      <c r="R34" s="83">
        <v>0.25616706874577383</v>
      </c>
      <c r="S34" s="84">
        <f t="shared" si="6"/>
        <v>0.26446784241168042</v>
      </c>
      <c r="T34" s="85">
        <f>分析係数表!F37</f>
        <v>0.66922584772872684</v>
      </c>
      <c r="U34" s="86">
        <f t="shared" si="7"/>
        <v>0.17698871603494418</v>
      </c>
      <c r="V34" s="87">
        <f>分析係数表!D37</f>
        <v>9.9168266154830459E-2</v>
      </c>
      <c r="W34" s="88">
        <f t="shared" si="8"/>
        <v>0</v>
      </c>
      <c r="X34" s="76">
        <f>分析係数表!E37</f>
        <v>6.9737683941138842E-2</v>
      </c>
      <c r="Y34" s="89">
        <f t="shared" si="9"/>
        <v>0</v>
      </c>
    </row>
    <row r="35" spans="1:25" x14ac:dyDescent="0.2">
      <c r="A35" s="6" t="s">
        <v>23</v>
      </c>
      <c r="B35" s="5" t="s">
        <v>193</v>
      </c>
      <c r="C35" s="75">
        <f>最終需要_まとめ!C36</f>
        <v>100</v>
      </c>
      <c r="D35" s="76">
        <f>投入係数表!AG35</f>
        <v>0.20779220779220781</v>
      </c>
      <c r="E35" s="77">
        <f t="shared" si="0"/>
        <v>20.779220779220779</v>
      </c>
      <c r="F35" s="76">
        <f>分析係数表!C38</f>
        <v>2.0725388601036232E-2</v>
      </c>
      <c r="G35" s="77">
        <f t="shared" si="1"/>
        <v>0.43065742547607755</v>
      </c>
      <c r="H35" s="77">
        <v>0.43521990042858438</v>
      </c>
      <c r="I35" s="77">
        <f t="shared" si="2"/>
        <v>100.43521990042858</v>
      </c>
      <c r="J35" s="76">
        <f>分析係数表!G38</f>
        <v>0.23376623376623376</v>
      </c>
      <c r="K35" s="78">
        <f t="shared" si="3"/>
        <v>23.478363093606681</v>
      </c>
      <c r="L35" s="79"/>
      <c r="M35" s="80"/>
      <c r="N35" s="81">
        <f>分析係数表!H38</f>
        <v>4.4613247923811682E-2</v>
      </c>
      <c r="O35" s="82">
        <f t="shared" si="4"/>
        <v>0.70142280520478661</v>
      </c>
      <c r="P35" s="76">
        <f>分析係数表!C38</f>
        <v>2.0725388601036232E-2</v>
      </c>
      <c r="Q35" s="82">
        <f t="shared" si="5"/>
        <v>1.4537260211498142E-2</v>
      </c>
      <c r="R35" s="83">
        <v>1.6446254225215742E-2</v>
      </c>
      <c r="S35" s="84">
        <f t="shared" si="6"/>
        <v>100.45166615465379</v>
      </c>
      <c r="T35" s="85">
        <f>分析係数表!F38</f>
        <v>0.61038961038961037</v>
      </c>
      <c r="U35" s="86">
        <f t="shared" si="7"/>
        <v>61.31465336712634</v>
      </c>
      <c r="V35" s="87">
        <f>分析係数表!D38</f>
        <v>0.19480519480519481</v>
      </c>
      <c r="W35" s="88">
        <f t="shared" si="8"/>
        <v>20</v>
      </c>
      <c r="X35" s="76">
        <f>分析係数表!E38</f>
        <v>0.15584415584415584</v>
      </c>
      <c r="Y35" s="89">
        <f t="shared" si="9"/>
        <v>16</v>
      </c>
    </row>
    <row r="36" spans="1:25" x14ac:dyDescent="0.2">
      <c r="A36" s="6" t="s">
        <v>24</v>
      </c>
      <c r="B36" s="5" t="s">
        <v>39</v>
      </c>
      <c r="C36" s="90"/>
      <c r="D36" s="76">
        <f>投入係数表!AG36</f>
        <v>0</v>
      </c>
      <c r="E36" s="77">
        <f t="shared" si="0"/>
        <v>0</v>
      </c>
      <c r="F36" s="76">
        <f>分析係数表!C39</f>
        <v>1</v>
      </c>
      <c r="G36" s="77">
        <f t="shared" si="1"/>
        <v>0</v>
      </c>
      <c r="H36" s="77">
        <v>9.0626144222135004E-5</v>
      </c>
      <c r="I36" s="77">
        <f t="shared" si="2"/>
        <v>9.0626144222135004E-5</v>
      </c>
      <c r="J36" s="76">
        <f>分析係数表!G39</f>
        <v>0.35511171293161814</v>
      </c>
      <c r="K36" s="78">
        <f t="shared" si="3"/>
        <v>3.2182405311110227E-5</v>
      </c>
      <c r="L36" s="79"/>
      <c r="M36" s="80"/>
      <c r="N36" s="81">
        <f>分析係数表!H39</f>
        <v>4.0815169638048808E-3</v>
      </c>
      <c r="O36" s="82">
        <f t="shared" si="4"/>
        <v>6.4170828430425209E-2</v>
      </c>
      <c r="P36" s="76">
        <f>分析係数表!C39</f>
        <v>1</v>
      </c>
      <c r="Q36" s="82">
        <f t="shared" si="5"/>
        <v>6.4170828430425209E-2</v>
      </c>
      <c r="R36" s="83">
        <v>6.6581293840938083E-2</v>
      </c>
      <c r="S36" s="84">
        <f t="shared" si="6"/>
        <v>6.6671919985160213E-2</v>
      </c>
      <c r="T36" s="85">
        <f>分析係数表!F39</f>
        <v>0.70565335138794849</v>
      </c>
      <c r="U36" s="86">
        <f t="shared" si="7"/>
        <v>4.7047263780997446E-2</v>
      </c>
      <c r="V36" s="87">
        <f>分析係数表!D39</f>
        <v>5.8226134055517943E-2</v>
      </c>
      <c r="W36" s="88">
        <f t="shared" si="8"/>
        <v>0</v>
      </c>
      <c r="X36" s="76">
        <f>分析係数表!E39</f>
        <v>7.3798239675016933E-2</v>
      </c>
      <c r="Y36" s="89">
        <f t="shared" si="9"/>
        <v>0</v>
      </c>
    </row>
    <row r="37" spans="1:25" x14ac:dyDescent="0.2">
      <c r="A37" s="6" t="s">
        <v>25</v>
      </c>
      <c r="B37" s="5" t="s">
        <v>40</v>
      </c>
      <c r="C37" s="90"/>
      <c r="D37" s="76">
        <f>投入係数表!AG37</f>
        <v>0</v>
      </c>
      <c r="E37" s="77">
        <f t="shared" si="0"/>
        <v>0</v>
      </c>
      <c r="F37" s="76">
        <f>分析係数表!C40</f>
        <v>0.8197979041916168</v>
      </c>
      <c r="G37" s="77">
        <f t="shared" si="1"/>
        <v>0</v>
      </c>
      <c r="H37" s="77">
        <v>2.7553801819437281E-5</v>
      </c>
      <c r="I37" s="77">
        <f t="shared" si="2"/>
        <v>2.7553801819437281E-5</v>
      </c>
      <c r="J37" s="76">
        <f>分析係数表!G40</f>
        <v>0.57597173144876324</v>
      </c>
      <c r="K37" s="78">
        <f t="shared" si="3"/>
        <v>1.5870210941937375E-5</v>
      </c>
      <c r="L37" s="79"/>
      <c r="M37" s="80"/>
      <c r="N37" s="81">
        <f>分析係数表!H40</f>
        <v>2.8769025821263571E-2</v>
      </c>
      <c r="O37" s="82">
        <f t="shared" si="4"/>
        <v>0.45231521428389992</v>
      </c>
      <c r="P37" s="76">
        <f>分析係数表!C40</f>
        <v>0.8197979041916168</v>
      </c>
      <c r="Q37" s="82">
        <f t="shared" si="5"/>
        <v>0.37080706470392322</v>
      </c>
      <c r="R37" s="83">
        <v>0.3717250638774991</v>
      </c>
      <c r="S37" s="84">
        <f t="shared" si="6"/>
        <v>0.37175261767931855</v>
      </c>
      <c r="T37" s="85">
        <f>分析係数表!F40</f>
        <v>0.7751534312813837</v>
      </c>
      <c r="U37" s="86">
        <f t="shared" si="7"/>
        <v>0.28816531718196015</v>
      </c>
      <c r="V37" s="87">
        <f>分析係数表!D40</f>
        <v>0.11623581923005394</v>
      </c>
      <c r="W37" s="88">
        <f t="shared" si="8"/>
        <v>0</v>
      </c>
      <c r="X37" s="76">
        <f>分析係数表!E40</f>
        <v>7.1229310024177053E-2</v>
      </c>
      <c r="Y37" s="89">
        <f t="shared" si="9"/>
        <v>0</v>
      </c>
    </row>
    <row r="38" spans="1:25" x14ac:dyDescent="0.2">
      <c r="A38" s="6" t="s">
        <v>26</v>
      </c>
      <c r="B38" s="5" t="s">
        <v>276</v>
      </c>
      <c r="C38" s="90"/>
      <c r="D38" s="76">
        <f>投入係数表!AG38</f>
        <v>0</v>
      </c>
      <c r="E38" s="77">
        <f t="shared" si="0"/>
        <v>0</v>
      </c>
      <c r="F38" s="76">
        <f>分析係数表!C41</f>
        <v>0.39171744294123723</v>
      </c>
      <c r="G38" s="77">
        <f t="shared" si="1"/>
        <v>0</v>
      </c>
      <c r="H38" s="77">
        <v>2.1001455730253937E-6</v>
      </c>
      <c r="I38" s="77">
        <f t="shared" si="2"/>
        <v>2.1001455730253937E-6</v>
      </c>
      <c r="J38" s="76">
        <f>分析係数表!G41</f>
        <v>0.45918367346938777</v>
      </c>
      <c r="K38" s="78">
        <f t="shared" si="3"/>
        <v>9.6435255904227266E-7</v>
      </c>
      <c r="L38" s="79"/>
      <c r="M38" s="80"/>
      <c r="N38" s="81">
        <f>分析係数表!H41</f>
        <v>5.0452084691477002E-2</v>
      </c>
      <c r="O38" s="82">
        <f t="shared" si="4"/>
        <v>0.79322274032053386</v>
      </c>
      <c r="P38" s="76">
        <f>分析係数表!C41</f>
        <v>0.39171744294123723</v>
      </c>
      <c r="Q38" s="82">
        <f t="shared" si="5"/>
        <v>0.31071918352120054</v>
      </c>
      <c r="R38" s="83">
        <v>0.31327309964207967</v>
      </c>
      <c r="S38" s="84">
        <f t="shared" si="6"/>
        <v>0.31327519978765267</v>
      </c>
      <c r="T38" s="85">
        <f>分析係数表!F41</f>
        <v>0.56279434850863419</v>
      </c>
      <c r="U38" s="86">
        <f t="shared" si="7"/>
        <v>0.17630951196840419</v>
      </c>
      <c r="V38" s="87">
        <f>分析係数表!D41</f>
        <v>0.20068027210884354</v>
      </c>
      <c r="W38" s="88">
        <f t="shared" si="8"/>
        <v>0</v>
      </c>
      <c r="X38" s="76">
        <f>分析係数表!E41</f>
        <v>0.1815803244374673</v>
      </c>
      <c r="Y38" s="89">
        <f t="shared" si="9"/>
        <v>0</v>
      </c>
    </row>
    <row r="39" spans="1:25" x14ac:dyDescent="0.2">
      <c r="A39" s="6" t="s">
        <v>51</v>
      </c>
      <c r="B39" s="5" t="s">
        <v>367</v>
      </c>
      <c r="C39" s="90"/>
      <c r="D39" s="76">
        <f>投入係数表!AG39</f>
        <v>0</v>
      </c>
      <c r="E39" s="77">
        <f>$C$35*D39</f>
        <v>0</v>
      </c>
      <c r="F39" s="76">
        <f>分析係数表!C42</f>
        <v>0.20259319286871957</v>
      </c>
      <c r="G39" s="77">
        <f>E39*F39</f>
        <v>0</v>
      </c>
      <c r="H39" s="77">
        <v>1.1726414793294311E-3</v>
      </c>
      <c r="I39" s="77">
        <f>C39+H39</f>
        <v>1.1726414793294311E-3</v>
      </c>
      <c r="J39" s="76">
        <f>分析係数表!G42</f>
        <v>0.5</v>
      </c>
      <c r="K39" s="78">
        <f>I39*J39</f>
        <v>5.8632073966471553E-4</v>
      </c>
      <c r="L39" s="79"/>
      <c r="M39" s="80"/>
      <c r="N39" s="81">
        <f>分析係数表!H42</f>
        <v>1.5560783424506107E-2</v>
      </c>
      <c r="O39" s="82">
        <f t="shared" si="4"/>
        <v>0.24465128339099607</v>
      </c>
      <c r="P39" s="76">
        <f>分析係数表!C42</f>
        <v>0.20259319286871957</v>
      </c>
      <c r="Q39" s="82">
        <f>O39*P39</f>
        <v>4.9564684641611838E-2</v>
      </c>
      <c r="R39" s="83">
        <v>5.0624402475598837E-2</v>
      </c>
      <c r="S39" s="84">
        <f>I39+R39</f>
        <v>5.1797043954928269E-2</v>
      </c>
      <c r="T39" s="85">
        <f>分析係数表!F42</f>
        <v>0.5714285714285714</v>
      </c>
      <c r="U39" s="86">
        <f>S39*T39</f>
        <v>2.959831083138758E-2</v>
      </c>
      <c r="V39" s="87">
        <f>分析係数表!D42</f>
        <v>1.2619047619047619</v>
      </c>
      <c r="W39" s="88">
        <f>ROUND(S39*V39,0)</f>
        <v>0</v>
      </c>
      <c r="X39" s="76">
        <f>分析係数表!E42</f>
        <v>1.2380952380952381</v>
      </c>
      <c r="Y39" s="89">
        <f>ROUND(S39*X39,0)</f>
        <v>0</v>
      </c>
    </row>
    <row r="40" spans="1:25" x14ac:dyDescent="0.2">
      <c r="A40" s="6" t="s">
        <v>194</v>
      </c>
      <c r="B40" s="5" t="s">
        <v>41</v>
      </c>
      <c r="C40" s="90"/>
      <c r="D40" s="76">
        <f>投入係数表!AG40</f>
        <v>0.14285714285714285</v>
      </c>
      <c r="E40" s="77">
        <f>$C$35*D40</f>
        <v>14.285714285714285</v>
      </c>
      <c r="F40" s="76">
        <f>分析係数表!C43</f>
        <v>0.25330396475770922</v>
      </c>
      <c r="G40" s="77">
        <f>E40*F40</f>
        <v>3.6186280679672742</v>
      </c>
      <c r="H40" s="77">
        <v>3.7851276944860159</v>
      </c>
      <c r="I40" s="77">
        <f>C40+H40</f>
        <v>3.7851276944860159</v>
      </c>
      <c r="J40" s="76">
        <f>分析係数表!G43</f>
        <v>0.41014168530947054</v>
      </c>
      <c r="K40" s="78">
        <f>I40*J40</f>
        <v>1.5524386517280453</v>
      </c>
      <c r="L40" s="79"/>
      <c r="M40" s="80"/>
      <c r="N40" s="81">
        <f>分析係数表!H43</f>
        <v>4.1382046994132816E-2</v>
      </c>
      <c r="O40" s="82">
        <f t="shared" si="4"/>
        <v>0.65062089936403322</v>
      </c>
      <c r="P40" s="76">
        <f>分析係数表!C43</f>
        <v>0.25330396475770922</v>
      </c>
      <c r="Q40" s="82">
        <f>O40*P40</f>
        <v>0.16480485336313616</v>
      </c>
      <c r="R40" s="83">
        <v>0.23101285685483286</v>
      </c>
      <c r="S40" s="84">
        <f>I40+R40</f>
        <v>4.0161405513408486</v>
      </c>
      <c r="T40" s="85">
        <f>分析係数表!F43</f>
        <v>0.66890380313199105</v>
      </c>
      <c r="U40" s="86">
        <f>S40*T40</f>
        <v>2.6864116887045051</v>
      </c>
      <c r="V40" s="87">
        <f>分析係数表!D43</f>
        <v>0.29082774049217003</v>
      </c>
      <c r="W40" s="88">
        <f>ROUND(S40*V40,0)</f>
        <v>1</v>
      </c>
      <c r="X40" s="76">
        <f>分析係数表!E43</f>
        <v>0.17375093214019388</v>
      </c>
      <c r="Y40" s="89">
        <f>ROUND(S40*X40,0)</f>
        <v>1</v>
      </c>
    </row>
    <row r="41" spans="1:25" x14ac:dyDescent="0.2">
      <c r="A41" s="6" t="s">
        <v>340</v>
      </c>
      <c r="B41" s="5" t="s">
        <v>42</v>
      </c>
      <c r="C41" s="90"/>
      <c r="D41" s="76">
        <f>投入係数表!AG41</f>
        <v>0</v>
      </c>
      <c r="E41" s="77">
        <f>$C$35*D41</f>
        <v>0</v>
      </c>
      <c r="F41" s="76">
        <f>分析係数表!C44</f>
        <v>0.34899060563661799</v>
      </c>
      <c r="G41" s="77">
        <f>E41*F41</f>
        <v>0</v>
      </c>
      <c r="H41" s="77">
        <v>1.091937073913065E-3</v>
      </c>
      <c r="I41" s="77">
        <f>C41+H41</f>
        <v>1.091937073913065E-3</v>
      </c>
      <c r="J41" s="76">
        <f>分析係数表!G44</f>
        <v>0.26066485946640033</v>
      </c>
      <c r="K41" s="78">
        <f>I41*J41</f>
        <v>2.8462962391770147E-4</v>
      </c>
      <c r="L41" s="79"/>
      <c r="M41" s="80"/>
      <c r="N41" s="81">
        <f>分析係数表!H44</f>
        <v>0.11725858110597773</v>
      </c>
      <c r="O41" s="82">
        <f t="shared" si="4"/>
        <v>1.8435744251157575</v>
      </c>
      <c r="P41" s="76">
        <f>分析係数表!C44</f>
        <v>0.34899060563661799</v>
      </c>
      <c r="Q41" s="82">
        <f>O41*P41</f>
        <v>0.64339015515732811</v>
      </c>
      <c r="R41" s="83">
        <v>0.65107629643906972</v>
      </c>
      <c r="S41" s="84">
        <f>I41+R41</f>
        <v>0.65216823351298281</v>
      </c>
      <c r="T41" s="85">
        <f>分析係数表!F44</f>
        <v>0.46411756313311459</v>
      </c>
      <c r="U41" s="86">
        <f>S41*T41</f>
        <v>0.30268273129087364</v>
      </c>
      <c r="V41" s="87">
        <f>分析係数表!D44</f>
        <v>0.17006705664146099</v>
      </c>
      <c r="W41" s="88">
        <f>ROUND(S41*V41,0)</f>
        <v>0</v>
      </c>
      <c r="X41" s="76">
        <f>分析係数表!E44</f>
        <v>7.8327864174632611E-2</v>
      </c>
      <c r="Y41" s="89">
        <f>ROUND(S41*X41,0)</f>
        <v>0</v>
      </c>
    </row>
    <row r="42" spans="1:25" x14ac:dyDescent="0.2">
      <c r="A42" s="6" t="s">
        <v>341</v>
      </c>
      <c r="B42" s="5" t="s">
        <v>278</v>
      </c>
      <c r="C42" s="90"/>
      <c r="D42" s="76">
        <f>投入係数表!AG42</f>
        <v>0</v>
      </c>
      <c r="E42" s="77">
        <f>$C$35*D42</f>
        <v>0</v>
      </c>
      <c r="F42" s="76">
        <f>分析係数表!C45</f>
        <v>1</v>
      </c>
      <c r="G42" s="77">
        <f>E42*F42</f>
        <v>0</v>
      </c>
      <c r="H42" s="77">
        <v>3.4833675019103957E-5</v>
      </c>
      <c r="I42" s="77">
        <f>C42+H42</f>
        <v>3.4833675019103957E-5</v>
      </c>
      <c r="J42" s="76">
        <f>分析係数表!G45</f>
        <v>0</v>
      </c>
      <c r="K42" s="78">
        <f>I42*J42</f>
        <v>0</v>
      </c>
      <c r="L42" s="79"/>
      <c r="M42" s="80"/>
      <c r="N42" s="81">
        <f>分析係数表!H45</f>
        <v>0</v>
      </c>
      <c r="O42" s="82">
        <f t="shared" si="4"/>
        <v>0</v>
      </c>
      <c r="P42" s="76">
        <f>分析係数表!C45</f>
        <v>1</v>
      </c>
      <c r="Q42" s="82">
        <f>O42*P42</f>
        <v>0</v>
      </c>
      <c r="R42" s="83">
        <v>1.5488733650196461E-3</v>
      </c>
      <c r="S42" s="84">
        <f>I42+R42</f>
        <v>1.58370704003875E-3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投入係数表!AG43</f>
        <v>0</v>
      </c>
      <c r="E43" s="77">
        <f>$C$35*D43</f>
        <v>0</v>
      </c>
      <c r="F43" s="76">
        <f>分析係数表!C46</f>
        <v>3.0665669409124852E-2</v>
      </c>
      <c r="G43" s="77">
        <f>E43*F43</f>
        <v>0</v>
      </c>
      <c r="H43" s="77">
        <v>4.6445898913844195E-4</v>
      </c>
      <c r="I43" s="77">
        <f>C43+H43</f>
        <v>4.6445898913844195E-4</v>
      </c>
      <c r="J43" s="76">
        <f>分析係数表!G46</f>
        <v>2.4390243902439025E-2</v>
      </c>
      <c r="K43" s="78">
        <f>I43*J43</f>
        <v>1.1328268027766877E-5</v>
      </c>
      <c r="L43" s="79"/>
      <c r="M43" s="80"/>
      <c r="N43" s="81">
        <f>分析係数表!H46</f>
        <v>2.3808848955528473E-2</v>
      </c>
      <c r="O43" s="82">
        <f t="shared" si="4"/>
        <v>0.3743298325108137</v>
      </c>
      <c r="P43" s="76">
        <f>分析係数表!C46</f>
        <v>3.0665669409124852E-2</v>
      </c>
      <c r="Q43" s="82">
        <f>O43*P43</f>
        <v>1.1479074893749689E-2</v>
      </c>
      <c r="R43" s="83">
        <v>1.235363522887844E-2</v>
      </c>
      <c r="S43" s="84">
        <f>I43+R43</f>
        <v>1.2818094218016883E-2</v>
      </c>
      <c r="T43" s="85">
        <f>分析係数表!F46</f>
        <v>0.34146341463414637</v>
      </c>
      <c r="U43" s="86">
        <f>S43*T43</f>
        <v>4.3769102207862533E-3</v>
      </c>
      <c r="V43" s="87">
        <f>分析係数表!D46</f>
        <v>4.878048780487805E-2</v>
      </c>
      <c r="W43" s="88">
        <f>ROUND(S43*V43,0)</f>
        <v>0</v>
      </c>
      <c r="X43" s="76">
        <f>分析係数表!E46</f>
        <v>0.17073170731707318</v>
      </c>
      <c r="Y43" s="89">
        <f>ROUND(S43*X43,0)</f>
        <v>0</v>
      </c>
    </row>
    <row r="44" spans="1:25" x14ac:dyDescent="0.2">
      <c r="A44" s="192">
        <v>40</v>
      </c>
      <c r="B44" s="14" t="s">
        <v>150</v>
      </c>
      <c r="C44" s="197">
        <f>SUM(C5:C43)</f>
        <v>100</v>
      </c>
      <c r="D44" s="92">
        <f>投入係数表!AG44</f>
        <v>0.38961038961038963</v>
      </c>
      <c r="E44" s="91">
        <f>SUM(E5:E43)</f>
        <v>38.961038961038959</v>
      </c>
      <c r="F44" s="92">
        <f>分析係数表!C47</f>
        <v>0.40646171512083096</v>
      </c>
      <c r="G44" s="91">
        <f>SUM(G5:G43)</f>
        <v>5.0011849191848876</v>
      </c>
      <c r="H44" s="91">
        <f>SUM(H5:H43)</f>
        <v>5.298667498290679</v>
      </c>
      <c r="I44" s="91">
        <f>SUM(I5:I43)</f>
        <v>105.29866749829068</v>
      </c>
      <c r="J44" s="92">
        <f>分析係数表!G47</f>
        <v>0.2746501442153616</v>
      </c>
      <c r="K44" s="93">
        <f>SUM(K5:K43)</f>
        <v>25.075436357587183</v>
      </c>
      <c r="L44" s="94">
        <f>最終需要_まとめ!$L$33</f>
        <v>0.627</v>
      </c>
      <c r="M44" s="91">
        <f>K44*L44</f>
        <v>15.722298596207164</v>
      </c>
      <c r="N44" s="95">
        <f>分析係数表!H47</f>
        <v>1</v>
      </c>
      <c r="O44" s="96">
        <f>SUM(O5:O43)</f>
        <v>15.722298596207164</v>
      </c>
      <c r="P44" s="92">
        <f>分析係数表!C47</f>
        <v>0.40646171512083096</v>
      </c>
      <c r="Q44" s="96">
        <f>SUM(Q5:Q43)</f>
        <v>4.9074247490009135</v>
      </c>
      <c r="R44" s="91">
        <f>SUM(R5:R43)</f>
        <v>5.4055403558852761</v>
      </c>
      <c r="S44" s="97">
        <f>SUM(S5:S43)</f>
        <v>110.70420785417596</v>
      </c>
      <c r="T44" s="98">
        <f>分析係数表!F47</f>
        <v>0.52975109496848627</v>
      </c>
      <c r="U44" s="99">
        <f>SUM(U5:U43)</f>
        <v>68.27597999892798</v>
      </c>
      <c r="V44" s="100">
        <f>分析係数表!D47</f>
        <v>0.13437209089383004</v>
      </c>
      <c r="W44" s="101">
        <f>SUM(W5:W43)</f>
        <v>21</v>
      </c>
      <c r="X44" s="92">
        <f>分析係数表!E47</f>
        <v>9.7288140766401632E-2</v>
      </c>
      <c r="Y44" s="102">
        <f>SUM(Y5:Y43)</f>
        <v>17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288</v>
      </c>
      <c r="S2" s="3" t="s">
        <v>152</v>
      </c>
      <c r="U2" s="64" t="s">
        <v>209</v>
      </c>
      <c r="W2" s="3" t="s">
        <v>130</v>
      </c>
      <c r="Y2" s="3" t="s">
        <v>153</v>
      </c>
    </row>
    <row r="3" spans="1:25" ht="44" x14ac:dyDescent="0.2">
      <c r="B3" s="65"/>
      <c r="C3" s="66" t="s">
        <v>227</v>
      </c>
      <c r="D3" s="66" t="s">
        <v>230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投入係数表!AH5</f>
        <v>0</v>
      </c>
      <c r="E5" s="77">
        <f t="shared" ref="E5:E38" si="0">$C$36*D5</f>
        <v>0</v>
      </c>
      <c r="F5" s="76">
        <f>分析係数表!C8</f>
        <v>0.34359605911330049</v>
      </c>
      <c r="G5" s="77">
        <f t="shared" ref="G5:G38" si="1">E5*F5</f>
        <v>0</v>
      </c>
      <c r="H5" s="77">
        <f t="array" ref="H5:H43">MMULT(逆行列係数!C5:AO43,'32'!G5:G43)</f>
        <v>9.656041428347667E-4</v>
      </c>
      <c r="I5" s="77">
        <f t="shared" ref="I5:I38" si="2">C5+H5</f>
        <v>9.656041428347667E-4</v>
      </c>
      <c r="J5" s="76">
        <f>分析係数表!G8</f>
        <v>0.12010331467929401</v>
      </c>
      <c r="K5" s="78">
        <f t="shared" ref="K5:K38" si="3">I5*J5</f>
        <v>1.1597225822251395E-4</v>
      </c>
      <c r="L5" s="79" t="s">
        <v>187</v>
      </c>
      <c r="M5" s="80" t="s">
        <v>187</v>
      </c>
      <c r="N5" s="81">
        <f>分析係数表!H8</f>
        <v>1.3293274000170063E-2</v>
      </c>
      <c r="O5" s="82">
        <f t="shared" ref="O5:O43" si="4">$M$44*N5</f>
        <v>0.3200837667492849</v>
      </c>
      <c r="P5" s="76">
        <f>分析係数表!C8</f>
        <v>0.34359605911330049</v>
      </c>
      <c r="Q5" s="82">
        <f t="shared" ref="Q5:Q38" si="5">O5*P5</f>
        <v>0.10997952084119518</v>
      </c>
      <c r="R5" s="83">
        <f t="array" ref="R5:R43">MMULT(逆行列係数!C5:AO43,'32'!Q5:Q43)</f>
        <v>0.15843832685558151</v>
      </c>
      <c r="S5" s="84">
        <f t="shared" ref="S5:S38" si="6">I5+R5</f>
        <v>0.15940393099841627</v>
      </c>
      <c r="T5" s="85">
        <f>分析係数表!F8</f>
        <v>0.4537236332328885</v>
      </c>
      <c r="U5" s="86">
        <f t="shared" ref="U5:U38" si="7">S5*T5</f>
        <v>7.2325330724206091E-2</v>
      </c>
      <c r="V5" s="87">
        <f>分析係数表!D8</f>
        <v>0.40163581575548857</v>
      </c>
      <c r="W5" s="88">
        <f t="shared" ref="W5:W38" si="8">ROUND(S5*V5,0)</f>
        <v>0</v>
      </c>
      <c r="X5" s="76">
        <f>分析係数表!E8</f>
        <v>0.27335342229875159</v>
      </c>
      <c r="Y5" s="89">
        <f t="shared" ref="Y5:Y38" si="9">ROUND(S5*X5,0)</f>
        <v>0</v>
      </c>
    </row>
    <row r="6" spans="1:25" x14ac:dyDescent="0.2">
      <c r="A6" s="6" t="s">
        <v>219</v>
      </c>
      <c r="B6" s="5" t="s">
        <v>265</v>
      </c>
      <c r="C6" s="90"/>
      <c r="D6" s="76">
        <f>投入係数表!AH6</f>
        <v>0</v>
      </c>
      <c r="E6" s="77">
        <f t="shared" si="0"/>
        <v>0</v>
      </c>
      <c r="F6" s="76">
        <f>分析係数表!C9</f>
        <v>1</v>
      </c>
      <c r="G6" s="77">
        <f t="shared" si="1"/>
        <v>0</v>
      </c>
      <c r="H6" s="77">
        <v>1.4253252022141313E-4</v>
      </c>
      <c r="I6" s="77">
        <f t="shared" si="2"/>
        <v>1.4253252022141313E-4</v>
      </c>
      <c r="J6" s="76">
        <f>分析係数表!G9</f>
        <v>0.25</v>
      </c>
      <c r="K6" s="78">
        <f t="shared" si="3"/>
        <v>3.5633130055353283E-5</v>
      </c>
      <c r="L6" s="79"/>
      <c r="M6" s="80"/>
      <c r="N6" s="81">
        <f>分析係数表!H9</f>
        <v>6.8025282730081347E-4</v>
      </c>
      <c r="O6" s="82">
        <f t="shared" si="4"/>
        <v>1.6379553095912235E-2</v>
      </c>
      <c r="P6" s="76">
        <f>分析係数表!C9</f>
        <v>1</v>
      </c>
      <c r="Q6" s="82">
        <f t="shared" si="5"/>
        <v>1.6379553095912235E-2</v>
      </c>
      <c r="R6" s="83">
        <v>2.073881878076984E-2</v>
      </c>
      <c r="S6" s="84">
        <f t="shared" si="6"/>
        <v>2.0881351300991252E-2</v>
      </c>
      <c r="T6" s="85">
        <f>分析係数表!F9</f>
        <v>0.67771084337349397</v>
      </c>
      <c r="U6" s="86">
        <f t="shared" si="7"/>
        <v>1.4151518200972987E-2</v>
      </c>
      <c r="V6" s="87">
        <f>分析係数表!D9</f>
        <v>0.24397590361445784</v>
      </c>
      <c r="W6" s="88">
        <f t="shared" si="8"/>
        <v>0</v>
      </c>
      <c r="X6" s="76">
        <f>分析係数表!E9</f>
        <v>0.13855421686746988</v>
      </c>
      <c r="Y6" s="89">
        <f t="shared" si="9"/>
        <v>0</v>
      </c>
    </row>
    <row r="7" spans="1:25" x14ac:dyDescent="0.2">
      <c r="A7" s="6" t="s">
        <v>220</v>
      </c>
      <c r="B7" s="5" t="s">
        <v>266</v>
      </c>
      <c r="C7" s="90"/>
      <c r="D7" s="76">
        <f>投入係数表!AH7</f>
        <v>0</v>
      </c>
      <c r="E7" s="77">
        <f t="shared" si="0"/>
        <v>0</v>
      </c>
      <c r="F7" s="76">
        <f>分析係数表!C10</f>
        <v>1</v>
      </c>
      <c r="G7" s="77">
        <f t="shared" si="1"/>
        <v>0</v>
      </c>
      <c r="H7" s="77">
        <v>3.4871349282941812E-4</v>
      </c>
      <c r="I7" s="77">
        <f t="shared" si="2"/>
        <v>3.4871349282941812E-4</v>
      </c>
      <c r="J7" s="76">
        <f>分析係数表!G10</f>
        <v>0.17902051621442752</v>
      </c>
      <c r="K7" s="78">
        <f t="shared" si="3"/>
        <v>6.2426869497258497E-5</v>
      </c>
      <c r="L7" s="79"/>
      <c r="M7" s="80"/>
      <c r="N7" s="81">
        <f>分析係数表!H10</f>
        <v>1.3605056546016269E-3</v>
      </c>
      <c r="O7" s="82">
        <f t="shared" si="4"/>
        <v>3.2759106191824469E-2</v>
      </c>
      <c r="P7" s="76">
        <f>分析係数表!C10</f>
        <v>1</v>
      </c>
      <c r="Q7" s="82">
        <f t="shared" si="5"/>
        <v>3.2759106191824469E-2</v>
      </c>
      <c r="R7" s="83">
        <v>5.7129555329295478E-2</v>
      </c>
      <c r="S7" s="84">
        <f t="shared" si="6"/>
        <v>5.7478268822124895E-2</v>
      </c>
      <c r="T7" s="85">
        <f>分析係数表!F10</f>
        <v>0.51919258769027132</v>
      </c>
      <c r="U7" s="86">
        <f t="shared" si="7"/>
        <v>2.9842291125716069E-2</v>
      </c>
      <c r="V7" s="87">
        <f>分析係数表!D10</f>
        <v>0.11647915287888816</v>
      </c>
      <c r="W7" s="88">
        <f t="shared" si="8"/>
        <v>0</v>
      </c>
      <c r="X7" s="76">
        <f>分析係数表!E10</f>
        <v>0.11482461945731304</v>
      </c>
      <c r="Y7" s="89">
        <f t="shared" si="9"/>
        <v>0</v>
      </c>
    </row>
    <row r="8" spans="1:25" x14ac:dyDescent="0.2">
      <c r="A8" s="6" t="s">
        <v>221</v>
      </c>
      <c r="B8" s="5" t="s">
        <v>27</v>
      </c>
      <c r="C8" s="90"/>
      <c r="D8" s="76">
        <f>投入係数表!AH8</f>
        <v>0</v>
      </c>
      <c r="E8" s="77">
        <f t="shared" si="0"/>
        <v>0</v>
      </c>
      <c r="F8" s="76">
        <f>分析係数表!C11</f>
        <v>0.13492063492063489</v>
      </c>
      <c r="G8" s="77">
        <f t="shared" si="1"/>
        <v>0</v>
      </c>
      <c r="H8" s="77">
        <v>3.9641413385095713E-2</v>
      </c>
      <c r="I8" s="77">
        <f t="shared" si="2"/>
        <v>3.9641413385095713E-2</v>
      </c>
      <c r="J8" s="76">
        <f>分析係数表!G11</f>
        <v>0.36893203883495146</v>
      </c>
      <c r="K8" s="78">
        <f t="shared" si="3"/>
        <v>1.4624987462462496E-2</v>
      </c>
      <c r="L8" s="79"/>
      <c r="M8" s="80"/>
      <c r="N8" s="81">
        <f>分析係数表!H11</f>
        <v>-2.8343867804200562E-5</v>
      </c>
      <c r="O8" s="82">
        <f t="shared" si="4"/>
        <v>-6.8248137899634307E-4</v>
      </c>
      <c r="P8" s="76">
        <f>分析係数表!C11</f>
        <v>0.13492063492063489</v>
      </c>
      <c r="Q8" s="82">
        <f t="shared" si="5"/>
        <v>-9.2080820975697051E-5</v>
      </c>
      <c r="R8" s="83">
        <v>1.9953166611615308E-2</v>
      </c>
      <c r="S8" s="84">
        <f t="shared" si="6"/>
        <v>5.9594579996711021E-2</v>
      </c>
      <c r="T8" s="85">
        <f>分析係数表!F11</f>
        <v>0.61165048543689315</v>
      </c>
      <c r="U8" s="86">
        <f t="shared" si="7"/>
        <v>3.6451053784396059E-2</v>
      </c>
      <c r="V8" s="87">
        <f>分析係数表!D11</f>
        <v>6.7961165048543687E-2</v>
      </c>
      <c r="W8" s="88">
        <f t="shared" si="8"/>
        <v>0</v>
      </c>
      <c r="X8" s="76">
        <f>分析係数表!E11</f>
        <v>5.8252427184466021E-2</v>
      </c>
      <c r="Y8" s="89">
        <f t="shared" si="9"/>
        <v>0</v>
      </c>
    </row>
    <row r="9" spans="1:25" x14ac:dyDescent="0.2">
      <c r="A9" s="6" t="s">
        <v>222</v>
      </c>
      <c r="B9" s="5" t="s">
        <v>190</v>
      </c>
      <c r="C9" s="90"/>
      <c r="D9" s="76">
        <f>投入係数表!AH9</f>
        <v>3.3852403520649965E-4</v>
      </c>
      <c r="E9" s="77">
        <f t="shared" si="0"/>
        <v>3.3852403520649964E-2</v>
      </c>
      <c r="F9" s="76">
        <f>分析係数表!C12</f>
        <v>0.20036934441366572</v>
      </c>
      <c r="G9" s="77">
        <f t="shared" si="1"/>
        <v>6.7829839002595026E-3</v>
      </c>
      <c r="H9" s="77">
        <v>7.6777882567537802E-3</v>
      </c>
      <c r="I9" s="77">
        <f t="shared" si="2"/>
        <v>7.6777882567537802E-3</v>
      </c>
      <c r="J9" s="76">
        <f>分析係数表!G12</f>
        <v>0.13740087392782002</v>
      </c>
      <c r="K9" s="78">
        <f t="shared" si="3"/>
        <v>1.0549348163107232E-3</v>
      </c>
      <c r="L9" s="79"/>
      <c r="M9" s="80"/>
      <c r="N9" s="81">
        <f>分析係数表!H12</f>
        <v>9.9061817975680963E-2</v>
      </c>
      <c r="O9" s="82">
        <f t="shared" si="4"/>
        <v>2.3852724195922193</v>
      </c>
      <c r="P9" s="76">
        <f>分析係数表!C12</f>
        <v>0.20036934441366572</v>
      </c>
      <c r="Q9" s="82">
        <f t="shared" si="5"/>
        <v>0.47793547096169114</v>
      </c>
      <c r="R9" s="83">
        <v>0.53200043343073367</v>
      </c>
      <c r="S9" s="84">
        <f t="shared" si="6"/>
        <v>0.53967822168748747</v>
      </c>
      <c r="T9" s="85">
        <f>分析係数表!F12</f>
        <v>0.33460106813400226</v>
      </c>
      <c r="U9" s="86">
        <f t="shared" si="7"/>
        <v>0.18057690942529217</v>
      </c>
      <c r="V9" s="87">
        <f>分析係数表!D12</f>
        <v>7.0399741058423698E-2</v>
      </c>
      <c r="W9" s="88">
        <f t="shared" si="8"/>
        <v>0</v>
      </c>
      <c r="X9" s="76">
        <f>分析係数表!E12</f>
        <v>6.3521605437773104E-2</v>
      </c>
      <c r="Y9" s="89">
        <f t="shared" si="9"/>
        <v>0</v>
      </c>
    </row>
    <row r="10" spans="1:25" x14ac:dyDescent="0.2">
      <c r="A10" s="6" t="s">
        <v>223</v>
      </c>
      <c r="B10" s="5" t="s">
        <v>28</v>
      </c>
      <c r="C10" s="90"/>
      <c r="D10" s="76">
        <f>投入係数表!AH10</f>
        <v>3.2159783344617469E-3</v>
      </c>
      <c r="E10" s="77">
        <f t="shared" si="0"/>
        <v>0.32159783344617471</v>
      </c>
      <c r="F10" s="76">
        <f>分析係数表!C13</f>
        <v>0</v>
      </c>
      <c r="G10" s="77">
        <f t="shared" si="1"/>
        <v>0</v>
      </c>
      <c r="H10" s="77">
        <v>0</v>
      </c>
      <c r="I10" s="77">
        <f t="shared" si="2"/>
        <v>0</v>
      </c>
      <c r="J10" s="76">
        <f>分析係数表!G13</f>
        <v>0.24470588235294119</v>
      </c>
      <c r="K10" s="78">
        <f t="shared" si="3"/>
        <v>0</v>
      </c>
      <c r="L10" s="79"/>
      <c r="M10" s="80"/>
      <c r="N10" s="81">
        <f>分析係数表!H13</f>
        <v>1.4682123522575891E-2</v>
      </c>
      <c r="O10" s="82">
        <f t="shared" si="4"/>
        <v>0.35352535432010573</v>
      </c>
      <c r="P10" s="76">
        <f>分析係数表!C13</f>
        <v>0</v>
      </c>
      <c r="Q10" s="82">
        <f t="shared" si="5"/>
        <v>0</v>
      </c>
      <c r="R10" s="83">
        <v>0</v>
      </c>
      <c r="S10" s="84">
        <f t="shared" si="6"/>
        <v>0</v>
      </c>
      <c r="T10" s="85">
        <f>分析係数表!F13</f>
        <v>0.3835294117647059</v>
      </c>
      <c r="U10" s="86">
        <f t="shared" si="7"/>
        <v>0</v>
      </c>
      <c r="V10" s="87">
        <f>分析係数表!D13</f>
        <v>0.3411764705882353</v>
      </c>
      <c r="W10" s="88">
        <f t="shared" si="8"/>
        <v>0</v>
      </c>
      <c r="X10" s="76">
        <f>分析係数表!E13</f>
        <v>0.31058823529411766</v>
      </c>
      <c r="Y10" s="89">
        <f t="shared" si="9"/>
        <v>0</v>
      </c>
    </row>
    <row r="11" spans="1:25" x14ac:dyDescent="0.2">
      <c r="A11" s="6" t="s">
        <v>224</v>
      </c>
      <c r="B11" s="5" t="s">
        <v>267</v>
      </c>
      <c r="C11" s="90"/>
      <c r="D11" s="76">
        <f>投入係数表!AH11</f>
        <v>1.3540961408259986E-3</v>
      </c>
      <c r="E11" s="77">
        <f t="shared" si="0"/>
        <v>0.13540961408259986</v>
      </c>
      <c r="F11" s="76">
        <f>分析係数表!C14</f>
        <v>6.3559322033898136E-3</v>
      </c>
      <c r="G11" s="77">
        <f t="shared" si="1"/>
        <v>8.6065432679618319E-4</v>
      </c>
      <c r="H11" s="77">
        <v>1.3378938349528674E-3</v>
      </c>
      <c r="I11" s="77">
        <f t="shared" si="2"/>
        <v>1.3378938349528674E-3</v>
      </c>
      <c r="J11" s="76">
        <f>分析係数表!G14</f>
        <v>0.23809523809523808</v>
      </c>
      <c r="K11" s="78">
        <f t="shared" si="3"/>
        <v>3.1854615117925413E-4</v>
      </c>
      <c r="L11" s="79"/>
      <c r="M11" s="80"/>
      <c r="N11" s="81">
        <f>分析係数表!H14</f>
        <v>1.218786315580624E-3</v>
      </c>
      <c r="O11" s="82">
        <f t="shared" si="4"/>
        <v>2.9346699296842749E-2</v>
      </c>
      <c r="P11" s="76">
        <f>分析係数表!C14</f>
        <v>6.3559322033898136E-3</v>
      </c>
      <c r="Q11" s="82">
        <f t="shared" si="5"/>
        <v>1.8652563112400003E-4</v>
      </c>
      <c r="R11" s="83">
        <v>4.7272023626225991E-4</v>
      </c>
      <c r="S11" s="84">
        <f t="shared" si="6"/>
        <v>1.8106140712151274E-3</v>
      </c>
      <c r="T11" s="85">
        <f>分析係数表!F14</f>
        <v>0.42857142857142855</v>
      </c>
      <c r="U11" s="86">
        <f t="shared" si="7"/>
        <v>7.7597745909219738E-4</v>
      </c>
      <c r="V11" s="87">
        <f>分析係数表!D14</f>
        <v>0.38095238095238093</v>
      </c>
      <c r="W11" s="88">
        <f t="shared" si="8"/>
        <v>0</v>
      </c>
      <c r="X11" s="76">
        <f>分析係数表!E14</f>
        <v>0.26190476190476192</v>
      </c>
      <c r="Y11" s="89">
        <f t="shared" si="9"/>
        <v>0</v>
      </c>
    </row>
    <row r="12" spans="1:25" x14ac:dyDescent="0.2">
      <c r="A12" s="6" t="s">
        <v>225</v>
      </c>
      <c r="B12" s="5" t="s">
        <v>29</v>
      </c>
      <c r="C12" s="90"/>
      <c r="D12" s="76">
        <f>投入係数表!AH12</f>
        <v>1.015572105619499E-3</v>
      </c>
      <c r="E12" s="77">
        <f t="shared" si="0"/>
        <v>0.1015572105619499</v>
      </c>
      <c r="F12" s="76">
        <f>分析係数表!C15</f>
        <v>0</v>
      </c>
      <c r="G12" s="77">
        <f t="shared" si="1"/>
        <v>0</v>
      </c>
      <c r="H12" s="77">
        <v>0</v>
      </c>
      <c r="I12" s="77">
        <f t="shared" si="2"/>
        <v>0</v>
      </c>
      <c r="J12" s="76">
        <f>分析係数表!G15</f>
        <v>0.10526315789473684</v>
      </c>
      <c r="K12" s="78">
        <f t="shared" si="3"/>
        <v>0</v>
      </c>
      <c r="L12" s="79"/>
      <c r="M12" s="80"/>
      <c r="N12" s="81">
        <f>分析係数表!H15</f>
        <v>9.2117570363651827E-3</v>
      </c>
      <c r="O12" s="82">
        <f t="shared" si="4"/>
        <v>0.22180644817381151</v>
      </c>
      <c r="P12" s="76">
        <f>分析係数表!C15</f>
        <v>0</v>
      </c>
      <c r="Q12" s="82">
        <f t="shared" si="5"/>
        <v>0</v>
      </c>
      <c r="R12" s="83">
        <v>0</v>
      </c>
      <c r="S12" s="84">
        <f t="shared" si="6"/>
        <v>0</v>
      </c>
      <c r="T12" s="85">
        <f>分析係数表!F15</f>
        <v>0.2982456140350877</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投入係数表!AH13</f>
        <v>1.0832769126607989E-2</v>
      </c>
      <c r="E13" s="77">
        <f t="shared" si="0"/>
        <v>1.0832769126607988</v>
      </c>
      <c r="F13" s="76">
        <f>分析係数表!C16</f>
        <v>8.0906148867310179E-4</v>
      </c>
      <c r="G13" s="77">
        <f t="shared" si="1"/>
        <v>8.7643763160254759E-4</v>
      </c>
      <c r="H13" s="77">
        <v>9.7046230668323692E-4</v>
      </c>
      <c r="I13" s="77">
        <f t="shared" si="2"/>
        <v>9.7046230668323692E-4</v>
      </c>
      <c r="J13" s="76">
        <f>分析係数表!G16</f>
        <v>0</v>
      </c>
      <c r="K13" s="78">
        <f t="shared" si="3"/>
        <v>0</v>
      </c>
      <c r="L13" s="79"/>
      <c r="M13" s="80"/>
      <c r="N13" s="81">
        <f>分析係数表!H16</f>
        <v>1.7573198038604347E-2</v>
      </c>
      <c r="O13" s="82">
        <f t="shared" si="4"/>
        <v>0.42313845497773267</v>
      </c>
      <c r="P13" s="76">
        <f>分析係数表!C16</f>
        <v>8.0906148867310179E-4</v>
      </c>
      <c r="Q13" s="82">
        <f t="shared" si="5"/>
        <v>3.4234502829912067E-4</v>
      </c>
      <c r="R13" s="83">
        <v>3.8938510914721499E-4</v>
      </c>
      <c r="S13" s="84">
        <f t="shared" si="6"/>
        <v>1.3598474158304519E-3</v>
      </c>
      <c r="T13" s="85">
        <f>分析係数表!F16</f>
        <v>0</v>
      </c>
      <c r="U13" s="86">
        <f t="shared" si="7"/>
        <v>0</v>
      </c>
      <c r="V13" s="87">
        <f>分析係数表!D16</f>
        <v>0</v>
      </c>
      <c r="W13" s="88">
        <f t="shared" si="8"/>
        <v>0</v>
      </c>
      <c r="X13" s="76">
        <f>分析係数表!E16</f>
        <v>0</v>
      </c>
      <c r="Y13" s="89">
        <f t="shared" si="9"/>
        <v>0</v>
      </c>
    </row>
    <row r="14" spans="1:25" x14ac:dyDescent="0.2">
      <c r="A14" s="6" t="s">
        <v>2</v>
      </c>
      <c r="B14" s="5" t="s">
        <v>364</v>
      </c>
      <c r="C14" s="90"/>
      <c r="D14" s="76">
        <f>投入係数表!AH14</f>
        <v>2.031144211238998E-3</v>
      </c>
      <c r="E14" s="77">
        <f t="shared" si="0"/>
        <v>0.2031144211238998</v>
      </c>
      <c r="F14" s="76">
        <f>分析係数表!C17</f>
        <v>1.9255455712451908E-2</v>
      </c>
      <c r="G14" s="77">
        <f t="shared" si="1"/>
        <v>3.9110607405115584E-3</v>
      </c>
      <c r="H14" s="77">
        <v>5.667948593868136E-3</v>
      </c>
      <c r="I14" s="77">
        <f t="shared" si="2"/>
        <v>5.667948593868136E-3</v>
      </c>
      <c r="J14" s="76">
        <f>分析係数表!G17</f>
        <v>0.22549019607843138</v>
      </c>
      <c r="K14" s="78">
        <f t="shared" si="3"/>
        <v>1.2780668397937955E-3</v>
      </c>
      <c r="L14" s="79"/>
      <c r="M14" s="80"/>
      <c r="N14" s="81">
        <f>分析係数表!H17</f>
        <v>2.8343867804200562E-3</v>
      </c>
      <c r="O14" s="82">
        <f t="shared" si="4"/>
        <v>6.8248137899634312E-2</v>
      </c>
      <c r="P14" s="76">
        <f>分析係数表!C17</f>
        <v>1.9255455712451908E-2</v>
      </c>
      <c r="Q14" s="82">
        <f t="shared" si="5"/>
        <v>1.3141489967837192E-3</v>
      </c>
      <c r="R14" s="83">
        <v>2.1317741376293757E-3</v>
      </c>
      <c r="S14" s="84">
        <f t="shared" si="6"/>
        <v>7.7997227314975121E-3</v>
      </c>
      <c r="T14" s="85">
        <f>分析係数表!F17</f>
        <v>0.34313725490196079</v>
      </c>
      <c r="U14" s="86">
        <f t="shared" si="7"/>
        <v>2.6763754470824795E-3</v>
      </c>
      <c r="V14" s="87">
        <f>分析係数表!D17</f>
        <v>1.9607843137254902E-2</v>
      </c>
      <c r="W14" s="88">
        <f t="shared" si="8"/>
        <v>0</v>
      </c>
      <c r="X14" s="76">
        <f>分析係数表!E17</f>
        <v>9.8039215686274508E-3</v>
      </c>
      <c r="Y14" s="89">
        <f t="shared" si="9"/>
        <v>0</v>
      </c>
    </row>
    <row r="15" spans="1:25" x14ac:dyDescent="0.2">
      <c r="A15" s="6" t="s">
        <v>3</v>
      </c>
      <c r="B15" s="5" t="s">
        <v>31</v>
      </c>
      <c r="C15" s="90"/>
      <c r="D15" s="76">
        <f>投入係数表!AH15</f>
        <v>1.6926201760324982E-4</v>
      </c>
      <c r="E15" s="77">
        <f t="shared" si="0"/>
        <v>1.6926201760324982E-2</v>
      </c>
      <c r="F15" s="76">
        <f>分析係数表!C18</f>
        <v>0.17326732673267331</v>
      </c>
      <c r="G15" s="77">
        <f t="shared" si="1"/>
        <v>2.9327577307493788E-3</v>
      </c>
      <c r="H15" s="77">
        <v>1.293193864759702E-2</v>
      </c>
      <c r="I15" s="77">
        <f t="shared" si="2"/>
        <v>1.293193864759702E-2</v>
      </c>
      <c r="J15" s="76">
        <f>分析係数表!G18</f>
        <v>0.2148626817447496</v>
      </c>
      <c r="K15" s="78">
        <f t="shared" si="3"/>
        <v>2.7785910179812662E-3</v>
      </c>
      <c r="L15" s="79"/>
      <c r="M15" s="80"/>
      <c r="N15" s="81">
        <f>分析係数表!H18</f>
        <v>4.8184575267140952E-4</v>
      </c>
      <c r="O15" s="82">
        <f t="shared" si="4"/>
        <v>1.1602183442937833E-2</v>
      </c>
      <c r="P15" s="76">
        <f>分析係数表!C18</f>
        <v>0.17326732673267331</v>
      </c>
      <c r="Q15" s="82">
        <f t="shared" si="5"/>
        <v>2.0102793094199218E-3</v>
      </c>
      <c r="R15" s="83">
        <v>3.7263451904675448E-3</v>
      </c>
      <c r="S15" s="84">
        <f t="shared" si="6"/>
        <v>1.6658283838064565E-2</v>
      </c>
      <c r="T15" s="85">
        <f>分析係数表!F18</f>
        <v>0.4604200323101777</v>
      </c>
      <c r="U15" s="86">
        <f t="shared" si="7"/>
        <v>7.6698075829537979E-3</v>
      </c>
      <c r="V15" s="87">
        <f>分析係数表!D18</f>
        <v>6.3004846526655903E-2</v>
      </c>
      <c r="W15" s="88">
        <f t="shared" si="8"/>
        <v>0</v>
      </c>
      <c r="X15" s="76">
        <f>分析係数表!E18</f>
        <v>5.492730210016155E-2</v>
      </c>
      <c r="Y15" s="89">
        <f t="shared" si="9"/>
        <v>0</v>
      </c>
    </row>
    <row r="16" spans="1:25" x14ac:dyDescent="0.2">
      <c r="A16" s="6" t="s">
        <v>4</v>
      </c>
      <c r="B16" s="5" t="s">
        <v>32</v>
      </c>
      <c r="C16" s="90"/>
      <c r="D16" s="76">
        <f>投入係数表!AH16</f>
        <v>0</v>
      </c>
      <c r="E16" s="77">
        <f t="shared" si="0"/>
        <v>0</v>
      </c>
      <c r="F16" s="76">
        <f>分析係数表!C19</f>
        <v>6.6666666666667096E-3</v>
      </c>
      <c r="G16" s="77">
        <f t="shared" si="1"/>
        <v>0</v>
      </c>
      <c r="H16" s="77">
        <v>2.116370332271653E-4</v>
      </c>
      <c r="I16" s="77">
        <f t="shared" si="2"/>
        <v>2.116370332271653E-4</v>
      </c>
      <c r="J16" s="76">
        <f>分析係数表!G19</f>
        <v>7.1428571428571425E-2</v>
      </c>
      <c r="K16" s="78">
        <f t="shared" si="3"/>
        <v>1.511693094479752E-5</v>
      </c>
      <c r="L16" s="79"/>
      <c r="M16" s="80"/>
      <c r="N16" s="81">
        <f>分析係数表!H19</f>
        <v>-1.1337547121680225E-4</v>
      </c>
      <c r="O16" s="82">
        <f t="shared" si="4"/>
        <v>-2.7299255159853723E-3</v>
      </c>
      <c r="P16" s="76">
        <f>分析係数表!C19</f>
        <v>6.6666666666667096E-3</v>
      </c>
      <c r="Q16" s="82">
        <f t="shared" si="5"/>
        <v>-1.8199503439902599E-5</v>
      </c>
      <c r="R16" s="83">
        <v>2.2393926176936354E-5</v>
      </c>
      <c r="S16" s="84">
        <f t="shared" si="6"/>
        <v>2.3403095940410166E-4</v>
      </c>
      <c r="T16" s="85">
        <f>分析係数表!F19</f>
        <v>0.2857142857142857</v>
      </c>
      <c r="U16" s="86">
        <f t="shared" si="7"/>
        <v>6.6865988401171894E-5</v>
      </c>
      <c r="V16" s="87">
        <f>分析係数表!D19</f>
        <v>0</v>
      </c>
      <c r="W16" s="88">
        <f t="shared" si="8"/>
        <v>0</v>
      </c>
      <c r="X16" s="76">
        <f>分析係数表!E19</f>
        <v>0</v>
      </c>
      <c r="Y16" s="89">
        <f t="shared" si="9"/>
        <v>0</v>
      </c>
    </row>
    <row r="17" spans="1:25" x14ac:dyDescent="0.2">
      <c r="A17" s="6" t="s">
        <v>5</v>
      </c>
      <c r="B17" s="5" t="s">
        <v>33</v>
      </c>
      <c r="C17" s="90"/>
      <c r="D17" s="76">
        <f>投入係数表!AH17</f>
        <v>1.6926201760324982E-4</v>
      </c>
      <c r="E17" s="77">
        <f t="shared" si="0"/>
        <v>1.6926201760324982E-2</v>
      </c>
      <c r="F17" s="76">
        <f>分析係数表!C20</f>
        <v>0</v>
      </c>
      <c r="G17" s="77">
        <f t="shared" si="1"/>
        <v>0</v>
      </c>
      <c r="H17" s="77">
        <v>0</v>
      </c>
      <c r="I17" s="77">
        <f t="shared" si="2"/>
        <v>0</v>
      </c>
      <c r="J17" s="76">
        <f>分析係数表!G20</f>
        <v>0.16666666666666666</v>
      </c>
      <c r="K17" s="78">
        <f t="shared" si="3"/>
        <v>0</v>
      </c>
      <c r="L17" s="79"/>
      <c r="M17" s="80"/>
      <c r="N17" s="81">
        <f>分析係数表!H20</f>
        <v>5.9522122388821173E-4</v>
      </c>
      <c r="O17" s="82">
        <f t="shared" si="4"/>
        <v>1.4332108958923203E-2</v>
      </c>
      <c r="P17" s="76">
        <f>分析係数表!C20</f>
        <v>0</v>
      </c>
      <c r="Q17" s="82">
        <f t="shared" si="5"/>
        <v>0</v>
      </c>
      <c r="R17" s="83">
        <v>0</v>
      </c>
      <c r="S17" s="84">
        <f t="shared" si="6"/>
        <v>0</v>
      </c>
      <c r="T17" s="85">
        <f>分析係数表!F20</f>
        <v>0.33333333333333331</v>
      </c>
      <c r="U17" s="86">
        <f t="shared" si="7"/>
        <v>0</v>
      </c>
      <c r="V17" s="87">
        <f>分析係数表!D20</f>
        <v>1.5</v>
      </c>
      <c r="W17" s="88">
        <f t="shared" si="8"/>
        <v>0</v>
      </c>
      <c r="X17" s="76">
        <f>分析係数表!E20</f>
        <v>1.1666666666666667</v>
      </c>
      <c r="Y17" s="89">
        <f t="shared" si="9"/>
        <v>0</v>
      </c>
    </row>
    <row r="18" spans="1:25" x14ac:dyDescent="0.2">
      <c r="A18" s="6" t="s">
        <v>6</v>
      </c>
      <c r="B18" s="5" t="s">
        <v>34</v>
      </c>
      <c r="C18" s="90"/>
      <c r="D18" s="76">
        <f>投入係数表!AH18</f>
        <v>4.5700744752877453E-3</v>
      </c>
      <c r="E18" s="77">
        <f t="shared" si="0"/>
        <v>0.45700744752877454</v>
      </c>
      <c r="F18" s="76">
        <f>分析係数表!C21</f>
        <v>2.5662959794696349E-2</v>
      </c>
      <c r="G18" s="77">
        <f t="shared" si="1"/>
        <v>1.1728163751807743E-2</v>
      </c>
      <c r="H18" s="77">
        <v>1.4332582220424207E-2</v>
      </c>
      <c r="I18" s="77">
        <f t="shared" si="2"/>
        <v>1.4332582220424207E-2</v>
      </c>
      <c r="J18" s="76">
        <f>分析係数表!G21</f>
        <v>0.2857142857142857</v>
      </c>
      <c r="K18" s="78">
        <f t="shared" si="3"/>
        <v>4.0950234915497728E-3</v>
      </c>
      <c r="L18" s="79"/>
      <c r="M18" s="80"/>
      <c r="N18" s="81">
        <f>分析係数表!H21</f>
        <v>9.6369150534281905E-4</v>
      </c>
      <c r="O18" s="82">
        <f t="shared" si="4"/>
        <v>2.3204366885875665E-2</v>
      </c>
      <c r="P18" s="76">
        <f>分析係数表!C21</f>
        <v>2.5662959794696349E-2</v>
      </c>
      <c r="Q18" s="82">
        <f t="shared" si="5"/>
        <v>5.9549273445361054E-4</v>
      </c>
      <c r="R18" s="83">
        <v>1.1097095638713456E-3</v>
      </c>
      <c r="S18" s="84">
        <f t="shared" si="6"/>
        <v>1.5442291784295552E-2</v>
      </c>
      <c r="T18" s="85">
        <f>分析係数表!F21</f>
        <v>0.42857142857142855</v>
      </c>
      <c r="U18" s="86">
        <f t="shared" si="7"/>
        <v>6.618125050412379E-3</v>
      </c>
      <c r="V18" s="87">
        <f>分析係数表!D21</f>
        <v>0.12903225806451613</v>
      </c>
      <c r="W18" s="88">
        <f t="shared" si="8"/>
        <v>0</v>
      </c>
      <c r="X18" s="76">
        <f>分析係数表!E21</f>
        <v>9.2165898617511524E-2</v>
      </c>
      <c r="Y18" s="89">
        <f t="shared" si="9"/>
        <v>0</v>
      </c>
    </row>
    <row r="19" spans="1:25" x14ac:dyDescent="0.2">
      <c r="A19" s="6" t="s">
        <v>7</v>
      </c>
      <c r="B19" s="5" t="s">
        <v>268</v>
      </c>
      <c r="C19" s="90"/>
      <c r="D19" s="76">
        <f>投入係数表!AH19</f>
        <v>3.3852403520649965E-4</v>
      </c>
      <c r="E19" s="77">
        <f t="shared" si="0"/>
        <v>3.3852403520649964E-2</v>
      </c>
      <c r="F19" s="76">
        <f>分析係数表!C22</f>
        <v>5.6016597510373467E-2</v>
      </c>
      <c r="G19" s="77">
        <f t="shared" si="1"/>
        <v>1.8962964627749987E-3</v>
      </c>
      <c r="H19" s="77">
        <v>3.5386329178649953E-3</v>
      </c>
      <c r="I19" s="77">
        <f t="shared" si="2"/>
        <v>3.5386329178649953E-3</v>
      </c>
      <c r="J19" s="76">
        <f>分析係数表!G22</f>
        <v>0.19573901464713714</v>
      </c>
      <c r="K19" s="78">
        <f t="shared" si="3"/>
        <v>6.9264852054081794E-4</v>
      </c>
      <c r="L19" s="79"/>
      <c r="M19" s="80"/>
      <c r="N19" s="81">
        <f>分析係数表!H22</f>
        <v>5.6687735608401125E-5</v>
      </c>
      <c r="O19" s="82">
        <f t="shared" si="4"/>
        <v>1.3649627579926861E-3</v>
      </c>
      <c r="P19" s="76">
        <f>分析係数表!C22</f>
        <v>5.6016597510373467E-2</v>
      </c>
      <c r="Q19" s="82">
        <f t="shared" si="5"/>
        <v>7.6460569431125607E-5</v>
      </c>
      <c r="R19" s="83">
        <v>4.1142531925764781E-4</v>
      </c>
      <c r="S19" s="84">
        <f t="shared" si="6"/>
        <v>3.9500582371226429E-3</v>
      </c>
      <c r="T19" s="85">
        <f>分析係数表!F22</f>
        <v>0.41411451398135818</v>
      </c>
      <c r="U19" s="86">
        <f t="shared" si="7"/>
        <v>1.6357764470641036E-3</v>
      </c>
      <c r="V19" s="87">
        <f>分析係数表!D22</f>
        <v>3.1957390146471372E-2</v>
      </c>
      <c r="W19" s="88">
        <f t="shared" si="8"/>
        <v>0</v>
      </c>
      <c r="X19" s="76">
        <f>分析係数表!E22</f>
        <v>2.529960053262317E-2</v>
      </c>
      <c r="Y19" s="89">
        <f t="shared" si="9"/>
        <v>0</v>
      </c>
    </row>
    <row r="20" spans="1:25" x14ac:dyDescent="0.2">
      <c r="A20" s="6" t="s">
        <v>8</v>
      </c>
      <c r="B20" s="5" t="s">
        <v>269</v>
      </c>
      <c r="C20" s="90"/>
      <c r="D20" s="76">
        <f>投入係数表!AH20</f>
        <v>0</v>
      </c>
      <c r="E20" s="77">
        <f t="shared" si="0"/>
        <v>0</v>
      </c>
      <c r="F20" s="76">
        <f>分析係数表!C23</f>
        <v>0</v>
      </c>
      <c r="G20" s="77">
        <f t="shared" si="1"/>
        <v>0</v>
      </c>
      <c r="H20" s="77">
        <v>0</v>
      </c>
      <c r="I20" s="77">
        <f t="shared" si="2"/>
        <v>0</v>
      </c>
      <c r="J20" s="76">
        <f>分析係数表!G23</f>
        <v>0.21686746987951808</v>
      </c>
      <c r="K20" s="78">
        <f t="shared" si="3"/>
        <v>0</v>
      </c>
      <c r="L20" s="79"/>
      <c r="M20" s="80"/>
      <c r="N20" s="81">
        <f>分析係数表!H23</f>
        <v>2.8343867804200562E-5</v>
      </c>
      <c r="O20" s="82">
        <f t="shared" si="4"/>
        <v>6.8248137899634307E-4</v>
      </c>
      <c r="P20" s="76">
        <f>分析係数表!C23</f>
        <v>0</v>
      </c>
      <c r="Q20" s="82">
        <f t="shared" si="5"/>
        <v>0</v>
      </c>
      <c r="R20" s="83">
        <v>0</v>
      </c>
      <c r="S20" s="84">
        <f t="shared" si="6"/>
        <v>0</v>
      </c>
      <c r="T20" s="85">
        <f>分析係数表!F23</f>
        <v>0.43373493975903615</v>
      </c>
      <c r="U20" s="86">
        <f t="shared" si="7"/>
        <v>0</v>
      </c>
      <c r="V20" s="87">
        <f>分析係数表!D23</f>
        <v>0.26506024096385544</v>
      </c>
      <c r="W20" s="88">
        <f t="shared" si="8"/>
        <v>0</v>
      </c>
      <c r="X20" s="76">
        <f>分析係数表!E23</f>
        <v>0.25301204819277107</v>
      </c>
      <c r="Y20" s="89">
        <f t="shared" si="9"/>
        <v>0</v>
      </c>
    </row>
    <row r="21" spans="1:25" x14ac:dyDescent="0.2">
      <c r="A21" s="6" t="s">
        <v>9</v>
      </c>
      <c r="B21" s="5" t="s">
        <v>270</v>
      </c>
      <c r="C21" s="90"/>
      <c r="D21" s="76">
        <f>投入係数表!AH21</f>
        <v>3.2159783344617469E-3</v>
      </c>
      <c r="E21" s="77">
        <f t="shared" si="0"/>
        <v>0.32159783344617471</v>
      </c>
      <c r="F21" s="76">
        <f>分析係数表!C24</f>
        <v>0.19917864476386038</v>
      </c>
      <c r="G21" s="77">
        <f t="shared" si="1"/>
        <v>6.4055420624802767E-2</v>
      </c>
      <c r="H21" s="77">
        <v>6.7071298047359257E-2</v>
      </c>
      <c r="I21" s="77">
        <f t="shared" si="2"/>
        <v>6.7071298047359257E-2</v>
      </c>
      <c r="J21" s="76">
        <f>分析係数表!G24</f>
        <v>0.20754716981132076</v>
      </c>
      <c r="K21" s="78">
        <f t="shared" si="3"/>
        <v>1.3920458085300978E-2</v>
      </c>
      <c r="L21" s="79"/>
      <c r="M21" s="80"/>
      <c r="N21" s="81">
        <f>分析係数表!H24</f>
        <v>3.9681414925880784E-4</v>
      </c>
      <c r="O21" s="82">
        <f t="shared" si="4"/>
        <v>9.5547393059488023E-3</v>
      </c>
      <c r="P21" s="76">
        <f>分析係数表!C24</f>
        <v>0.19917864476386038</v>
      </c>
      <c r="Q21" s="82">
        <f t="shared" si="5"/>
        <v>1.9031000260308704E-3</v>
      </c>
      <c r="R21" s="83">
        <v>3.6576176905851218E-3</v>
      </c>
      <c r="S21" s="84">
        <f t="shared" si="6"/>
        <v>7.0728915737944376E-2</v>
      </c>
      <c r="T21" s="85">
        <f>分析係数表!F24</f>
        <v>0.39622641509433965</v>
      </c>
      <c r="U21" s="86">
        <f t="shared" si="7"/>
        <v>2.8024664726355321E-2</v>
      </c>
      <c r="V21" s="87">
        <f>分析係数表!D24</f>
        <v>0.16981132075471697</v>
      </c>
      <c r="W21" s="88">
        <f t="shared" si="8"/>
        <v>0</v>
      </c>
      <c r="X21" s="76">
        <f>分析係数表!E24</f>
        <v>0.16981132075471697</v>
      </c>
      <c r="Y21" s="89">
        <f t="shared" si="9"/>
        <v>0</v>
      </c>
    </row>
    <row r="22" spans="1:25" x14ac:dyDescent="0.2">
      <c r="A22" s="6" t="s">
        <v>10</v>
      </c>
      <c r="B22" s="5" t="s">
        <v>271</v>
      </c>
      <c r="C22" s="90"/>
      <c r="D22" s="76">
        <f>投入係数表!AH22</f>
        <v>2.2004062288422479E-3</v>
      </c>
      <c r="E22" s="77">
        <f t="shared" si="0"/>
        <v>0.2200406228842248</v>
      </c>
      <c r="F22" s="76">
        <f>分析係数表!C25</f>
        <v>0</v>
      </c>
      <c r="G22" s="77">
        <f t="shared" si="1"/>
        <v>0</v>
      </c>
      <c r="H22" s="77">
        <v>0</v>
      </c>
      <c r="I22" s="77">
        <f t="shared" si="2"/>
        <v>0</v>
      </c>
      <c r="J22" s="76">
        <f>分析係数表!G25</f>
        <v>0.20512820512820512</v>
      </c>
      <c r="K22" s="78">
        <f t="shared" si="3"/>
        <v>0</v>
      </c>
      <c r="L22" s="79"/>
      <c r="M22" s="80"/>
      <c r="N22" s="81">
        <f>分析係数表!H25</f>
        <v>5.3853348827981068E-4</v>
      </c>
      <c r="O22" s="82">
        <f t="shared" si="4"/>
        <v>1.2967146200930519E-2</v>
      </c>
      <c r="P22" s="76">
        <f>分析係数表!C25</f>
        <v>0</v>
      </c>
      <c r="Q22" s="82">
        <f t="shared" si="5"/>
        <v>0</v>
      </c>
      <c r="R22" s="83">
        <v>0</v>
      </c>
      <c r="S22" s="84">
        <f t="shared" si="6"/>
        <v>0</v>
      </c>
      <c r="T22" s="85">
        <f>分析係数表!F25</f>
        <v>0.35897435897435898</v>
      </c>
      <c r="U22" s="86">
        <f t="shared" si="7"/>
        <v>0</v>
      </c>
      <c r="V22" s="87">
        <f>分析係数表!D25</f>
        <v>2.641025641025641</v>
      </c>
      <c r="W22" s="88">
        <f t="shared" si="8"/>
        <v>0</v>
      </c>
      <c r="X22" s="76">
        <f>分析係数表!E25</f>
        <v>2.4615384615384617</v>
      </c>
      <c r="Y22" s="89">
        <f t="shared" si="9"/>
        <v>0</v>
      </c>
    </row>
    <row r="23" spans="1:25" x14ac:dyDescent="0.2">
      <c r="A23" s="6" t="s">
        <v>11</v>
      </c>
      <c r="B23" s="5" t="s">
        <v>35</v>
      </c>
      <c r="C23" s="90"/>
      <c r="D23" s="76">
        <f>投入係数表!AH23</f>
        <v>1.8618821936357481E-3</v>
      </c>
      <c r="E23" s="77">
        <f t="shared" si="0"/>
        <v>0.1861882193635748</v>
      </c>
      <c r="F23" s="76">
        <f>分析係数表!C26</f>
        <v>0.11021233569261879</v>
      </c>
      <c r="G23" s="77">
        <f t="shared" si="1"/>
        <v>2.0520238534509253E-2</v>
      </c>
      <c r="H23" s="77">
        <v>2.3268803702854637E-2</v>
      </c>
      <c r="I23" s="77">
        <f t="shared" si="2"/>
        <v>2.3268803702854637E-2</v>
      </c>
      <c r="J23" s="76">
        <f>分析係数表!G26</f>
        <v>0.1984126984126984</v>
      </c>
      <c r="K23" s="78">
        <f t="shared" si="3"/>
        <v>4.6168261315187769E-3</v>
      </c>
      <c r="L23" s="79"/>
      <c r="M23" s="80"/>
      <c r="N23" s="81">
        <f>分析係数表!H26</f>
        <v>1.2046143816785239E-2</v>
      </c>
      <c r="O23" s="82">
        <f t="shared" si="4"/>
        <v>0.29005458607344581</v>
      </c>
      <c r="P23" s="76">
        <f>分析係数表!C26</f>
        <v>0.11021233569261879</v>
      </c>
      <c r="Q23" s="82">
        <f t="shared" si="5"/>
        <v>3.1967593409510199E-2</v>
      </c>
      <c r="R23" s="83">
        <v>3.2876088903572104E-2</v>
      </c>
      <c r="S23" s="84">
        <f t="shared" si="6"/>
        <v>5.6144892606426744E-2</v>
      </c>
      <c r="T23" s="85">
        <f>分析係数表!F26</f>
        <v>0.33809523809523812</v>
      </c>
      <c r="U23" s="86">
        <f t="shared" si="7"/>
        <v>1.8982320833601424E-2</v>
      </c>
      <c r="V23" s="87">
        <f>分析係数表!D26</f>
        <v>0</v>
      </c>
      <c r="W23" s="88">
        <f t="shared" si="8"/>
        <v>0</v>
      </c>
      <c r="X23" s="76">
        <f>分析係数表!E26</f>
        <v>0</v>
      </c>
      <c r="Y23" s="89">
        <f t="shared" si="9"/>
        <v>0</v>
      </c>
    </row>
    <row r="24" spans="1:25" x14ac:dyDescent="0.2">
      <c r="A24" s="6" t="s">
        <v>12</v>
      </c>
      <c r="B24" s="5" t="s">
        <v>365</v>
      </c>
      <c r="C24" s="90"/>
      <c r="D24" s="76">
        <f>投入係数表!AH24</f>
        <v>1.6926201760324984E-3</v>
      </c>
      <c r="E24" s="77">
        <f t="shared" si="0"/>
        <v>0.16926201760324985</v>
      </c>
      <c r="F24" s="76">
        <f>分析係数表!C27</f>
        <v>1.1933174224343368E-3</v>
      </c>
      <c r="G24" s="77">
        <f t="shared" si="1"/>
        <v>2.0198331456234547E-4</v>
      </c>
      <c r="H24" s="77">
        <v>2.0659444475004885E-4</v>
      </c>
      <c r="I24" s="77">
        <f t="shared" si="2"/>
        <v>2.0659444475004885E-4</v>
      </c>
      <c r="J24" s="76">
        <f>分析係数表!G27</f>
        <v>0.2857142857142857</v>
      </c>
      <c r="K24" s="78">
        <f t="shared" si="3"/>
        <v>5.9026984214299666E-5</v>
      </c>
      <c r="L24" s="79"/>
      <c r="M24" s="80"/>
      <c r="N24" s="81">
        <f>分析係数表!H27</f>
        <v>1.1365890989484425E-2</v>
      </c>
      <c r="O24" s="82">
        <f t="shared" si="4"/>
        <v>0.27367503297753359</v>
      </c>
      <c r="P24" s="76">
        <f>分析係数表!C27</f>
        <v>1.1933174224343368E-3</v>
      </c>
      <c r="Q24" s="82">
        <f t="shared" si="5"/>
        <v>3.2658118493738252E-4</v>
      </c>
      <c r="R24" s="83">
        <v>3.2789894418378945E-4</v>
      </c>
      <c r="S24" s="84">
        <f t="shared" si="6"/>
        <v>5.3449338893383829E-4</v>
      </c>
      <c r="T24" s="85">
        <f>分析係数表!F27</f>
        <v>0.5714285714285714</v>
      </c>
      <c r="U24" s="86">
        <f t="shared" si="7"/>
        <v>3.0542479367647903E-4</v>
      </c>
      <c r="V24" s="87">
        <f>分析係数表!D27</f>
        <v>1.4285714285714286</v>
      </c>
      <c r="W24" s="88">
        <f t="shared" si="8"/>
        <v>0</v>
      </c>
      <c r="X24" s="76">
        <f>分析係数表!E27</f>
        <v>1.2857142857142858</v>
      </c>
      <c r="Y24" s="89">
        <f t="shared" si="9"/>
        <v>0</v>
      </c>
    </row>
    <row r="25" spans="1:25" x14ac:dyDescent="0.2">
      <c r="A25" s="6" t="s">
        <v>13</v>
      </c>
      <c r="B25" s="5" t="s">
        <v>191</v>
      </c>
      <c r="C25" s="90"/>
      <c r="D25" s="76">
        <f>投入係数表!AH25</f>
        <v>5.4163845633039944E-3</v>
      </c>
      <c r="E25" s="77">
        <f t="shared" si="0"/>
        <v>0.54163845633039942</v>
      </c>
      <c r="F25" s="76">
        <f>分析係数表!C28</f>
        <v>9.1300191204588876E-2</v>
      </c>
      <c r="G25" s="77">
        <f t="shared" si="1"/>
        <v>4.945169462672383E-2</v>
      </c>
      <c r="H25" s="77">
        <v>5.8620029198246805E-2</v>
      </c>
      <c r="I25" s="77">
        <f t="shared" si="2"/>
        <v>5.8620029198246805E-2</v>
      </c>
      <c r="J25" s="76">
        <f>分析係数表!G28</f>
        <v>0.1256583897667419</v>
      </c>
      <c r="K25" s="78">
        <f t="shared" si="3"/>
        <v>7.3660984771310879E-3</v>
      </c>
      <c r="L25" s="79"/>
      <c r="M25" s="80"/>
      <c r="N25" s="81">
        <f>分析係数表!H28</f>
        <v>2.1286244720954622E-2</v>
      </c>
      <c r="O25" s="82">
        <f t="shared" si="4"/>
        <v>0.51254351562625367</v>
      </c>
      <c r="P25" s="76">
        <f>分析係数表!C28</f>
        <v>9.1300191204588876E-2</v>
      </c>
      <c r="Q25" s="82">
        <f t="shared" si="5"/>
        <v>4.6795320977349147E-2</v>
      </c>
      <c r="R25" s="83">
        <v>5.0937651412369757E-2</v>
      </c>
      <c r="S25" s="84">
        <f t="shared" si="6"/>
        <v>0.10955768061061656</v>
      </c>
      <c r="T25" s="85">
        <f>分析係数表!F28</f>
        <v>0.21519939804364183</v>
      </c>
      <c r="U25" s="86">
        <f t="shared" si="7"/>
        <v>2.3576746918462253E-2</v>
      </c>
      <c r="V25" s="87">
        <f>分析係数表!D28</f>
        <v>9.9322799097065456E-2</v>
      </c>
      <c r="W25" s="88">
        <f t="shared" si="8"/>
        <v>0</v>
      </c>
      <c r="X25" s="76">
        <f>分析係数表!E28</f>
        <v>9.7817908201655382E-2</v>
      </c>
      <c r="Y25" s="89">
        <f t="shared" si="9"/>
        <v>0</v>
      </c>
    </row>
    <row r="26" spans="1:25" x14ac:dyDescent="0.2">
      <c r="A26" s="6" t="s">
        <v>14</v>
      </c>
      <c r="B26" s="5" t="s">
        <v>50</v>
      </c>
      <c r="C26" s="90"/>
      <c r="D26" s="76">
        <f>投入係数表!AH26</f>
        <v>8.9708869329722402E-3</v>
      </c>
      <c r="E26" s="77">
        <f t="shared" si="0"/>
        <v>0.89708869329722407</v>
      </c>
      <c r="F26" s="76">
        <f>分析係数表!C29</f>
        <v>1.8433179723502335E-2</v>
      </c>
      <c r="G26" s="77">
        <f t="shared" si="1"/>
        <v>1.6536197111469596E-2</v>
      </c>
      <c r="H26" s="77">
        <v>1.7462730190835152E-2</v>
      </c>
      <c r="I26" s="77">
        <f t="shared" si="2"/>
        <v>1.7462730190835152E-2</v>
      </c>
      <c r="J26" s="76">
        <f>分析係数表!G29</f>
        <v>0.30107526881720431</v>
      </c>
      <c r="K26" s="78">
        <f t="shared" si="3"/>
        <v>5.2575961864880028E-3</v>
      </c>
      <c r="L26" s="79"/>
      <c r="M26" s="80"/>
      <c r="N26" s="81">
        <f>分析係数表!H29</f>
        <v>1.0062073070491199E-2</v>
      </c>
      <c r="O26" s="82">
        <f t="shared" si="4"/>
        <v>0.24228088954370178</v>
      </c>
      <c r="P26" s="76">
        <f>分析係数表!C29</f>
        <v>1.8433179723502335E-2</v>
      </c>
      <c r="Q26" s="82">
        <f t="shared" si="5"/>
        <v>4.4660071805290727E-3</v>
      </c>
      <c r="R26" s="83">
        <v>5.3185961794323918E-3</v>
      </c>
      <c r="S26" s="84">
        <f t="shared" si="6"/>
        <v>2.2781326370267543E-2</v>
      </c>
      <c r="T26" s="85">
        <f>分析係数表!F29</f>
        <v>0.4838709677419355</v>
      </c>
      <c r="U26" s="86">
        <f t="shared" si="7"/>
        <v>1.1023222437226232E-2</v>
      </c>
      <c r="V26" s="87">
        <f>分析係数表!D29</f>
        <v>0.46236559139784944</v>
      </c>
      <c r="W26" s="88">
        <f t="shared" si="8"/>
        <v>0</v>
      </c>
      <c r="X26" s="76">
        <f>分析係数表!E29</f>
        <v>0.18279569892473119</v>
      </c>
      <c r="Y26" s="89">
        <f t="shared" si="9"/>
        <v>0</v>
      </c>
    </row>
    <row r="27" spans="1:25" x14ac:dyDescent="0.2">
      <c r="A27" s="6" t="s">
        <v>15</v>
      </c>
      <c r="B27" s="5" t="s">
        <v>36</v>
      </c>
      <c r="C27" s="90"/>
      <c r="D27" s="76">
        <f>投入係数表!AH27</f>
        <v>8.2938388625592423E-3</v>
      </c>
      <c r="E27" s="77">
        <f t="shared" si="0"/>
        <v>0.82938388625592419</v>
      </c>
      <c r="F27" s="76">
        <f>分析係数表!C30</f>
        <v>1</v>
      </c>
      <c r="G27" s="77">
        <f t="shared" si="1"/>
        <v>0.82938388625592419</v>
      </c>
      <c r="H27" s="77">
        <v>0.87223566169032418</v>
      </c>
      <c r="I27" s="77">
        <f t="shared" si="2"/>
        <v>0.87223566169032418</v>
      </c>
      <c r="J27" s="76">
        <f>分析係数表!G30</f>
        <v>0.34457349818908456</v>
      </c>
      <c r="K27" s="78">
        <f t="shared" si="3"/>
        <v>0.30054929319390589</v>
      </c>
      <c r="L27" s="79"/>
      <c r="M27" s="80"/>
      <c r="N27" s="81">
        <f>分析係数表!H30</f>
        <v>0</v>
      </c>
      <c r="O27" s="82">
        <f t="shared" si="4"/>
        <v>0</v>
      </c>
      <c r="P27" s="76">
        <f>分析係数表!C30</f>
        <v>1</v>
      </c>
      <c r="Q27" s="82">
        <f t="shared" si="5"/>
        <v>0</v>
      </c>
      <c r="R27" s="83">
        <v>5.0889788786093668E-2</v>
      </c>
      <c r="S27" s="84">
        <f t="shared" si="6"/>
        <v>0.92312545047641781</v>
      </c>
      <c r="T27" s="85">
        <f>分析係数表!F30</f>
        <v>0.44136380666916447</v>
      </c>
      <c r="U27" s="86">
        <f t="shared" si="7"/>
        <v>0.40743416285545903</v>
      </c>
      <c r="V27" s="87">
        <f>分析係数表!D30</f>
        <v>0.11764705882352941</v>
      </c>
      <c r="W27" s="88">
        <f t="shared" si="8"/>
        <v>0</v>
      </c>
      <c r="X27" s="76">
        <f>分析係数表!E30</f>
        <v>7.730735606344448E-2</v>
      </c>
      <c r="Y27" s="89">
        <f t="shared" si="9"/>
        <v>0</v>
      </c>
    </row>
    <row r="28" spans="1:25" x14ac:dyDescent="0.2">
      <c r="A28" s="6" t="s">
        <v>16</v>
      </c>
      <c r="B28" s="5" t="s">
        <v>192</v>
      </c>
      <c r="C28" s="90"/>
      <c r="D28" s="76">
        <f>投入係数表!AH28</f>
        <v>1.2186865267433988E-2</v>
      </c>
      <c r="E28" s="77">
        <f t="shared" si="0"/>
        <v>1.2186865267433988</v>
      </c>
      <c r="F28" s="76">
        <f>分析係数表!C31</f>
        <v>0.63276836158192085</v>
      </c>
      <c r="G28" s="77">
        <f t="shared" si="1"/>
        <v>0.77114627680938219</v>
      </c>
      <c r="H28" s="77">
        <v>0.95133454102899517</v>
      </c>
      <c r="I28" s="77">
        <f t="shared" si="2"/>
        <v>0.95133454102899517</v>
      </c>
      <c r="J28" s="76">
        <f>分析係数表!G31</f>
        <v>7.0953436807095344E-2</v>
      </c>
      <c r="K28" s="78">
        <f t="shared" si="3"/>
        <v>6.7500455239307866E-2</v>
      </c>
      <c r="L28" s="79"/>
      <c r="M28" s="80"/>
      <c r="N28" s="81">
        <f>分析係数表!H31</f>
        <v>2.4772540460871292E-2</v>
      </c>
      <c r="O28" s="82">
        <f t="shared" si="4"/>
        <v>0.59648872524280383</v>
      </c>
      <c r="P28" s="76">
        <f>分析係数表!C31</f>
        <v>0.63276836158192085</v>
      </c>
      <c r="Q28" s="82">
        <f t="shared" si="5"/>
        <v>0.37743919337397752</v>
      </c>
      <c r="R28" s="83">
        <v>0.4900645409223145</v>
      </c>
      <c r="S28" s="84">
        <f t="shared" si="6"/>
        <v>1.4413990819513096</v>
      </c>
      <c r="T28" s="85">
        <f>分析係数表!F31</f>
        <v>0.34515890613451589</v>
      </c>
      <c r="U28" s="86">
        <f t="shared" si="7"/>
        <v>0.49751173042960944</v>
      </c>
      <c r="V28" s="87">
        <f>分析係数表!D31</f>
        <v>8.130081300813009E-3</v>
      </c>
      <c r="W28" s="88">
        <f t="shared" si="8"/>
        <v>0</v>
      </c>
      <c r="X28" s="76">
        <f>分析係数表!E31</f>
        <v>7.3909830007390983E-3</v>
      </c>
      <c r="Y28" s="89">
        <f t="shared" si="9"/>
        <v>0</v>
      </c>
    </row>
    <row r="29" spans="1:25" x14ac:dyDescent="0.2">
      <c r="A29" s="6" t="s">
        <v>17</v>
      </c>
      <c r="B29" s="5" t="s">
        <v>272</v>
      </c>
      <c r="C29" s="90"/>
      <c r="D29" s="76">
        <f>投入係数表!AH29</f>
        <v>4.062288422477996E-3</v>
      </c>
      <c r="E29" s="77">
        <f t="shared" si="0"/>
        <v>0.40622884224779959</v>
      </c>
      <c r="F29" s="76">
        <f>分析係数表!C32</f>
        <v>0.97868217054263562</v>
      </c>
      <c r="G29" s="77">
        <f t="shared" si="1"/>
        <v>0.39756892506809843</v>
      </c>
      <c r="H29" s="77">
        <v>0.46269442544936701</v>
      </c>
      <c r="I29" s="77">
        <f t="shared" si="2"/>
        <v>0.46269442544936701</v>
      </c>
      <c r="J29" s="76">
        <f>分析係数表!G32</f>
        <v>0.14173228346456693</v>
      </c>
      <c r="K29" s="78">
        <f t="shared" si="3"/>
        <v>6.5578737465264617E-2</v>
      </c>
      <c r="L29" s="79"/>
      <c r="M29" s="80"/>
      <c r="N29" s="81">
        <f>分析係数表!H32</f>
        <v>7.0859669510501405E-3</v>
      </c>
      <c r="O29" s="82">
        <f t="shared" si="4"/>
        <v>0.17062034474908577</v>
      </c>
      <c r="P29" s="76">
        <f>分析係数表!C32</f>
        <v>0.97868217054263562</v>
      </c>
      <c r="Q29" s="82">
        <f t="shared" si="5"/>
        <v>0.16698308933776804</v>
      </c>
      <c r="R29" s="83">
        <v>0.21079242937116688</v>
      </c>
      <c r="S29" s="84">
        <f t="shared" si="6"/>
        <v>0.67348685482053394</v>
      </c>
      <c r="T29" s="85">
        <f>分析係数表!F32</f>
        <v>0.48622047244094491</v>
      </c>
      <c r="U29" s="86">
        <f t="shared" si="7"/>
        <v>0.32746309673360607</v>
      </c>
      <c r="V29" s="87">
        <f>分析係数表!D32</f>
        <v>1.3779527559055118E-2</v>
      </c>
      <c r="W29" s="88">
        <f t="shared" si="8"/>
        <v>0</v>
      </c>
      <c r="X29" s="76">
        <f>分析係数表!E32</f>
        <v>2.1653543307086614E-2</v>
      </c>
      <c r="Y29" s="89">
        <f t="shared" si="9"/>
        <v>0</v>
      </c>
    </row>
    <row r="30" spans="1:25" x14ac:dyDescent="0.2">
      <c r="A30" s="6" t="s">
        <v>18</v>
      </c>
      <c r="B30" s="5" t="s">
        <v>273</v>
      </c>
      <c r="C30" s="90"/>
      <c r="D30" s="76">
        <f>投入係数表!AH30</f>
        <v>2.7420446851726472E-2</v>
      </c>
      <c r="E30" s="77">
        <f t="shared" si="0"/>
        <v>2.742044685172647</v>
      </c>
      <c r="F30" s="76">
        <f>分析係数表!C33</f>
        <v>0.55506607929515417</v>
      </c>
      <c r="G30" s="77">
        <f t="shared" si="1"/>
        <v>1.5220159926508965</v>
      </c>
      <c r="H30" s="77">
        <v>1.5374316343095544</v>
      </c>
      <c r="I30" s="77">
        <f t="shared" si="2"/>
        <v>1.5374316343095544</v>
      </c>
      <c r="J30" s="76">
        <f>分析係数表!G33</f>
        <v>0.50923482849604218</v>
      </c>
      <c r="K30" s="78">
        <f t="shared" si="3"/>
        <v>0.78291373462201574</v>
      </c>
      <c r="L30" s="79"/>
      <c r="M30" s="80"/>
      <c r="N30" s="81">
        <f>分析係数表!H33</f>
        <v>1.0203792409512202E-3</v>
      </c>
      <c r="O30" s="82">
        <f t="shared" si="4"/>
        <v>2.4569329643868352E-2</v>
      </c>
      <c r="P30" s="76">
        <f>分析係数表!C33</f>
        <v>0.55506607929515417</v>
      </c>
      <c r="Q30" s="82">
        <f t="shared" si="5"/>
        <v>1.3637601476332212E-2</v>
      </c>
      <c r="R30" s="83">
        <v>4.5823108657305586E-2</v>
      </c>
      <c r="S30" s="84">
        <f t="shared" si="6"/>
        <v>1.58325474296686</v>
      </c>
      <c r="T30" s="85">
        <f>分析係数表!F33</f>
        <v>0.65171503957783639</v>
      </c>
      <c r="U30" s="86">
        <f t="shared" si="7"/>
        <v>1.0318309274744444</v>
      </c>
      <c r="V30" s="87">
        <f>分析係数表!D33</f>
        <v>0.10817941952506596</v>
      </c>
      <c r="W30" s="88">
        <f t="shared" si="8"/>
        <v>0</v>
      </c>
      <c r="X30" s="76">
        <f>分析係数表!E33</f>
        <v>0.10026385224274406</v>
      </c>
      <c r="Y30" s="89">
        <f t="shared" si="9"/>
        <v>0</v>
      </c>
    </row>
    <row r="31" spans="1:25" x14ac:dyDescent="0.2">
      <c r="A31" s="6" t="s">
        <v>19</v>
      </c>
      <c r="B31" s="5" t="s">
        <v>274</v>
      </c>
      <c r="C31" s="90"/>
      <c r="D31" s="76">
        <f>投入係数表!AH31</f>
        <v>9.9864590385917405E-3</v>
      </c>
      <c r="E31" s="77">
        <f t="shared" si="0"/>
        <v>0.99864590385917407</v>
      </c>
      <c r="F31" s="76">
        <f>分析係数表!C34</f>
        <v>0.15400223191640461</v>
      </c>
      <c r="G31" s="77">
        <f t="shared" si="1"/>
        <v>0.15379369808848803</v>
      </c>
      <c r="H31" s="77">
        <v>0.18440024792121898</v>
      </c>
      <c r="I31" s="77">
        <f t="shared" si="2"/>
        <v>0.18440024792121898</v>
      </c>
      <c r="J31" s="76">
        <f>分析係数表!G34</f>
        <v>0.42548076923076922</v>
      </c>
      <c r="K31" s="78">
        <f t="shared" si="3"/>
        <v>7.8458759331864802E-2</v>
      </c>
      <c r="L31" s="79"/>
      <c r="M31" s="80"/>
      <c r="N31" s="81">
        <f>分析係数表!H34</f>
        <v>0.17369122190414105</v>
      </c>
      <c r="O31" s="82">
        <f t="shared" si="4"/>
        <v>4.1822458904895905</v>
      </c>
      <c r="P31" s="76">
        <f>分析係数表!C34</f>
        <v>0.15400223191640461</v>
      </c>
      <c r="Q31" s="82">
        <f t="shared" si="5"/>
        <v>0.64407520155860798</v>
      </c>
      <c r="R31" s="83">
        <v>0.6781849904510906</v>
      </c>
      <c r="S31" s="84">
        <f t="shared" si="6"/>
        <v>0.8625852383723096</v>
      </c>
      <c r="T31" s="85">
        <f>分析係数表!F34</f>
        <v>0.70232371794871795</v>
      </c>
      <c r="U31" s="86">
        <f t="shared" si="7"/>
        <v>0.60581407166132162</v>
      </c>
      <c r="V31" s="87">
        <f>分析係数表!D34</f>
        <v>0.47435897435897434</v>
      </c>
      <c r="W31" s="88">
        <f t="shared" si="8"/>
        <v>0</v>
      </c>
      <c r="X31" s="76">
        <f>分析係数表!E34</f>
        <v>0.27003205128205127</v>
      </c>
      <c r="Y31" s="89">
        <f t="shared" si="9"/>
        <v>0</v>
      </c>
    </row>
    <row r="32" spans="1:25" x14ac:dyDescent="0.2">
      <c r="A32" s="6" t="s">
        <v>20</v>
      </c>
      <c r="B32" s="5" t="s">
        <v>37</v>
      </c>
      <c r="C32" s="90"/>
      <c r="D32" s="76">
        <f>投入係数表!AH32</f>
        <v>2.132701421800948E-2</v>
      </c>
      <c r="E32" s="77">
        <f t="shared" si="0"/>
        <v>2.1327014218009479</v>
      </c>
      <c r="F32" s="76">
        <f>分析係数表!C35</f>
        <v>0.30568862275449105</v>
      </c>
      <c r="G32" s="77">
        <f t="shared" si="1"/>
        <v>0.6519425603768767</v>
      </c>
      <c r="H32" s="77">
        <v>0.70291435431446847</v>
      </c>
      <c r="I32" s="77">
        <f t="shared" si="2"/>
        <v>0.70291435431446847</v>
      </c>
      <c r="J32" s="76">
        <f>分析係数表!G35</f>
        <v>0.31559633027522938</v>
      </c>
      <c r="K32" s="78">
        <f t="shared" si="3"/>
        <v>0.22183719071942859</v>
      </c>
      <c r="L32" s="79"/>
      <c r="M32" s="80"/>
      <c r="N32" s="81">
        <f>分析係数表!H35</f>
        <v>6.5701085570136902E-2</v>
      </c>
      <c r="O32" s="82">
        <f t="shared" si="4"/>
        <v>1.5819918365135233</v>
      </c>
      <c r="P32" s="76">
        <f>分析係数表!C35</f>
        <v>0.30568862275449105</v>
      </c>
      <c r="Q32" s="82">
        <f t="shared" si="5"/>
        <v>0.48359690571266689</v>
      </c>
      <c r="R32" s="83">
        <v>0.56798907980844637</v>
      </c>
      <c r="S32" s="84">
        <f t="shared" si="6"/>
        <v>1.2709034341229148</v>
      </c>
      <c r="T32" s="85">
        <f>分析係数表!F35</f>
        <v>0.65045871559633028</v>
      </c>
      <c r="U32" s="86">
        <f t="shared" si="7"/>
        <v>0.8266702154065565</v>
      </c>
      <c r="V32" s="87">
        <f>分析係数表!D35</f>
        <v>0.10366972477064221</v>
      </c>
      <c r="W32" s="88">
        <f t="shared" si="8"/>
        <v>0</v>
      </c>
      <c r="X32" s="76">
        <f>分析係数表!E35</f>
        <v>8.990825688073395E-2</v>
      </c>
      <c r="Y32" s="89">
        <f t="shared" si="9"/>
        <v>0</v>
      </c>
    </row>
    <row r="33" spans="1:25" x14ac:dyDescent="0.2">
      <c r="A33" s="6" t="s">
        <v>21</v>
      </c>
      <c r="B33" s="5" t="s">
        <v>38</v>
      </c>
      <c r="C33" s="90"/>
      <c r="D33" s="76">
        <f>投入係数表!AH33</f>
        <v>1.5233581584292485E-3</v>
      </c>
      <c r="E33" s="77">
        <f t="shared" si="0"/>
        <v>0.15233581584292485</v>
      </c>
      <c r="F33" s="76">
        <f>分析係数表!C36</f>
        <v>0.70817344589409048</v>
      </c>
      <c r="G33" s="77">
        <f t="shared" si="1"/>
        <v>0.10788017963857167</v>
      </c>
      <c r="H33" s="77">
        <v>0.14361792894415787</v>
      </c>
      <c r="I33" s="77">
        <f t="shared" si="2"/>
        <v>0.14361792894415787</v>
      </c>
      <c r="J33" s="76">
        <f>分析係数表!G36</f>
        <v>9.7428958051420846E-3</v>
      </c>
      <c r="K33" s="78">
        <f t="shared" si="3"/>
        <v>1.3992545174532297E-3</v>
      </c>
      <c r="L33" s="79"/>
      <c r="M33" s="80"/>
      <c r="N33" s="81">
        <f>分析係数表!H36</f>
        <v>0.13287605226609223</v>
      </c>
      <c r="O33" s="82">
        <f t="shared" si="4"/>
        <v>3.1994727047348563</v>
      </c>
      <c r="P33" s="76">
        <f>分析係数表!C36</f>
        <v>0.70817344589409048</v>
      </c>
      <c r="Q33" s="82">
        <f t="shared" si="5"/>
        <v>2.2657816103561692</v>
      </c>
      <c r="R33" s="83">
        <v>2.3268891298328183</v>
      </c>
      <c r="S33" s="84">
        <f t="shared" si="6"/>
        <v>2.4705070587769762</v>
      </c>
      <c r="T33" s="85">
        <f>分析係数表!F36</f>
        <v>0.89418132611637346</v>
      </c>
      <c r="U33" s="86">
        <f t="shared" si="7"/>
        <v>2.2090812779970581</v>
      </c>
      <c r="V33" s="87">
        <f>分析係数表!D36</f>
        <v>4.0595399188092015E-3</v>
      </c>
      <c r="W33" s="88">
        <f t="shared" si="8"/>
        <v>0</v>
      </c>
      <c r="X33" s="76">
        <f>分析係数表!E36</f>
        <v>8.1190798376184028E-4</v>
      </c>
      <c r="Y33" s="89">
        <f t="shared" si="9"/>
        <v>0</v>
      </c>
    </row>
    <row r="34" spans="1:25" x14ac:dyDescent="0.2">
      <c r="A34" s="6" t="s">
        <v>22</v>
      </c>
      <c r="B34" s="5" t="s">
        <v>377</v>
      </c>
      <c r="C34" s="90"/>
      <c r="D34" s="76">
        <f>投入係数表!AH34</f>
        <v>2.3527420446851726E-2</v>
      </c>
      <c r="E34" s="77">
        <f t="shared" si="0"/>
        <v>2.3527420446851726</v>
      </c>
      <c r="F34" s="76">
        <f>分析係数表!C37</f>
        <v>0.27648363838047696</v>
      </c>
      <c r="G34" s="77">
        <f t="shared" si="1"/>
        <v>0.65049468068527916</v>
      </c>
      <c r="H34" s="77">
        <v>0.71514493089989395</v>
      </c>
      <c r="I34" s="77">
        <f t="shared" si="2"/>
        <v>0.71514493089989395</v>
      </c>
      <c r="J34" s="76">
        <f>分析係数表!G37</f>
        <v>0.33205374280230326</v>
      </c>
      <c r="K34" s="78">
        <f t="shared" si="3"/>
        <v>0.23746655095140431</v>
      </c>
      <c r="L34" s="79"/>
      <c r="M34" s="80"/>
      <c r="N34" s="81">
        <f>分析係数表!H37</f>
        <v>5.1330744593407217E-2</v>
      </c>
      <c r="O34" s="82">
        <f t="shared" si="4"/>
        <v>1.2359737773623773</v>
      </c>
      <c r="P34" s="76">
        <f>分析係数表!C37</f>
        <v>0.27648363838047696</v>
      </c>
      <c r="Q34" s="82">
        <f t="shared" si="5"/>
        <v>0.3417265269080117</v>
      </c>
      <c r="R34" s="83">
        <v>0.39231864757627533</v>
      </c>
      <c r="S34" s="84">
        <f t="shared" si="6"/>
        <v>1.1074635784761693</v>
      </c>
      <c r="T34" s="85">
        <f>分析係数表!F37</f>
        <v>0.66922584772872684</v>
      </c>
      <c r="U34" s="86">
        <f t="shared" si="7"/>
        <v>0.7411432521344038</v>
      </c>
      <c r="V34" s="87">
        <f>分析係数表!D37</f>
        <v>9.9168266154830459E-2</v>
      </c>
      <c r="W34" s="88">
        <f t="shared" si="8"/>
        <v>0</v>
      </c>
      <c r="X34" s="76">
        <f>分析係数表!E37</f>
        <v>6.9737683941138842E-2</v>
      </c>
      <c r="Y34" s="89">
        <f t="shared" si="9"/>
        <v>0</v>
      </c>
    </row>
    <row r="35" spans="1:25" x14ac:dyDescent="0.2">
      <c r="A35" s="6" t="s">
        <v>23</v>
      </c>
      <c r="B35" s="5" t="s">
        <v>193</v>
      </c>
      <c r="C35" s="90"/>
      <c r="D35" s="76">
        <f>投入係数表!AH35</f>
        <v>3.0636425186188219E-2</v>
      </c>
      <c r="E35" s="77">
        <f t="shared" si="0"/>
        <v>3.0636425186188219</v>
      </c>
      <c r="F35" s="76">
        <f>分析係数表!C38</f>
        <v>2.0725388601036232E-2</v>
      </c>
      <c r="G35" s="77">
        <f t="shared" si="1"/>
        <v>6.3495181733032466E-2</v>
      </c>
      <c r="H35" s="77">
        <v>6.77328398262739E-2</v>
      </c>
      <c r="I35" s="77">
        <f t="shared" si="2"/>
        <v>6.77328398262739E-2</v>
      </c>
      <c r="J35" s="76">
        <f>分析係数表!G38</f>
        <v>0.23376623376623376</v>
      </c>
      <c r="K35" s="78">
        <f t="shared" si="3"/>
        <v>1.5833650868479612E-2</v>
      </c>
      <c r="L35" s="79"/>
      <c r="M35" s="80"/>
      <c r="N35" s="81">
        <f>分析係数表!H38</f>
        <v>4.4613247923811682E-2</v>
      </c>
      <c r="O35" s="82">
        <f t="shared" si="4"/>
        <v>1.0742256905402439</v>
      </c>
      <c r="P35" s="76">
        <f>分析係数表!C38</f>
        <v>2.0725388601036232E-2</v>
      </c>
      <c r="Q35" s="82">
        <f t="shared" si="5"/>
        <v>2.2263744881663047E-2</v>
      </c>
      <c r="R35" s="83">
        <v>2.5187360135410407E-2</v>
      </c>
      <c r="S35" s="84">
        <f t="shared" si="6"/>
        <v>9.2920199961684311E-2</v>
      </c>
      <c r="T35" s="85">
        <f>分析係数表!F38</f>
        <v>0.61038961038961037</v>
      </c>
      <c r="U35" s="86">
        <f t="shared" si="7"/>
        <v>5.6717524651937176E-2</v>
      </c>
      <c r="V35" s="87">
        <f>分析係数表!D38</f>
        <v>0.19480519480519481</v>
      </c>
      <c r="W35" s="88">
        <f t="shared" si="8"/>
        <v>0</v>
      </c>
      <c r="X35" s="76">
        <f>分析係数表!E38</f>
        <v>0.15584415584415584</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2.8560685299362245E-3</v>
      </c>
      <c r="I36" s="77">
        <f t="shared" si="2"/>
        <v>100.00285606852994</v>
      </c>
      <c r="J36" s="76">
        <f>分析係数表!G39</f>
        <v>0.35511171293161814</v>
      </c>
      <c r="K36" s="78">
        <f t="shared" si="3"/>
        <v>35.512185516549728</v>
      </c>
      <c r="L36" s="79"/>
      <c r="M36" s="80"/>
      <c r="N36" s="81">
        <f>分析係数表!H39</f>
        <v>4.0815169638048808E-3</v>
      </c>
      <c r="O36" s="82">
        <f t="shared" si="4"/>
        <v>9.8277318575473407E-2</v>
      </c>
      <c r="P36" s="76">
        <f>分析係数表!C39</f>
        <v>1</v>
      </c>
      <c r="Q36" s="82">
        <f t="shared" si="5"/>
        <v>9.8277318575473407E-2</v>
      </c>
      <c r="R36" s="83">
        <v>0.10196893488865497</v>
      </c>
      <c r="S36" s="84">
        <f t="shared" si="6"/>
        <v>100.1048250034186</v>
      </c>
      <c r="T36" s="85">
        <f>分析係数表!F39</f>
        <v>0.70565335138794849</v>
      </c>
      <c r="U36" s="86">
        <f t="shared" si="7"/>
        <v>70.639305253766437</v>
      </c>
      <c r="V36" s="87">
        <f>分析係数表!D39</f>
        <v>5.8226134055517943E-2</v>
      </c>
      <c r="W36" s="88">
        <f t="shared" si="8"/>
        <v>6</v>
      </c>
      <c r="X36" s="76">
        <f>分析係数表!E39</f>
        <v>7.3798239675016933E-2</v>
      </c>
      <c r="Y36" s="89">
        <f t="shared" si="9"/>
        <v>7</v>
      </c>
    </row>
    <row r="37" spans="1:25" x14ac:dyDescent="0.2">
      <c r="A37" s="6" t="s">
        <v>25</v>
      </c>
      <c r="B37" s="5" t="s">
        <v>40</v>
      </c>
      <c r="C37" s="90"/>
      <c r="D37" s="76">
        <f>投入係数表!AH37</f>
        <v>1.6926201760324982E-4</v>
      </c>
      <c r="E37" s="77">
        <f t="shared" si="0"/>
        <v>1.6926201760324982E-2</v>
      </c>
      <c r="F37" s="76">
        <f>分析係数表!C40</f>
        <v>0.8197979041916168</v>
      </c>
      <c r="G37" s="77">
        <f t="shared" si="1"/>
        <v>1.3876064729038875E-2</v>
      </c>
      <c r="H37" s="77">
        <v>1.6219072619362462E-2</v>
      </c>
      <c r="I37" s="77">
        <f t="shared" si="2"/>
        <v>1.6219072619362462E-2</v>
      </c>
      <c r="J37" s="76">
        <f>分析係数表!G40</f>
        <v>0.57597173144876324</v>
      </c>
      <c r="K37" s="78">
        <f t="shared" si="3"/>
        <v>9.3417273390674245E-3</v>
      </c>
      <c r="L37" s="79"/>
      <c r="M37" s="80"/>
      <c r="N37" s="81">
        <f>分析係数表!H40</f>
        <v>2.8769025821263571E-2</v>
      </c>
      <c r="O37" s="82">
        <f t="shared" si="4"/>
        <v>0.69271859968128824</v>
      </c>
      <c r="P37" s="76">
        <f>分析係数表!C40</f>
        <v>0.8197979041916168</v>
      </c>
      <c r="Q37" s="82">
        <f t="shared" si="5"/>
        <v>0.56788925621327169</v>
      </c>
      <c r="R37" s="83">
        <v>0.56929516758203891</v>
      </c>
      <c r="S37" s="84">
        <f t="shared" si="6"/>
        <v>0.58551424020140141</v>
      </c>
      <c r="T37" s="85">
        <f>分析係数表!F40</f>
        <v>0.7751534312813837</v>
      </c>
      <c r="U37" s="86">
        <f t="shared" si="7"/>
        <v>0.45386337235622859</v>
      </c>
      <c r="V37" s="87">
        <f>分析係数表!D40</f>
        <v>0.11623581923005394</v>
      </c>
      <c r="W37" s="88">
        <f t="shared" si="8"/>
        <v>0</v>
      </c>
      <c r="X37" s="76">
        <f>分析係数表!E40</f>
        <v>7.1229310024177053E-2</v>
      </c>
      <c r="Y37" s="89">
        <f t="shared" si="9"/>
        <v>0</v>
      </c>
    </row>
    <row r="38" spans="1:25" x14ac:dyDescent="0.2">
      <c r="A38" s="6" t="s">
        <v>26</v>
      </c>
      <c r="B38" s="5" t="s">
        <v>276</v>
      </c>
      <c r="C38" s="90"/>
      <c r="D38" s="76">
        <f>投入係数表!AH38</f>
        <v>0</v>
      </c>
      <c r="E38" s="77">
        <f t="shared" si="0"/>
        <v>0</v>
      </c>
      <c r="F38" s="76">
        <f>分析係数表!C41</f>
        <v>0.39171744294123723</v>
      </c>
      <c r="G38" s="77">
        <f t="shared" si="1"/>
        <v>0</v>
      </c>
      <c r="H38" s="77">
        <v>1.8081868299329047E-4</v>
      </c>
      <c r="I38" s="77">
        <f t="shared" si="2"/>
        <v>1.8081868299329047E-4</v>
      </c>
      <c r="J38" s="76">
        <f>分析係数表!G41</f>
        <v>0.45918367346938777</v>
      </c>
      <c r="K38" s="78">
        <f t="shared" si="3"/>
        <v>8.3028987088755831E-5</v>
      </c>
      <c r="L38" s="79"/>
      <c r="M38" s="80"/>
      <c r="N38" s="81">
        <f>分析係数表!H41</f>
        <v>5.0452084691477002E-2</v>
      </c>
      <c r="O38" s="82">
        <f t="shared" si="4"/>
        <v>1.2148168546134908</v>
      </c>
      <c r="P38" s="76">
        <f>分析係数表!C41</f>
        <v>0.39171744294123723</v>
      </c>
      <c r="Q38" s="82">
        <f t="shared" si="5"/>
        <v>0.47586495193111333</v>
      </c>
      <c r="R38" s="83">
        <v>0.47977626232503795</v>
      </c>
      <c r="S38" s="84">
        <f t="shared" si="6"/>
        <v>0.47995708100803125</v>
      </c>
      <c r="T38" s="85">
        <f>分析係数表!F41</f>
        <v>0.56279434850863419</v>
      </c>
      <c r="U38" s="86">
        <f t="shared" si="7"/>
        <v>0.27011713271802074</v>
      </c>
      <c r="V38" s="87">
        <f>分析係数表!D41</f>
        <v>0.20068027210884354</v>
      </c>
      <c r="W38" s="88">
        <f t="shared" si="8"/>
        <v>0</v>
      </c>
      <c r="X38" s="76">
        <f>分析係数表!E41</f>
        <v>0.1815803244374673</v>
      </c>
      <c r="Y38" s="89">
        <f t="shared" si="9"/>
        <v>0</v>
      </c>
    </row>
    <row r="39" spans="1:25" x14ac:dyDescent="0.2">
      <c r="A39" s="6" t="s">
        <v>51</v>
      </c>
      <c r="B39" s="5" t="s">
        <v>367</v>
      </c>
      <c r="C39" s="90"/>
      <c r="D39" s="76">
        <f>投入係数表!AH39</f>
        <v>0</v>
      </c>
      <c r="E39" s="77">
        <f>$C$36*D39</f>
        <v>0</v>
      </c>
      <c r="F39" s="76">
        <f>分析係数表!C42</f>
        <v>0.20259319286871957</v>
      </c>
      <c r="G39" s="77">
        <f>E39*F39</f>
        <v>0</v>
      </c>
      <c r="H39" s="77">
        <v>3.2782237653646278E-3</v>
      </c>
      <c r="I39" s="77">
        <f>C39+H39</f>
        <v>3.2782237653646278E-3</v>
      </c>
      <c r="J39" s="76">
        <f>分析係数表!G42</f>
        <v>0.5</v>
      </c>
      <c r="K39" s="78">
        <f>I39*J39</f>
        <v>1.6391118826823139E-3</v>
      </c>
      <c r="L39" s="79"/>
      <c r="M39" s="80"/>
      <c r="N39" s="81">
        <f>分析係数表!H42</f>
        <v>1.5560783424506107E-2</v>
      </c>
      <c r="O39" s="82">
        <f t="shared" si="4"/>
        <v>0.37468227706899232</v>
      </c>
      <c r="P39" s="76">
        <f>分析係数表!C42</f>
        <v>0.20259319286871957</v>
      </c>
      <c r="Q39" s="82">
        <f>O39*P39</f>
        <v>7.5908078822729388E-2</v>
      </c>
      <c r="R39" s="83">
        <v>7.7531031645970055E-2</v>
      </c>
      <c r="S39" s="84">
        <f>I39+R39</f>
        <v>8.0809255411334685E-2</v>
      </c>
      <c r="T39" s="85">
        <f>分析係数表!F42</f>
        <v>0.5714285714285714</v>
      </c>
      <c r="U39" s="86">
        <f>S39*T39</f>
        <v>4.6176717377905532E-2</v>
      </c>
      <c r="V39" s="87">
        <f>分析係数表!D42</f>
        <v>1.2619047619047619</v>
      </c>
      <c r="W39" s="88">
        <f>ROUND(S39*V39,0)</f>
        <v>0</v>
      </c>
      <c r="X39" s="76">
        <f>分析係数表!E42</f>
        <v>1.2380952380952381</v>
      </c>
      <c r="Y39" s="89">
        <f>ROUND(S39*X39,0)</f>
        <v>0</v>
      </c>
    </row>
    <row r="40" spans="1:25" x14ac:dyDescent="0.2">
      <c r="A40" s="6" t="s">
        <v>194</v>
      </c>
      <c r="B40" s="5" t="s">
        <v>41</v>
      </c>
      <c r="C40" s="90"/>
      <c r="D40" s="76">
        <f>投入係数表!AH40</f>
        <v>9.2247799593771163E-2</v>
      </c>
      <c r="E40" s="77">
        <f>$C$36*D40</f>
        <v>9.2247799593771163</v>
      </c>
      <c r="F40" s="76">
        <f>分析係数表!C43</f>
        <v>0.25330396475770922</v>
      </c>
      <c r="G40" s="77">
        <f>E40*F40</f>
        <v>2.3366733377276834</v>
      </c>
      <c r="H40" s="77">
        <v>2.5515980774018607</v>
      </c>
      <c r="I40" s="77">
        <f>C40+H40</f>
        <v>2.5515980774018607</v>
      </c>
      <c r="J40" s="76">
        <f>分析係数表!G43</f>
        <v>0.41014168530947054</v>
      </c>
      <c r="K40" s="78">
        <f>I40*J40</f>
        <v>1.0465167356980041</v>
      </c>
      <c r="L40" s="79"/>
      <c r="M40" s="80"/>
      <c r="N40" s="81">
        <f>分析係数表!H43</f>
        <v>4.1382046994132816E-2</v>
      </c>
      <c r="O40" s="82">
        <f t="shared" si="4"/>
        <v>0.99642281333466076</v>
      </c>
      <c r="P40" s="76">
        <f>分析係数表!C43</f>
        <v>0.25330396475770922</v>
      </c>
      <c r="Q40" s="82">
        <f>O40*P40</f>
        <v>0.25239784919270036</v>
      </c>
      <c r="R40" s="83">
        <v>0.35379509168668233</v>
      </c>
      <c r="S40" s="84">
        <f>I40+R40</f>
        <v>2.9053931690885433</v>
      </c>
      <c r="T40" s="85">
        <f>分析係数表!F43</f>
        <v>0.66890380313199105</v>
      </c>
      <c r="U40" s="86">
        <f>S40*T40</f>
        <v>1.9434285403970346</v>
      </c>
      <c r="V40" s="87">
        <f>分析係数表!D43</f>
        <v>0.29082774049217003</v>
      </c>
      <c r="W40" s="88">
        <f>ROUND(S40*V40,0)</f>
        <v>1</v>
      </c>
      <c r="X40" s="76">
        <f>分析係数表!E43</f>
        <v>0.17375093214019388</v>
      </c>
      <c r="Y40" s="89">
        <f>ROUND(S40*X40,0)</f>
        <v>1</v>
      </c>
    </row>
    <row r="41" spans="1:25" x14ac:dyDescent="0.2">
      <c r="A41" s="6" t="s">
        <v>340</v>
      </c>
      <c r="B41" s="5" t="s">
        <v>42</v>
      </c>
      <c r="C41" s="90"/>
      <c r="D41" s="76">
        <f>投入係数表!AH41</f>
        <v>5.077860528097495E-4</v>
      </c>
      <c r="E41" s="77">
        <f>$C$36*D41</f>
        <v>5.0778605280974949E-2</v>
      </c>
      <c r="F41" s="76">
        <f>分析係数表!C44</f>
        <v>0.34899060563661799</v>
      </c>
      <c r="G41" s="77">
        <f>E41*F41</f>
        <v>1.7721256210390217E-2</v>
      </c>
      <c r="H41" s="77">
        <v>1.9023759494746429E-2</v>
      </c>
      <c r="I41" s="77">
        <f>C41+H41</f>
        <v>1.9023759494746429E-2</v>
      </c>
      <c r="J41" s="76">
        <f>分析係数表!G44</f>
        <v>0.26066485946640033</v>
      </c>
      <c r="K41" s="78">
        <f>I41*J41</f>
        <v>4.9588255952206766E-3</v>
      </c>
      <c r="L41" s="79"/>
      <c r="M41" s="80"/>
      <c r="N41" s="81">
        <f>分析係数表!H44</f>
        <v>0.11725858110597773</v>
      </c>
      <c r="O41" s="82">
        <f t="shared" si="4"/>
        <v>2.8234254649078716</v>
      </c>
      <c r="P41" s="76">
        <f>分析係数表!C44</f>
        <v>0.34899060563661799</v>
      </c>
      <c r="Q41" s="82">
        <f>O41*P41</f>
        <v>0.98534896296804786</v>
      </c>
      <c r="R41" s="83">
        <v>0.99712025178942887</v>
      </c>
      <c r="S41" s="84">
        <f>I41+R41</f>
        <v>1.0161440112841753</v>
      </c>
      <c r="T41" s="85">
        <f>分析係数表!F44</f>
        <v>0.46411756313311459</v>
      </c>
      <c r="U41" s="86">
        <f>S41*T41</f>
        <v>0.47161028230951951</v>
      </c>
      <c r="V41" s="87">
        <f>分析係数表!D44</f>
        <v>0.17006705664146099</v>
      </c>
      <c r="W41" s="88">
        <f>ROUND(S41*V41,0)</f>
        <v>0</v>
      </c>
      <c r="X41" s="76">
        <f>分析係数表!E44</f>
        <v>7.8327864174632611E-2</v>
      </c>
      <c r="Y41" s="89">
        <f>ROUND(S41*X41,0)</f>
        <v>0</v>
      </c>
    </row>
    <row r="42" spans="1:25" x14ac:dyDescent="0.2">
      <c r="A42" s="6" t="s">
        <v>341</v>
      </c>
      <c r="B42" s="5" t="s">
        <v>278</v>
      </c>
      <c r="C42" s="90"/>
      <c r="D42" s="76">
        <f>投入係数表!AH42</f>
        <v>6.770480704129993E-4</v>
      </c>
      <c r="E42" s="77">
        <f>$C$36*D42</f>
        <v>6.7704807041299928E-2</v>
      </c>
      <c r="F42" s="76">
        <f>分析係数表!C45</f>
        <v>1</v>
      </c>
      <c r="G42" s="77">
        <f>E42*F42</f>
        <v>6.7704807041299928E-2</v>
      </c>
      <c r="H42" s="77">
        <v>6.8671375389085326E-2</v>
      </c>
      <c r="I42" s="77">
        <f>C42+H42</f>
        <v>6.8671375389085326E-2</v>
      </c>
      <c r="J42" s="76">
        <f>分析係数表!G45</f>
        <v>0</v>
      </c>
      <c r="K42" s="78">
        <f>I42*J42</f>
        <v>0</v>
      </c>
      <c r="L42" s="79"/>
      <c r="M42" s="80"/>
      <c r="N42" s="81">
        <f>分析係数表!H45</f>
        <v>0</v>
      </c>
      <c r="O42" s="82">
        <f t="shared" si="4"/>
        <v>0</v>
      </c>
      <c r="P42" s="76">
        <f>分析係数表!C45</f>
        <v>1</v>
      </c>
      <c r="Q42" s="82">
        <f>O42*P42</f>
        <v>0</v>
      </c>
      <c r="R42" s="83">
        <v>2.37209219282776E-3</v>
      </c>
      <c r="S42" s="84">
        <f>I42+R42</f>
        <v>7.1043467581913086E-2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投入係数表!AH43</f>
        <v>3.8930264048747461E-3</v>
      </c>
      <c r="E43" s="77">
        <f>$C$36*D43</f>
        <v>0.38930264048747459</v>
      </c>
      <c r="F43" s="76">
        <f>分析係数表!C46</f>
        <v>3.0665669409124852E-2</v>
      </c>
      <c r="G43" s="77">
        <f>E43*F43</f>
        <v>1.193822607328828E-2</v>
      </c>
      <c r="H43" s="77">
        <v>1.4637351215923151E-2</v>
      </c>
      <c r="I43" s="77">
        <f>C43+H43</f>
        <v>1.4637351215923151E-2</v>
      </c>
      <c r="J43" s="76">
        <f>分析係数表!G46</f>
        <v>2.4390243902439025E-2</v>
      </c>
      <c r="K43" s="78">
        <f>I43*J43</f>
        <v>3.5700856624202806E-4</v>
      </c>
      <c r="L43" s="79"/>
      <c r="M43" s="80"/>
      <c r="N43" s="81">
        <f>分析係数表!H46</f>
        <v>2.3808848955528473E-2</v>
      </c>
      <c r="O43" s="82">
        <f t="shared" si="4"/>
        <v>0.57328435835692826</v>
      </c>
      <c r="P43" s="76">
        <f>分析係数表!C46</f>
        <v>3.0665669409124852E-2</v>
      </c>
      <c r="Q43" s="82">
        <f>O43*P43</f>
        <v>1.7580148610795824E-2</v>
      </c>
      <c r="R43" s="83">
        <v>1.8919533605055459E-2</v>
      </c>
      <c r="S43" s="84">
        <f>I43+R43</f>
        <v>3.3556884820978614E-2</v>
      </c>
      <c r="T43" s="85">
        <f>分析係数表!F46</f>
        <v>0.34146341463414637</v>
      </c>
      <c r="U43" s="86">
        <f>S43*T43</f>
        <v>1.1458448475456113E-2</v>
      </c>
      <c r="V43" s="87">
        <f>分析係数表!D46</f>
        <v>4.878048780487805E-2</v>
      </c>
      <c r="W43" s="88">
        <f>ROUND(S43*V43,0)</f>
        <v>0</v>
      </c>
      <c r="X43" s="76">
        <f>分析係数表!E46</f>
        <v>0.17073170731707318</v>
      </c>
      <c r="Y43" s="89">
        <f>ROUND(S43*X43,0)</f>
        <v>0</v>
      </c>
    </row>
    <row r="44" spans="1:25" x14ac:dyDescent="0.2">
      <c r="A44" s="192">
        <v>40</v>
      </c>
      <c r="B44" s="14" t="s">
        <v>150</v>
      </c>
      <c r="C44" s="197">
        <f>SUM(C5:C43)</f>
        <v>100</v>
      </c>
      <c r="D44" s="92">
        <f>投入係数表!AH44</f>
        <v>0.28385240352064994</v>
      </c>
      <c r="E44" s="91">
        <f>SUM(E5:E43)</f>
        <v>28.385240352064994</v>
      </c>
      <c r="F44" s="92">
        <f>分析係数表!C47</f>
        <v>0.40646171512083096</v>
      </c>
      <c r="G44" s="91">
        <f>SUM(G5:G43)</f>
        <v>7.7753889618448193</v>
      </c>
      <c r="H44" s="91">
        <f>SUM(H5:H43)</f>
        <v>8.5683679144199232</v>
      </c>
      <c r="I44" s="91">
        <f>SUM(I5:I43)</f>
        <v>108.56836791441992</v>
      </c>
      <c r="J44" s="92">
        <f>分析係数表!G47</f>
        <v>0.2746501442153616</v>
      </c>
      <c r="K44" s="93">
        <f>SUM(K5:K43)</f>
        <v>38.402911534880353</v>
      </c>
      <c r="L44" s="94">
        <f>最終需要_まとめ!$L$33</f>
        <v>0.627</v>
      </c>
      <c r="M44" s="91">
        <f>K44*L44</f>
        <v>24.07862553236998</v>
      </c>
      <c r="N44" s="95">
        <f>分析係数表!H47</f>
        <v>1</v>
      </c>
      <c r="O44" s="96">
        <f>SUM(O5:O43)</f>
        <v>24.07862553236998</v>
      </c>
      <c r="P44" s="92">
        <f>分析係数表!C47</f>
        <v>0.40646171512083096</v>
      </c>
      <c r="Q44" s="96">
        <f>SUM(Q5:Q43)</f>
        <v>7.5156976657334038</v>
      </c>
      <c r="R44" s="91">
        <f>SUM(R5:R43)</f>
        <v>8.2785593488775682</v>
      </c>
      <c r="S44" s="97">
        <f>SUM(S5:S43)</f>
        <v>116.84692726329752</v>
      </c>
      <c r="T44" s="98">
        <f>分析係数表!F47</f>
        <v>0.52975109496848627</v>
      </c>
      <c r="U44" s="99">
        <f>SUM(U5:U43)</f>
        <v>80.974328417689904</v>
      </c>
      <c r="V44" s="100">
        <f>分析係数表!D47</f>
        <v>0.13437209089383004</v>
      </c>
      <c r="W44" s="101">
        <f>SUM(W5:W43)</f>
        <v>7</v>
      </c>
      <c r="X44" s="92">
        <f>分析係数表!E47</f>
        <v>9.7288140766401632E-2</v>
      </c>
      <c r="Y44" s="102">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287</v>
      </c>
      <c r="S2" s="3" t="s">
        <v>152</v>
      </c>
      <c r="U2" s="64" t="s">
        <v>209</v>
      </c>
      <c r="W2" s="3" t="s">
        <v>130</v>
      </c>
      <c r="Y2" s="3" t="s">
        <v>153</v>
      </c>
    </row>
    <row r="3" spans="1:25" ht="44" x14ac:dyDescent="0.2">
      <c r="B3" s="65"/>
      <c r="C3" s="66" t="s">
        <v>227</v>
      </c>
      <c r="D3" s="66" t="s">
        <v>229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投入係数表!AI5</f>
        <v>2.417705039985122E-3</v>
      </c>
      <c r="E5" s="77">
        <f>$C$37*D5</f>
        <v>0.24177050399851219</v>
      </c>
      <c r="F5" s="76">
        <f>分析係数表!C8</f>
        <v>0.34359605911330049</v>
      </c>
      <c r="G5" s="77">
        <f t="shared" ref="G5:G38" si="0">E5*F5</f>
        <v>8.307139238372524E-2</v>
      </c>
      <c r="H5" s="77">
        <f t="array" ref="H5:H43">MMULT(逆行列係数!C5:AO43,'33'!G5:G43)</f>
        <v>9.8504596990985654E-2</v>
      </c>
      <c r="I5" s="77">
        <f t="shared" ref="I5:I38" si="1">C5+H5</f>
        <v>9.8504596990985654E-2</v>
      </c>
      <c r="J5" s="76">
        <f>分析係数表!G8</f>
        <v>0.12010331467929401</v>
      </c>
      <c r="K5" s="78">
        <f t="shared" ref="K5:K38" si="2">I5*J5</f>
        <v>1.1830728609765388E-2</v>
      </c>
      <c r="L5" s="79" t="s">
        <v>187</v>
      </c>
      <c r="M5" s="80" t="s">
        <v>187</v>
      </c>
      <c r="N5" s="81">
        <f>分析係数表!H8</f>
        <v>1.3293274000170063E-2</v>
      </c>
      <c r="O5" s="82">
        <f t="shared" ref="O5:O43" si="3">$M$44*N5</f>
        <v>0.49516110784647571</v>
      </c>
      <c r="P5" s="76">
        <f>分析係数表!C8</f>
        <v>0.34359605911330049</v>
      </c>
      <c r="Q5" s="82">
        <f t="shared" ref="Q5:Q38" si="4">O5*P5</f>
        <v>0.17013540528222504</v>
      </c>
      <c r="R5" s="83">
        <f t="array" ref="R5:R43">MMULT(逆行列係数!C5:AO43,'33'!Q5:Q43)</f>
        <v>0.2450998944679442</v>
      </c>
      <c r="S5" s="84">
        <f t="shared" ref="S5:S38" si="5">I5+R5</f>
        <v>0.34360449145892985</v>
      </c>
      <c r="T5" s="85">
        <f>分析係数表!F8</f>
        <v>0.4537236332328885</v>
      </c>
      <c r="U5" s="86">
        <f t="shared" ref="U5:U38" si="6">S5*T5</f>
        <v>0.15590147825988465</v>
      </c>
      <c r="V5" s="87">
        <f>分析係数表!D8</f>
        <v>0.40163581575548857</v>
      </c>
      <c r="W5" s="88">
        <f t="shared" ref="W5:W38" si="7">ROUND(S5*V5,0)</f>
        <v>0</v>
      </c>
      <c r="X5" s="76">
        <f>分析係数表!E8</f>
        <v>0.27335342229875159</v>
      </c>
      <c r="Y5" s="89">
        <f t="shared" ref="Y5:Y38" si="8">ROUND(S5*X5,0)</f>
        <v>0</v>
      </c>
    </row>
    <row r="6" spans="1:25" x14ac:dyDescent="0.2">
      <c r="A6" s="6" t="s">
        <v>219</v>
      </c>
      <c r="B6" s="5" t="s">
        <v>265</v>
      </c>
      <c r="C6" s="90"/>
      <c r="D6" s="76">
        <f>投入係数表!AI6</f>
        <v>0</v>
      </c>
      <c r="E6" s="77">
        <f t="shared" ref="E6:E43" si="9">$C$37*D6</f>
        <v>0</v>
      </c>
      <c r="F6" s="76">
        <f>分析係数表!C9</f>
        <v>1</v>
      </c>
      <c r="G6" s="77">
        <f t="shared" si="0"/>
        <v>0</v>
      </c>
      <c r="H6" s="77">
        <v>5.8122384109974656E-4</v>
      </c>
      <c r="I6" s="77">
        <f t="shared" si="1"/>
        <v>5.8122384109974656E-4</v>
      </c>
      <c r="J6" s="76">
        <f>分析係数表!G9</f>
        <v>0.25</v>
      </c>
      <c r="K6" s="78">
        <f t="shared" si="2"/>
        <v>1.4530596027493664E-4</v>
      </c>
      <c r="L6" s="79"/>
      <c r="M6" s="80"/>
      <c r="N6" s="81">
        <f>分析係数表!H9</f>
        <v>6.8025282730081347E-4</v>
      </c>
      <c r="O6" s="82">
        <f t="shared" si="3"/>
        <v>2.533873472988362E-2</v>
      </c>
      <c r="P6" s="76">
        <f>分析係数表!C9</f>
        <v>1</v>
      </c>
      <c r="Q6" s="82">
        <f t="shared" si="4"/>
        <v>2.533873472988362E-2</v>
      </c>
      <c r="R6" s="83">
        <v>3.2082403263383338E-2</v>
      </c>
      <c r="S6" s="84">
        <f t="shared" si="5"/>
        <v>3.2663627104483083E-2</v>
      </c>
      <c r="T6" s="85">
        <f>分析係数表!F9</f>
        <v>0.67771084337349397</v>
      </c>
      <c r="U6" s="86">
        <f t="shared" si="6"/>
        <v>2.2136494272616547E-2</v>
      </c>
      <c r="V6" s="87">
        <f>分析係数表!D9</f>
        <v>0.24397590361445784</v>
      </c>
      <c r="W6" s="88">
        <f t="shared" si="7"/>
        <v>0</v>
      </c>
      <c r="X6" s="76">
        <f>分析係数表!E9</f>
        <v>0.13855421686746988</v>
      </c>
      <c r="Y6" s="89">
        <f t="shared" si="8"/>
        <v>0</v>
      </c>
    </row>
    <row r="7" spans="1:25" x14ac:dyDescent="0.2">
      <c r="A7" s="6" t="s">
        <v>220</v>
      </c>
      <c r="B7" s="5" t="s">
        <v>266</v>
      </c>
      <c r="C7" s="90"/>
      <c r="D7" s="76">
        <f>投入係数表!AI7</f>
        <v>0</v>
      </c>
      <c r="E7" s="77">
        <f t="shared" si="9"/>
        <v>0</v>
      </c>
      <c r="F7" s="76">
        <f>分析係数表!C10</f>
        <v>1</v>
      </c>
      <c r="G7" s="77">
        <f t="shared" si="0"/>
        <v>0</v>
      </c>
      <c r="H7" s="77">
        <v>5.6851538933549535E-3</v>
      </c>
      <c r="I7" s="77">
        <f t="shared" si="1"/>
        <v>5.6851538933549535E-3</v>
      </c>
      <c r="J7" s="76">
        <f>分析係数表!G10</f>
        <v>0.17902051621442752</v>
      </c>
      <c r="K7" s="78">
        <f t="shared" si="2"/>
        <v>1.0177591847468663E-3</v>
      </c>
      <c r="L7" s="79"/>
      <c r="M7" s="80"/>
      <c r="N7" s="81">
        <f>分析係数表!H10</f>
        <v>1.3605056546016269E-3</v>
      </c>
      <c r="O7" s="82">
        <f t="shared" si="3"/>
        <v>5.0677469459767241E-2</v>
      </c>
      <c r="P7" s="76">
        <f>分析係数表!C10</f>
        <v>1</v>
      </c>
      <c r="Q7" s="82">
        <f t="shared" si="4"/>
        <v>5.0677469459767241E-2</v>
      </c>
      <c r="R7" s="83">
        <v>8.8377908679724324E-2</v>
      </c>
      <c r="S7" s="84">
        <f t="shared" si="5"/>
        <v>9.4063062573079281E-2</v>
      </c>
      <c r="T7" s="85">
        <f>分析係数表!F10</f>
        <v>0.51919258769027132</v>
      </c>
      <c r="U7" s="86">
        <f t="shared" si="6"/>
        <v>4.8836844863388941E-2</v>
      </c>
      <c r="V7" s="87">
        <f>分析係数表!D10</f>
        <v>0.11647915287888816</v>
      </c>
      <c r="W7" s="88">
        <f t="shared" si="7"/>
        <v>0</v>
      </c>
      <c r="X7" s="76">
        <f>分析係数表!E10</f>
        <v>0.11482461945731304</v>
      </c>
      <c r="Y7" s="89">
        <f t="shared" si="8"/>
        <v>0</v>
      </c>
    </row>
    <row r="8" spans="1:25" x14ac:dyDescent="0.2">
      <c r="A8" s="6" t="s">
        <v>221</v>
      </c>
      <c r="B8" s="5" t="s">
        <v>27</v>
      </c>
      <c r="C8" s="90"/>
      <c r="D8" s="76">
        <f>投入係数表!AI8</f>
        <v>0</v>
      </c>
      <c r="E8" s="77">
        <f t="shared" si="9"/>
        <v>0</v>
      </c>
      <c r="F8" s="76">
        <f>分析係数表!C11</f>
        <v>0.13492063492063489</v>
      </c>
      <c r="G8" s="77">
        <f t="shared" si="0"/>
        <v>0</v>
      </c>
      <c r="H8" s="77">
        <v>7.0640608968279464E-2</v>
      </c>
      <c r="I8" s="77">
        <f t="shared" si="1"/>
        <v>7.0640608968279464E-2</v>
      </c>
      <c r="J8" s="76">
        <f>分析係数表!G11</f>
        <v>0.36893203883495146</v>
      </c>
      <c r="K8" s="78">
        <f t="shared" si="2"/>
        <v>2.60615838912099E-2</v>
      </c>
      <c r="L8" s="79"/>
      <c r="M8" s="80"/>
      <c r="N8" s="81">
        <f>分析係数表!H11</f>
        <v>-2.8343867804200562E-5</v>
      </c>
      <c r="O8" s="82">
        <f t="shared" si="3"/>
        <v>-1.0557806137451509E-3</v>
      </c>
      <c r="P8" s="76">
        <f>分析係数表!C11</f>
        <v>0.13492063492063489</v>
      </c>
      <c r="Q8" s="82">
        <f t="shared" si="4"/>
        <v>-1.4244659074339334E-4</v>
      </c>
      <c r="R8" s="83">
        <v>3.0867020170353022E-2</v>
      </c>
      <c r="S8" s="84">
        <f t="shared" si="5"/>
        <v>0.10150762913863248</v>
      </c>
      <c r="T8" s="85">
        <f>分析係数表!F11</f>
        <v>0.61165048543689315</v>
      </c>
      <c r="U8" s="86">
        <f t="shared" si="6"/>
        <v>6.208719063819268E-2</v>
      </c>
      <c r="V8" s="87">
        <f>分析係数表!D11</f>
        <v>6.7961165048543687E-2</v>
      </c>
      <c r="W8" s="88">
        <f t="shared" si="7"/>
        <v>0</v>
      </c>
      <c r="X8" s="76">
        <f>分析係数表!E11</f>
        <v>5.8252427184466021E-2</v>
      </c>
      <c r="Y8" s="89">
        <f t="shared" si="8"/>
        <v>0</v>
      </c>
    </row>
    <row r="9" spans="1:25" x14ac:dyDescent="0.2">
      <c r="A9" s="6" t="s">
        <v>222</v>
      </c>
      <c r="B9" s="5" t="s">
        <v>190</v>
      </c>
      <c r="C9" s="90"/>
      <c r="D9" s="76">
        <f>投入係数表!AI9</f>
        <v>7.0671378091872791E-3</v>
      </c>
      <c r="E9" s="77">
        <f t="shared" si="9"/>
        <v>0.70671378091872794</v>
      </c>
      <c r="F9" s="76">
        <f>分析係数表!C12</f>
        <v>0.20036934441366572</v>
      </c>
      <c r="G9" s="77">
        <f t="shared" si="0"/>
        <v>0.14160377697078849</v>
      </c>
      <c r="H9" s="77">
        <v>0.15337222954269775</v>
      </c>
      <c r="I9" s="77">
        <f t="shared" si="1"/>
        <v>0.15337222954269775</v>
      </c>
      <c r="J9" s="76">
        <f>分析係数表!G12</f>
        <v>0.13740087392782002</v>
      </c>
      <c r="K9" s="78">
        <f t="shared" si="2"/>
        <v>2.1073478375424885E-2</v>
      </c>
      <c r="L9" s="79"/>
      <c r="M9" s="80"/>
      <c r="N9" s="81">
        <f>分析係数表!H12</f>
        <v>9.9061817975680963E-2</v>
      </c>
      <c r="O9" s="82">
        <f t="shared" si="3"/>
        <v>3.6899532450393022</v>
      </c>
      <c r="P9" s="76">
        <f>分析係数表!C12</f>
        <v>0.20036934441366572</v>
      </c>
      <c r="Q9" s="82">
        <f t="shared" si="4"/>
        <v>0.73935351262560345</v>
      </c>
      <c r="R9" s="83">
        <v>0.82299057733441217</v>
      </c>
      <c r="S9" s="84">
        <f t="shared" si="5"/>
        <v>0.97636280687710997</v>
      </c>
      <c r="T9" s="85">
        <f>分析係数表!F12</f>
        <v>0.33460106813400226</v>
      </c>
      <c r="U9" s="86">
        <f t="shared" si="6"/>
        <v>0.32669203806739355</v>
      </c>
      <c r="V9" s="87">
        <f>分析係数表!D12</f>
        <v>7.0399741058423698E-2</v>
      </c>
      <c r="W9" s="88">
        <f t="shared" si="7"/>
        <v>0</v>
      </c>
      <c r="X9" s="76">
        <f>分析係数表!E12</f>
        <v>6.3521605437773104E-2</v>
      </c>
      <c r="Y9" s="89">
        <f t="shared" si="8"/>
        <v>0</v>
      </c>
    </row>
    <row r="10" spans="1:25" x14ac:dyDescent="0.2">
      <c r="A10" s="6" t="s">
        <v>223</v>
      </c>
      <c r="B10" s="5" t="s">
        <v>28</v>
      </c>
      <c r="C10" s="90"/>
      <c r="D10" s="76">
        <f>投入係数表!AI10</f>
        <v>1.859773107680863E-4</v>
      </c>
      <c r="E10" s="77">
        <f t="shared" si="9"/>
        <v>1.8597731076808628E-2</v>
      </c>
      <c r="F10" s="76">
        <f>分析係数表!C13</f>
        <v>0</v>
      </c>
      <c r="G10" s="77">
        <f t="shared" si="0"/>
        <v>0</v>
      </c>
      <c r="H10" s="77">
        <v>0</v>
      </c>
      <c r="I10" s="77">
        <f t="shared" si="1"/>
        <v>0</v>
      </c>
      <c r="J10" s="76">
        <f>分析係数表!G13</f>
        <v>0.24470588235294119</v>
      </c>
      <c r="K10" s="78">
        <f t="shared" si="2"/>
        <v>0</v>
      </c>
      <c r="L10" s="79"/>
      <c r="M10" s="80"/>
      <c r="N10" s="81">
        <f>分析係数表!H13</f>
        <v>1.4682123522575891E-2</v>
      </c>
      <c r="O10" s="82">
        <f t="shared" si="3"/>
        <v>0.54689435791998808</v>
      </c>
      <c r="P10" s="76">
        <f>分析係数表!C13</f>
        <v>0</v>
      </c>
      <c r="Q10" s="82">
        <f t="shared" si="4"/>
        <v>0</v>
      </c>
      <c r="R10" s="83">
        <v>0</v>
      </c>
      <c r="S10" s="84">
        <f t="shared" si="5"/>
        <v>0</v>
      </c>
      <c r="T10" s="85">
        <f>分析係数表!F13</f>
        <v>0.3835294117647059</v>
      </c>
      <c r="U10" s="86">
        <f t="shared" si="6"/>
        <v>0</v>
      </c>
      <c r="V10" s="87">
        <f>分析係数表!D13</f>
        <v>0.3411764705882353</v>
      </c>
      <c r="W10" s="88">
        <f t="shared" si="7"/>
        <v>0</v>
      </c>
      <c r="X10" s="76">
        <f>分析係数表!E13</f>
        <v>0.31058823529411766</v>
      </c>
      <c r="Y10" s="89">
        <f t="shared" si="8"/>
        <v>0</v>
      </c>
    </row>
    <row r="11" spans="1:25" x14ac:dyDescent="0.2">
      <c r="A11" s="6" t="s">
        <v>224</v>
      </c>
      <c r="B11" s="5" t="s">
        <v>267</v>
      </c>
      <c r="C11" s="90"/>
      <c r="D11" s="76">
        <f>投入係数表!AI11</f>
        <v>5.7652966338106754E-3</v>
      </c>
      <c r="E11" s="77">
        <f t="shared" si="9"/>
        <v>0.57652966338106759</v>
      </c>
      <c r="F11" s="76">
        <f>分析係数表!C14</f>
        <v>6.3559322033898136E-3</v>
      </c>
      <c r="G11" s="77">
        <f t="shared" si="0"/>
        <v>3.6643834536932165E-3</v>
      </c>
      <c r="H11" s="77">
        <v>4.1248332580587953E-3</v>
      </c>
      <c r="I11" s="77">
        <f t="shared" si="1"/>
        <v>4.1248332580587953E-3</v>
      </c>
      <c r="J11" s="76">
        <f>分析係数表!G14</f>
        <v>0.23809523809523808</v>
      </c>
      <c r="K11" s="78">
        <f t="shared" si="2"/>
        <v>9.8210315668066542E-4</v>
      </c>
      <c r="L11" s="79"/>
      <c r="M11" s="80"/>
      <c r="N11" s="81">
        <f>分析係数表!H14</f>
        <v>1.218786315580624E-3</v>
      </c>
      <c r="O11" s="82">
        <f t="shared" si="3"/>
        <v>4.5398566391041478E-2</v>
      </c>
      <c r="P11" s="76">
        <f>分析係数表!C14</f>
        <v>6.3559322033898136E-3</v>
      </c>
      <c r="Q11" s="82">
        <f t="shared" si="4"/>
        <v>2.88550210112551E-4</v>
      </c>
      <c r="R11" s="83">
        <v>7.3128568270196812E-4</v>
      </c>
      <c r="S11" s="84">
        <f t="shared" si="5"/>
        <v>4.8561189407607631E-3</v>
      </c>
      <c r="T11" s="85">
        <f>分析係数表!F14</f>
        <v>0.42857142857142855</v>
      </c>
      <c r="U11" s="86">
        <f t="shared" si="6"/>
        <v>2.0811938317546125E-3</v>
      </c>
      <c r="V11" s="87">
        <f>分析係数表!D14</f>
        <v>0.38095238095238093</v>
      </c>
      <c r="W11" s="88">
        <f t="shared" si="7"/>
        <v>0</v>
      </c>
      <c r="X11" s="76">
        <f>分析係数表!E14</f>
        <v>0.26190476190476192</v>
      </c>
      <c r="Y11" s="89">
        <f t="shared" si="8"/>
        <v>0</v>
      </c>
    </row>
    <row r="12" spans="1:25" x14ac:dyDescent="0.2">
      <c r="A12" s="6" t="s">
        <v>225</v>
      </c>
      <c r="B12" s="5" t="s">
        <v>29</v>
      </c>
      <c r="C12" s="90"/>
      <c r="D12" s="76">
        <f>投入係数表!AI12</f>
        <v>4.2774781476659848E-3</v>
      </c>
      <c r="E12" s="77">
        <f t="shared" si="9"/>
        <v>0.42774781476659851</v>
      </c>
      <c r="F12" s="76">
        <f>分析係数表!C15</f>
        <v>0</v>
      </c>
      <c r="G12" s="77">
        <f t="shared" si="0"/>
        <v>0</v>
      </c>
      <c r="H12" s="77">
        <v>0</v>
      </c>
      <c r="I12" s="77">
        <f t="shared" si="1"/>
        <v>0</v>
      </c>
      <c r="J12" s="76">
        <f>分析係数表!G15</f>
        <v>0.10526315789473684</v>
      </c>
      <c r="K12" s="78">
        <f t="shared" si="2"/>
        <v>0</v>
      </c>
      <c r="L12" s="79"/>
      <c r="M12" s="80"/>
      <c r="N12" s="81">
        <f>分析係数表!H15</f>
        <v>9.2117570363651827E-3</v>
      </c>
      <c r="O12" s="82">
        <f t="shared" si="3"/>
        <v>0.343128699467174</v>
      </c>
      <c r="P12" s="76">
        <f>分析係数表!C15</f>
        <v>0</v>
      </c>
      <c r="Q12" s="82">
        <f t="shared" si="4"/>
        <v>0</v>
      </c>
      <c r="R12" s="83">
        <v>0</v>
      </c>
      <c r="S12" s="84">
        <f t="shared" si="5"/>
        <v>0</v>
      </c>
      <c r="T12" s="85">
        <f>分析係数表!F15</f>
        <v>0.2982456140350877</v>
      </c>
      <c r="U12" s="86">
        <f t="shared" si="6"/>
        <v>0</v>
      </c>
      <c r="V12" s="87">
        <f>分析係数表!D15</f>
        <v>0</v>
      </c>
      <c r="W12" s="88">
        <f t="shared" si="7"/>
        <v>0</v>
      </c>
      <c r="X12" s="76">
        <f>分析係数表!E15</f>
        <v>0</v>
      </c>
      <c r="Y12" s="89">
        <f t="shared" si="8"/>
        <v>0</v>
      </c>
    </row>
    <row r="13" spans="1:25" x14ac:dyDescent="0.2">
      <c r="A13" s="6" t="s">
        <v>226</v>
      </c>
      <c r="B13" s="5" t="s">
        <v>30</v>
      </c>
      <c r="C13" s="90"/>
      <c r="D13" s="76">
        <f>投入係数表!AI13</f>
        <v>2.6036823507532081E-3</v>
      </c>
      <c r="E13" s="77">
        <f t="shared" si="9"/>
        <v>0.26036823507532081</v>
      </c>
      <c r="F13" s="76">
        <f>分析係数表!C16</f>
        <v>8.0906148867310179E-4</v>
      </c>
      <c r="G13" s="77">
        <f t="shared" si="0"/>
        <v>2.1065391187322717E-4</v>
      </c>
      <c r="H13" s="77">
        <v>3.2673895444225703E-4</v>
      </c>
      <c r="I13" s="77">
        <f t="shared" si="1"/>
        <v>3.2673895444225703E-4</v>
      </c>
      <c r="J13" s="76">
        <f>分析係数表!G16</f>
        <v>0</v>
      </c>
      <c r="K13" s="78">
        <f t="shared" si="2"/>
        <v>0</v>
      </c>
      <c r="L13" s="79"/>
      <c r="M13" s="80"/>
      <c r="N13" s="81">
        <f>分析係数表!H16</f>
        <v>1.7573198038604347E-2</v>
      </c>
      <c r="O13" s="82">
        <f t="shared" si="3"/>
        <v>0.6545839805219934</v>
      </c>
      <c r="P13" s="76">
        <f>分析係数表!C16</f>
        <v>8.0906148867310179E-4</v>
      </c>
      <c r="Q13" s="82">
        <f t="shared" si="4"/>
        <v>5.2959868974268868E-4</v>
      </c>
      <c r="R13" s="83">
        <v>6.023684486794941E-4</v>
      </c>
      <c r="S13" s="84">
        <f t="shared" si="5"/>
        <v>9.2910740312175113E-4</v>
      </c>
      <c r="T13" s="85">
        <f>分析係数表!F16</f>
        <v>0</v>
      </c>
      <c r="U13" s="86">
        <f t="shared" si="6"/>
        <v>0</v>
      </c>
      <c r="V13" s="87">
        <f>分析係数表!D16</f>
        <v>0</v>
      </c>
      <c r="W13" s="88">
        <f t="shared" si="7"/>
        <v>0</v>
      </c>
      <c r="X13" s="76">
        <f>分析係数表!E16</f>
        <v>0</v>
      </c>
      <c r="Y13" s="89">
        <f t="shared" si="8"/>
        <v>0</v>
      </c>
    </row>
    <row r="14" spans="1:25" x14ac:dyDescent="0.2">
      <c r="A14" s="6" t="s">
        <v>2</v>
      </c>
      <c r="B14" s="5" t="s">
        <v>364</v>
      </c>
      <c r="C14" s="90"/>
      <c r="D14" s="76">
        <f>投入係数表!AI14</f>
        <v>2.0457504184489494E-3</v>
      </c>
      <c r="E14" s="77">
        <f t="shared" si="9"/>
        <v>0.20457504184489494</v>
      </c>
      <c r="F14" s="76">
        <f>分析係数表!C17</f>
        <v>1.9255455712451908E-2</v>
      </c>
      <c r="G14" s="77">
        <f t="shared" si="0"/>
        <v>3.9391856581173701E-3</v>
      </c>
      <c r="H14" s="77">
        <v>5.5012592920607476E-3</v>
      </c>
      <c r="I14" s="77">
        <f t="shared" si="1"/>
        <v>5.5012592920607476E-3</v>
      </c>
      <c r="J14" s="76">
        <f>分析係数表!G17</f>
        <v>0.22549019607843138</v>
      </c>
      <c r="K14" s="78">
        <f t="shared" si="2"/>
        <v>1.2404800364450707E-3</v>
      </c>
      <c r="L14" s="79"/>
      <c r="M14" s="80"/>
      <c r="N14" s="81">
        <f>分析係数表!H17</f>
        <v>2.8343867804200562E-3</v>
      </c>
      <c r="O14" s="82">
        <f t="shared" si="3"/>
        <v>0.10557806137451509</v>
      </c>
      <c r="P14" s="76">
        <f>分析係数表!C17</f>
        <v>1.9255455712451908E-2</v>
      </c>
      <c r="Q14" s="82">
        <f t="shared" si="4"/>
        <v>2.0329536850035045E-3</v>
      </c>
      <c r="R14" s="83">
        <v>3.2977981182464489E-3</v>
      </c>
      <c r="S14" s="84">
        <f t="shared" si="5"/>
        <v>8.799057410307197E-3</v>
      </c>
      <c r="T14" s="85">
        <f>分析係数表!F17</f>
        <v>0.34313725490196079</v>
      </c>
      <c r="U14" s="86">
        <f t="shared" si="6"/>
        <v>3.0192844054975675E-3</v>
      </c>
      <c r="V14" s="87">
        <f>分析係数表!D17</f>
        <v>1.9607843137254902E-2</v>
      </c>
      <c r="W14" s="88">
        <f t="shared" si="7"/>
        <v>0</v>
      </c>
      <c r="X14" s="76">
        <f>分析係数表!E17</f>
        <v>9.8039215686274508E-3</v>
      </c>
      <c r="Y14" s="89">
        <f t="shared" si="8"/>
        <v>0</v>
      </c>
    </row>
    <row r="15" spans="1:25" x14ac:dyDescent="0.2">
      <c r="A15" s="6" t="s">
        <v>3</v>
      </c>
      <c r="B15" s="5" t="s">
        <v>31</v>
      </c>
      <c r="C15" s="90"/>
      <c r="D15" s="76">
        <f>投入係数表!AI15</f>
        <v>2.0457504184489494E-3</v>
      </c>
      <c r="E15" s="77">
        <f t="shared" si="9"/>
        <v>0.20457504184489494</v>
      </c>
      <c r="F15" s="76">
        <f>分析係数表!C18</f>
        <v>0.17326732673267331</v>
      </c>
      <c r="G15" s="77">
        <f t="shared" si="0"/>
        <v>3.5446170616689726E-2</v>
      </c>
      <c r="H15" s="77">
        <v>4.4563913272127907E-2</v>
      </c>
      <c r="I15" s="77">
        <f t="shared" si="1"/>
        <v>4.4563913272127907E-2</v>
      </c>
      <c r="J15" s="76">
        <f>分析係数表!G18</f>
        <v>0.2148626817447496</v>
      </c>
      <c r="K15" s="78">
        <f t="shared" si="2"/>
        <v>9.5751219146898419E-3</v>
      </c>
      <c r="L15" s="79"/>
      <c r="M15" s="80"/>
      <c r="N15" s="81">
        <f>分析係数表!H18</f>
        <v>4.8184575267140952E-4</v>
      </c>
      <c r="O15" s="82">
        <f t="shared" si="3"/>
        <v>1.7948270433667562E-2</v>
      </c>
      <c r="P15" s="76">
        <f>分析係数表!C18</f>
        <v>0.17326732673267331</v>
      </c>
      <c r="Q15" s="82">
        <f t="shared" si="4"/>
        <v>3.1098488375166577E-3</v>
      </c>
      <c r="R15" s="83">
        <v>5.7645572953268758E-3</v>
      </c>
      <c r="S15" s="84">
        <f t="shared" si="5"/>
        <v>5.0328470567454785E-2</v>
      </c>
      <c r="T15" s="85">
        <f>分析係数表!F18</f>
        <v>0.4604200323101777</v>
      </c>
      <c r="U15" s="86">
        <f t="shared" si="6"/>
        <v>2.3172236044789359E-2</v>
      </c>
      <c r="V15" s="87">
        <f>分析係数表!D18</f>
        <v>6.3004846526655903E-2</v>
      </c>
      <c r="W15" s="88">
        <f t="shared" si="7"/>
        <v>0</v>
      </c>
      <c r="X15" s="76">
        <f>分析係数表!E18</f>
        <v>5.492730210016155E-2</v>
      </c>
      <c r="Y15" s="89">
        <f t="shared" si="8"/>
        <v>0</v>
      </c>
    </row>
    <row r="16" spans="1:25" x14ac:dyDescent="0.2">
      <c r="A16" s="6" t="s">
        <v>4</v>
      </c>
      <c r="B16" s="5" t="s">
        <v>32</v>
      </c>
      <c r="C16" s="90"/>
      <c r="D16" s="76">
        <f>投入係数表!AI16</f>
        <v>0</v>
      </c>
      <c r="E16" s="77">
        <f t="shared" si="9"/>
        <v>0</v>
      </c>
      <c r="F16" s="76">
        <f>分析係数表!C19</f>
        <v>6.6666666666667096E-3</v>
      </c>
      <c r="G16" s="77">
        <f t="shared" si="0"/>
        <v>0</v>
      </c>
      <c r="H16" s="77">
        <v>1.2756680230916102E-4</v>
      </c>
      <c r="I16" s="77">
        <f t="shared" si="1"/>
        <v>1.2756680230916102E-4</v>
      </c>
      <c r="J16" s="76">
        <f>分析係数表!G19</f>
        <v>7.1428571428571425E-2</v>
      </c>
      <c r="K16" s="78">
        <f t="shared" si="2"/>
        <v>9.1119144506543589E-6</v>
      </c>
      <c r="L16" s="79"/>
      <c r="M16" s="80"/>
      <c r="N16" s="81">
        <f>分析係数表!H19</f>
        <v>-1.1337547121680225E-4</v>
      </c>
      <c r="O16" s="82">
        <f t="shared" si="3"/>
        <v>-4.2231224549806037E-3</v>
      </c>
      <c r="P16" s="76">
        <f>分析係数表!C19</f>
        <v>6.6666666666667096E-3</v>
      </c>
      <c r="Q16" s="82">
        <f t="shared" si="4"/>
        <v>-2.8154149699870872E-5</v>
      </c>
      <c r="R16" s="83">
        <v>3.4642810559929036E-5</v>
      </c>
      <c r="S16" s="84">
        <f t="shared" si="5"/>
        <v>1.6220961286909005E-4</v>
      </c>
      <c r="T16" s="85">
        <f>分析係数表!F19</f>
        <v>0.2857142857142857</v>
      </c>
      <c r="U16" s="86">
        <f t="shared" si="6"/>
        <v>4.6345603676882867E-5</v>
      </c>
      <c r="V16" s="87">
        <f>分析係数表!D19</f>
        <v>0</v>
      </c>
      <c r="W16" s="88">
        <f t="shared" si="7"/>
        <v>0</v>
      </c>
      <c r="X16" s="76">
        <f>分析係数表!E19</f>
        <v>0</v>
      </c>
      <c r="Y16" s="89">
        <f t="shared" si="8"/>
        <v>0</v>
      </c>
    </row>
    <row r="17" spans="1:25" x14ac:dyDescent="0.2">
      <c r="A17" s="6" t="s">
        <v>5</v>
      </c>
      <c r="B17" s="5" t="s">
        <v>33</v>
      </c>
      <c r="C17" s="90"/>
      <c r="D17" s="76">
        <f>投入係数表!AI17</f>
        <v>0</v>
      </c>
      <c r="E17" s="77">
        <f t="shared" si="9"/>
        <v>0</v>
      </c>
      <c r="F17" s="76">
        <f>分析係数表!C20</f>
        <v>0</v>
      </c>
      <c r="G17" s="77">
        <f t="shared" si="0"/>
        <v>0</v>
      </c>
      <c r="H17" s="77">
        <v>0</v>
      </c>
      <c r="I17" s="77">
        <f t="shared" si="1"/>
        <v>0</v>
      </c>
      <c r="J17" s="76">
        <f>分析係数表!G20</f>
        <v>0.16666666666666666</v>
      </c>
      <c r="K17" s="78">
        <f t="shared" si="2"/>
        <v>0</v>
      </c>
      <c r="L17" s="79"/>
      <c r="M17" s="80"/>
      <c r="N17" s="81">
        <f>分析係数表!H20</f>
        <v>5.9522122388821173E-4</v>
      </c>
      <c r="O17" s="82">
        <f t="shared" si="3"/>
        <v>2.2171392888648164E-2</v>
      </c>
      <c r="P17" s="76">
        <f>分析係数表!C20</f>
        <v>0</v>
      </c>
      <c r="Q17" s="82">
        <f t="shared" si="4"/>
        <v>0</v>
      </c>
      <c r="R17" s="83">
        <v>0</v>
      </c>
      <c r="S17" s="84">
        <f t="shared" si="5"/>
        <v>0</v>
      </c>
      <c r="T17" s="85">
        <f>分析係数表!F20</f>
        <v>0.33333333333333331</v>
      </c>
      <c r="U17" s="86">
        <f t="shared" si="6"/>
        <v>0</v>
      </c>
      <c r="V17" s="87">
        <f>分析係数表!D20</f>
        <v>1.5</v>
      </c>
      <c r="W17" s="88">
        <f t="shared" si="7"/>
        <v>0</v>
      </c>
      <c r="X17" s="76">
        <f>分析係数表!E20</f>
        <v>1.1666666666666667</v>
      </c>
      <c r="Y17" s="89">
        <f t="shared" si="8"/>
        <v>0</v>
      </c>
    </row>
    <row r="18" spans="1:25" x14ac:dyDescent="0.2">
      <c r="A18" s="6" t="s">
        <v>6</v>
      </c>
      <c r="B18" s="5" t="s">
        <v>34</v>
      </c>
      <c r="C18" s="90"/>
      <c r="D18" s="76">
        <f>投入係数表!AI18</f>
        <v>1.859773107680863E-4</v>
      </c>
      <c r="E18" s="77">
        <f t="shared" si="9"/>
        <v>1.8597731076808628E-2</v>
      </c>
      <c r="F18" s="76">
        <f>分析係数表!C21</f>
        <v>2.5662959794696349E-2</v>
      </c>
      <c r="G18" s="77">
        <f t="shared" si="0"/>
        <v>4.7727282489671468E-4</v>
      </c>
      <c r="H18" s="77">
        <v>2.5587931024224002E-3</v>
      </c>
      <c r="I18" s="77">
        <f t="shared" si="1"/>
        <v>2.5587931024224002E-3</v>
      </c>
      <c r="J18" s="76">
        <f>分析係数表!G21</f>
        <v>0.2857142857142857</v>
      </c>
      <c r="K18" s="78">
        <f t="shared" si="2"/>
        <v>7.310837435492571E-4</v>
      </c>
      <c r="L18" s="79"/>
      <c r="M18" s="80"/>
      <c r="N18" s="81">
        <f>分析係数表!H21</f>
        <v>9.6369150534281905E-4</v>
      </c>
      <c r="O18" s="82">
        <f t="shared" si="3"/>
        <v>3.5896540867335125E-2</v>
      </c>
      <c r="P18" s="76">
        <f>分析係数表!C21</f>
        <v>2.5662959794696349E-2</v>
      </c>
      <c r="Q18" s="82">
        <f t="shared" si="4"/>
        <v>9.2121148504709571E-4</v>
      </c>
      <c r="R18" s="83">
        <v>1.7166912980774978E-3</v>
      </c>
      <c r="S18" s="84">
        <f t="shared" si="5"/>
        <v>4.2754844004998984E-3</v>
      </c>
      <c r="T18" s="85">
        <f>分析係数表!F21</f>
        <v>0.42857142857142855</v>
      </c>
      <c r="U18" s="86">
        <f t="shared" si="6"/>
        <v>1.8323504573570992E-3</v>
      </c>
      <c r="V18" s="87">
        <f>分析係数表!D21</f>
        <v>0.12903225806451613</v>
      </c>
      <c r="W18" s="88">
        <f t="shared" si="7"/>
        <v>0</v>
      </c>
      <c r="X18" s="76">
        <f>分析係数表!E21</f>
        <v>9.2165898617511524E-2</v>
      </c>
      <c r="Y18" s="89">
        <f t="shared" si="8"/>
        <v>0</v>
      </c>
    </row>
    <row r="19" spans="1:25" x14ac:dyDescent="0.2">
      <c r="A19" s="6" t="s">
        <v>7</v>
      </c>
      <c r="B19" s="5" t="s">
        <v>268</v>
      </c>
      <c r="C19" s="90"/>
      <c r="D19" s="76">
        <f>投入係数表!AI19</f>
        <v>0</v>
      </c>
      <c r="E19" s="77">
        <f t="shared" si="9"/>
        <v>0</v>
      </c>
      <c r="F19" s="76">
        <f>分析係数表!C22</f>
        <v>5.6016597510373467E-2</v>
      </c>
      <c r="G19" s="77">
        <f t="shared" si="0"/>
        <v>0</v>
      </c>
      <c r="H19" s="77">
        <v>1.469721959061091E-3</v>
      </c>
      <c r="I19" s="77">
        <f t="shared" si="1"/>
        <v>1.469721959061091E-3</v>
      </c>
      <c r="J19" s="76">
        <f>分析係数表!G22</f>
        <v>0.19573901464713714</v>
      </c>
      <c r="K19" s="78">
        <f t="shared" si="2"/>
        <v>2.87681928071878E-4</v>
      </c>
      <c r="L19" s="79"/>
      <c r="M19" s="80"/>
      <c r="N19" s="81">
        <f>分析係数表!H22</f>
        <v>5.6687735608401125E-5</v>
      </c>
      <c r="O19" s="82">
        <f t="shared" si="3"/>
        <v>2.1115612274903019E-3</v>
      </c>
      <c r="P19" s="76">
        <f>分析係数表!C22</f>
        <v>5.6016597510373467E-2</v>
      </c>
      <c r="Q19" s="82">
        <f t="shared" si="4"/>
        <v>1.1828247539883438E-4</v>
      </c>
      <c r="R19" s="83">
        <v>6.364640698548077E-4</v>
      </c>
      <c r="S19" s="84">
        <f t="shared" si="5"/>
        <v>2.1061860289158987E-3</v>
      </c>
      <c r="T19" s="85">
        <f>分析係数表!F22</f>
        <v>0.41411451398135818</v>
      </c>
      <c r="U19" s="86">
        <f t="shared" si="6"/>
        <v>8.7220220371883421E-4</v>
      </c>
      <c r="V19" s="87">
        <f>分析係数表!D22</f>
        <v>3.1957390146471372E-2</v>
      </c>
      <c r="W19" s="88">
        <f t="shared" si="7"/>
        <v>0</v>
      </c>
      <c r="X19" s="76">
        <f>分析係数表!E22</f>
        <v>2.529960053262317E-2</v>
      </c>
      <c r="Y19" s="89">
        <f t="shared" si="8"/>
        <v>0</v>
      </c>
    </row>
    <row r="20" spans="1:25" x14ac:dyDescent="0.2">
      <c r="A20" s="6" t="s">
        <v>8</v>
      </c>
      <c r="B20" s="5" t="s">
        <v>269</v>
      </c>
      <c r="C20" s="90"/>
      <c r="D20" s="76">
        <f>投入係数表!AI20</f>
        <v>0</v>
      </c>
      <c r="E20" s="77">
        <f t="shared" si="9"/>
        <v>0</v>
      </c>
      <c r="F20" s="76">
        <f>分析係数表!C23</f>
        <v>0</v>
      </c>
      <c r="G20" s="77">
        <f t="shared" si="0"/>
        <v>0</v>
      </c>
      <c r="H20" s="77">
        <v>0</v>
      </c>
      <c r="I20" s="77">
        <f t="shared" si="1"/>
        <v>0</v>
      </c>
      <c r="J20" s="76">
        <f>分析係数表!G23</f>
        <v>0.21686746987951808</v>
      </c>
      <c r="K20" s="78">
        <f t="shared" si="2"/>
        <v>0</v>
      </c>
      <c r="L20" s="79"/>
      <c r="M20" s="80"/>
      <c r="N20" s="81">
        <f>分析係数表!H23</f>
        <v>2.8343867804200562E-5</v>
      </c>
      <c r="O20" s="82">
        <f t="shared" si="3"/>
        <v>1.0557806137451509E-3</v>
      </c>
      <c r="P20" s="76">
        <f>分析係数表!C23</f>
        <v>0</v>
      </c>
      <c r="Q20" s="82">
        <f t="shared" si="4"/>
        <v>0</v>
      </c>
      <c r="R20" s="83">
        <v>0</v>
      </c>
      <c r="S20" s="84">
        <f t="shared" si="5"/>
        <v>0</v>
      </c>
      <c r="T20" s="85">
        <f>分析係数表!F23</f>
        <v>0.43373493975903615</v>
      </c>
      <c r="U20" s="86">
        <f t="shared" si="6"/>
        <v>0</v>
      </c>
      <c r="V20" s="87">
        <f>分析係数表!D23</f>
        <v>0.26506024096385544</v>
      </c>
      <c r="W20" s="88">
        <f t="shared" si="7"/>
        <v>0</v>
      </c>
      <c r="X20" s="76">
        <f>分析係数表!E23</f>
        <v>0.25301204819277107</v>
      </c>
      <c r="Y20" s="89">
        <f t="shared" si="8"/>
        <v>0</v>
      </c>
    </row>
    <row r="21" spans="1:25" x14ac:dyDescent="0.2">
      <c r="A21" s="6" t="s">
        <v>9</v>
      </c>
      <c r="B21" s="5" t="s">
        <v>270</v>
      </c>
      <c r="C21" s="90"/>
      <c r="D21" s="76">
        <f>投入係数表!AI21</f>
        <v>0</v>
      </c>
      <c r="E21" s="77">
        <f t="shared" si="9"/>
        <v>0</v>
      </c>
      <c r="F21" s="76">
        <f>分析係数表!C24</f>
        <v>0.19917864476386038</v>
      </c>
      <c r="G21" s="77">
        <f t="shared" si="0"/>
        <v>0</v>
      </c>
      <c r="H21" s="77">
        <v>1.6308821522515735E-3</v>
      </c>
      <c r="I21" s="77">
        <f t="shared" si="1"/>
        <v>1.6308821522515735E-3</v>
      </c>
      <c r="J21" s="76">
        <f>分析係数表!G24</f>
        <v>0.20754716981132076</v>
      </c>
      <c r="K21" s="78">
        <f t="shared" si="2"/>
        <v>3.3848497499560959E-4</v>
      </c>
      <c r="L21" s="79"/>
      <c r="M21" s="80"/>
      <c r="N21" s="81">
        <f>分析係数表!H24</f>
        <v>3.9681414925880784E-4</v>
      </c>
      <c r="O21" s="82">
        <f t="shared" si="3"/>
        <v>1.4780928592432111E-2</v>
      </c>
      <c r="P21" s="76">
        <f>分析係数表!C24</f>
        <v>0.19917864476386038</v>
      </c>
      <c r="Q21" s="82">
        <f t="shared" si="4"/>
        <v>2.9440453253920221E-3</v>
      </c>
      <c r="R21" s="83">
        <v>5.6582376736637272E-3</v>
      </c>
      <c r="S21" s="84">
        <f t="shared" si="5"/>
        <v>7.2891198259153007E-3</v>
      </c>
      <c r="T21" s="85">
        <f>分析係数表!F24</f>
        <v>0.39622641509433965</v>
      </c>
      <c r="U21" s="86">
        <f t="shared" si="6"/>
        <v>2.8881418178154966E-3</v>
      </c>
      <c r="V21" s="87">
        <f>分析係数表!D24</f>
        <v>0.16981132075471697</v>
      </c>
      <c r="W21" s="88">
        <f t="shared" si="7"/>
        <v>0</v>
      </c>
      <c r="X21" s="76">
        <f>分析係数表!E24</f>
        <v>0.16981132075471697</v>
      </c>
      <c r="Y21" s="89">
        <f t="shared" si="8"/>
        <v>0</v>
      </c>
    </row>
    <row r="22" spans="1:25" x14ac:dyDescent="0.2">
      <c r="A22" s="6" t="s">
        <v>10</v>
      </c>
      <c r="B22" s="5" t="s">
        <v>271</v>
      </c>
      <c r="C22" s="90"/>
      <c r="D22" s="76">
        <f>投入係数表!AI22</f>
        <v>7.4390924307234519E-4</v>
      </c>
      <c r="E22" s="77">
        <f t="shared" si="9"/>
        <v>7.4390924307234513E-2</v>
      </c>
      <c r="F22" s="76">
        <f>分析係数表!C25</f>
        <v>0</v>
      </c>
      <c r="G22" s="77">
        <f t="shared" si="0"/>
        <v>0</v>
      </c>
      <c r="H22" s="77">
        <v>0</v>
      </c>
      <c r="I22" s="77">
        <f t="shared" si="1"/>
        <v>0</v>
      </c>
      <c r="J22" s="76">
        <f>分析係数表!G25</f>
        <v>0.20512820512820512</v>
      </c>
      <c r="K22" s="78">
        <f t="shared" si="2"/>
        <v>0</v>
      </c>
      <c r="L22" s="79"/>
      <c r="M22" s="80"/>
      <c r="N22" s="81">
        <f>分析係数表!H25</f>
        <v>5.3853348827981068E-4</v>
      </c>
      <c r="O22" s="82">
        <f t="shared" si="3"/>
        <v>2.0059831661157865E-2</v>
      </c>
      <c r="P22" s="76">
        <f>分析係数表!C25</f>
        <v>0</v>
      </c>
      <c r="Q22" s="82">
        <f t="shared" si="4"/>
        <v>0</v>
      </c>
      <c r="R22" s="83">
        <v>0</v>
      </c>
      <c r="S22" s="84">
        <f t="shared" si="5"/>
        <v>0</v>
      </c>
      <c r="T22" s="85">
        <f>分析係数表!F25</f>
        <v>0.35897435897435898</v>
      </c>
      <c r="U22" s="86">
        <f t="shared" si="6"/>
        <v>0</v>
      </c>
      <c r="V22" s="87">
        <f>分析係数表!D25</f>
        <v>2.641025641025641</v>
      </c>
      <c r="W22" s="88">
        <f t="shared" si="7"/>
        <v>0</v>
      </c>
      <c r="X22" s="76">
        <f>分析係数表!E25</f>
        <v>2.4615384615384617</v>
      </c>
      <c r="Y22" s="89">
        <f t="shared" si="8"/>
        <v>0</v>
      </c>
    </row>
    <row r="23" spans="1:25" x14ac:dyDescent="0.2">
      <c r="A23" s="6" t="s">
        <v>11</v>
      </c>
      <c r="B23" s="5" t="s">
        <v>35</v>
      </c>
      <c r="C23" s="90"/>
      <c r="D23" s="76">
        <f>投入係数表!AI23</f>
        <v>3.719546215361726E-4</v>
      </c>
      <c r="E23" s="77">
        <f t="shared" si="9"/>
        <v>3.7195462153617256E-2</v>
      </c>
      <c r="F23" s="76">
        <f>分析係数表!C26</f>
        <v>0.11021233569261879</v>
      </c>
      <c r="G23" s="77">
        <f t="shared" si="0"/>
        <v>4.0993987611165628E-3</v>
      </c>
      <c r="H23" s="77">
        <v>5.5984412820234948E-3</v>
      </c>
      <c r="I23" s="77">
        <f t="shared" si="1"/>
        <v>5.5984412820234948E-3</v>
      </c>
      <c r="J23" s="76">
        <f>分析係数表!G26</f>
        <v>0.1984126984126984</v>
      </c>
      <c r="K23" s="78">
        <f t="shared" si="2"/>
        <v>1.1108018416713284E-3</v>
      </c>
      <c r="L23" s="79"/>
      <c r="M23" s="80"/>
      <c r="N23" s="81">
        <f>分析係数表!H26</f>
        <v>1.2046143816785239E-2</v>
      </c>
      <c r="O23" s="82">
        <f t="shared" si="3"/>
        <v>0.44870676084168909</v>
      </c>
      <c r="P23" s="76">
        <f>分析係数表!C26</f>
        <v>0.11021233569261879</v>
      </c>
      <c r="Q23" s="82">
        <f t="shared" si="4"/>
        <v>4.9453020153431851E-2</v>
      </c>
      <c r="R23" s="83">
        <v>5.0858438615860743E-2</v>
      </c>
      <c r="S23" s="84">
        <f t="shared" si="5"/>
        <v>5.6456879897884241E-2</v>
      </c>
      <c r="T23" s="85">
        <f>分析係数表!F26</f>
        <v>0.33809523809523812</v>
      </c>
      <c r="U23" s="86">
        <f t="shared" si="6"/>
        <v>1.9087802251189435E-2</v>
      </c>
      <c r="V23" s="87">
        <f>分析係数表!D26</f>
        <v>0</v>
      </c>
      <c r="W23" s="88">
        <f t="shared" si="7"/>
        <v>0</v>
      </c>
      <c r="X23" s="76">
        <f>分析係数表!E26</f>
        <v>0</v>
      </c>
      <c r="Y23" s="89">
        <f t="shared" si="8"/>
        <v>0</v>
      </c>
    </row>
    <row r="24" spans="1:25" x14ac:dyDescent="0.2">
      <c r="A24" s="6" t="s">
        <v>12</v>
      </c>
      <c r="B24" s="5" t="s">
        <v>365</v>
      </c>
      <c r="C24" s="90"/>
      <c r="D24" s="76">
        <f>投入係数表!AI24</f>
        <v>0</v>
      </c>
      <c r="E24" s="77">
        <f t="shared" si="9"/>
        <v>0</v>
      </c>
      <c r="F24" s="76">
        <f>分析係数表!C27</f>
        <v>1.1933174224343368E-3</v>
      </c>
      <c r="G24" s="77">
        <f t="shared" si="0"/>
        <v>0</v>
      </c>
      <c r="H24" s="77">
        <v>2.9775663833156788E-6</v>
      </c>
      <c r="I24" s="77">
        <f t="shared" si="1"/>
        <v>2.9775663833156788E-6</v>
      </c>
      <c r="J24" s="76">
        <f>分析係数表!G27</f>
        <v>0.2857142857142857</v>
      </c>
      <c r="K24" s="78">
        <f t="shared" si="2"/>
        <v>8.5073325237590823E-7</v>
      </c>
      <c r="L24" s="79"/>
      <c r="M24" s="80"/>
      <c r="N24" s="81">
        <f>分析係数表!H27</f>
        <v>1.1365890989484425E-2</v>
      </c>
      <c r="O24" s="82">
        <f t="shared" si="3"/>
        <v>0.42336802611180546</v>
      </c>
      <c r="P24" s="76">
        <f>分析係数表!C27</f>
        <v>1.1933174224343368E-3</v>
      </c>
      <c r="Q24" s="82">
        <f t="shared" si="4"/>
        <v>5.0521244166085275E-4</v>
      </c>
      <c r="R24" s="83">
        <v>5.0725098030638435E-4</v>
      </c>
      <c r="S24" s="84">
        <f t="shared" si="5"/>
        <v>5.1022854668970007E-4</v>
      </c>
      <c r="T24" s="85">
        <f>分析係数表!F27</f>
        <v>0.5714285714285714</v>
      </c>
      <c r="U24" s="86">
        <f t="shared" si="6"/>
        <v>2.9155916953697148E-4</v>
      </c>
      <c r="V24" s="87">
        <f>分析係数表!D27</f>
        <v>1.4285714285714286</v>
      </c>
      <c r="W24" s="88">
        <f t="shared" si="7"/>
        <v>0</v>
      </c>
      <c r="X24" s="76">
        <f>分析係数表!E27</f>
        <v>1.2857142857142858</v>
      </c>
      <c r="Y24" s="89">
        <f t="shared" si="8"/>
        <v>0</v>
      </c>
    </row>
    <row r="25" spans="1:25" x14ac:dyDescent="0.2">
      <c r="A25" s="6" t="s">
        <v>13</v>
      </c>
      <c r="B25" s="5" t="s">
        <v>191</v>
      </c>
      <c r="C25" s="90"/>
      <c r="D25" s="76">
        <f>投入係数表!AI25</f>
        <v>0</v>
      </c>
      <c r="E25" s="77">
        <f t="shared" si="9"/>
        <v>0</v>
      </c>
      <c r="F25" s="76">
        <f>分析係数表!C28</f>
        <v>9.1300191204588876E-2</v>
      </c>
      <c r="G25" s="77">
        <f t="shared" si="0"/>
        <v>0</v>
      </c>
      <c r="H25" s="77">
        <v>4.2951352070290947E-3</v>
      </c>
      <c r="I25" s="77">
        <f t="shared" si="1"/>
        <v>4.2951352070290947E-3</v>
      </c>
      <c r="J25" s="76">
        <f>分析係数表!G28</f>
        <v>0.1256583897667419</v>
      </c>
      <c r="K25" s="78">
        <f t="shared" si="2"/>
        <v>5.3971977394571765E-4</v>
      </c>
      <c r="L25" s="79"/>
      <c r="M25" s="80"/>
      <c r="N25" s="81">
        <f>分析係数表!H28</f>
        <v>2.1286244720954622E-2</v>
      </c>
      <c r="O25" s="82">
        <f t="shared" si="3"/>
        <v>0.79289124092260821</v>
      </c>
      <c r="P25" s="76">
        <f>分析係数表!C28</f>
        <v>9.1300191204588876E-2</v>
      </c>
      <c r="Q25" s="82">
        <f t="shared" si="4"/>
        <v>7.2391121900677868E-2</v>
      </c>
      <c r="R25" s="83">
        <v>7.8799197349494907E-2</v>
      </c>
      <c r="S25" s="84">
        <f t="shared" si="5"/>
        <v>8.3094332556524E-2</v>
      </c>
      <c r="T25" s="85">
        <f>分析係数表!F28</f>
        <v>0.21519939804364183</v>
      </c>
      <c r="U25" s="86">
        <f t="shared" si="6"/>
        <v>1.7881850347002154E-2</v>
      </c>
      <c r="V25" s="87">
        <f>分析係数表!D28</f>
        <v>9.9322799097065456E-2</v>
      </c>
      <c r="W25" s="88">
        <f t="shared" si="7"/>
        <v>0</v>
      </c>
      <c r="X25" s="76">
        <f>分析係数表!E28</f>
        <v>9.7817908201655382E-2</v>
      </c>
      <c r="Y25" s="89">
        <f t="shared" si="8"/>
        <v>0</v>
      </c>
    </row>
    <row r="26" spans="1:25" x14ac:dyDescent="0.2">
      <c r="A26" s="6" t="s">
        <v>14</v>
      </c>
      <c r="B26" s="5" t="s">
        <v>50</v>
      </c>
      <c r="C26" s="90"/>
      <c r="D26" s="76">
        <f>投入係数表!AI26</f>
        <v>1.301841175376604E-2</v>
      </c>
      <c r="E26" s="77">
        <f t="shared" si="9"/>
        <v>1.3018411753766039</v>
      </c>
      <c r="F26" s="76">
        <f>分析係数表!C29</f>
        <v>1.8433179723502335E-2</v>
      </c>
      <c r="G26" s="77">
        <f t="shared" si="0"/>
        <v>2.3997072357172463E-2</v>
      </c>
      <c r="H26" s="77">
        <v>2.4852482493771238E-2</v>
      </c>
      <c r="I26" s="77">
        <f t="shared" si="1"/>
        <v>2.4852482493771238E-2</v>
      </c>
      <c r="J26" s="76">
        <f>分析係数表!G29</f>
        <v>0.30107526881720431</v>
      </c>
      <c r="K26" s="78">
        <f t="shared" si="2"/>
        <v>7.4824678475870392E-3</v>
      </c>
      <c r="L26" s="79"/>
      <c r="M26" s="80"/>
      <c r="N26" s="81">
        <f>分析係数表!H29</f>
        <v>1.0062073070491199E-2</v>
      </c>
      <c r="O26" s="82">
        <f t="shared" si="3"/>
        <v>0.37480211787952855</v>
      </c>
      <c r="P26" s="76">
        <f>分析係数表!C29</f>
        <v>1.8433179723502335E-2</v>
      </c>
      <c r="Q26" s="82">
        <f t="shared" si="4"/>
        <v>6.9087947996226574E-3</v>
      </c>
      <c r="R26" s="83">
        <v>8.227727395055907E-3</v>
      </c>
      <c r="S26" s="84">
        <f t="shared" si="5"/>
        <v>3.3080209888827143E-2</v>
      </c>
      <c r="T26" s="85">
        <f>分析係数表!F29</f>
        <v>0.4838709677419355</v>
      </c>
      <c r="U26" s="86">
        <f t="shared" si="6"/>
        <v>1.6006553172013133E-2</v>
      </c>
      <c r="V26" s="87">
        <f>分析係数表!D29</f>
        <v>0.46236559139784944</v>
      </c>
      <c r="W26" s="88">
        <f t="shared" si="7"/>
        <v>0</v>
      </c>
      <c r="X26" s="76">
        <f>分析係数表!E29</f>
        <v>0.18279569892473119</v>
      </c>
      <c r="Y26" s="89">
        <f t="shared" si="8"/>
        <v>0</v>
      </c>
    </row>
    <row r="27" spans="1:25" x14ac:dyDescent="0.2">
      <c r="A27" s="6" t="s">
        <v>15</v>
      </c>
      <c r="B27" s="5" t="s">
        <v>36</v>
      </c>
      <c r="C27" s="90"/>
      <c r="D27" s="76">
        <f>投入係数表!AI27</f>
        <v>6.3232285661149338E-3</v>
      </c>
      <c r="E27" s="77">
        <f t="shared" si="9"/>
        <v>0.63232285661149334</v>
      </c>
      <c r="F27" s="76">
        <f>分析係数表!C30</f>
        <v>1</v>
      </c>
      <c r="G27" s="77">
        <f t="shared" si="0"/>
        <v>0.63232285661149334</v>
      </c>
      <c r="H27" s="77">
        <v>0.69562822643271438</v>
      </c>
      <c r="I27" s="77">
        <f t="shared" si="1"/>
        <v>0.69562822643271438</v>
      </c>
      <c r="J27" s="76">
        <f>分析係数表!G30</f>
        <v>0.34457349818908456</v>
      </c>
      <c r="K27" s="78">
        <f t="shared" si="2"/>
        <v>0.23969505142098901</v>
      </c>
      <c r="L27" s="79"/>
      <c r="M27" s="80"/>
      <c r="N27" s="81">
        <f>分析係数表!H30</f>
        <v>0</v>
      </c>
      <c r="O27" s="82">
        <f t="shared" si="3"/>
        <v>0</v>
      </c>
      <c r="P27" s="76">
        <f>分析係数表!C30</f>
        <v>1</v>
      </c>
      <c r="Q27" s="82">
        <f t="shared" si="4"/>
        <v>0</v>
      </c>
      <c r="R27" s="83">
        <v>7.8725155134571026E-2</v>
      </c>
      <c r="S27" s="84">
        <f t="shared" si="5"/>
        <v>0.77435338156728539</v>
      </c>
      <c r="T27" s="85">
        <f>分析係数表!F30</f>
        <v>0.44136380666916447</v>
      </c>
      <c r="U27" s="86">
        <f t="shared" si="6"/>
        <v>0.34177155619567712</v>
      </c>
      <c r="V27" s="87">
        <f>分析係数表!D30</f>
        <v>0.11764705882352941</v>
      </c>
      <c r="W27" s="88">
        <f t="shared" si="7"/>
        <v>0</v>
      </c>
      <c r="X27" s="76">
        <f>分析係数表!E30</f>
        <v>7.730735606344448E-2</v>
      </c>
      <c r="Y27" s="89">
        <f t="shared" si="8"/>
        <v>0</v>
      </c>
    </row>
    <row r="28" spans="1:25" x14ac:dyDescent="0.2">
      <c r="A28" s="6" t="s">
        <v>16</v>
      </c>
      <c r="B28" s="5" t="s">
        <v>192</v>
      </c>
      <c r="C28" s="90"/>
      <c r="D28" s="76">
        <f>投入係数表!AI28</f>
        <v>2.4177050399851217E-2</v>
      </c>
      <c r="E28" s="77">
        <f t="shared" si="9"/>
        <v>2.4177050399851217</v>
      </c>
      <c r="F28" s="76">
        <f>分析係数表!C31</f>
        <v>0.63276836158192085</v>
      </c>
      <c r="G28" s="77">
        <f t="shared" si="0"/>
        <v>1.5298472569397379</v>
      </c>
      <c r="H28" s="77">
        <v>1.7138814935729898</v>
      </c>
      <c r="I28" s="77">
        <f t="shared" si="1"/>
        <v>1.7138814935729898</v>
      </c>
      <c r="J28" s="76">
        <f>分析係数表!G31</f>
        <v>7.0953436807095344E-2</v>
      </c>
      <c r="K28" s="78">
        <f t="shared" si="2"/>
        <v>0.12160578224908132</v>
      </c>
      <c r="L28" s="79"/>
      <c r="M28" s="80"/>
      <c r="N28" s="81">
        <f>分析係数表!H31</f>
        <v>2.4772540460871292E-2</v>
      </c>
      <c r="O28" s="82">
        <f t="shared" si="3"/>
        <v>0.92275225641326186</v>
      </c>
      <c r="P28" s="76">
        <f>分析係数表!C31</f>
        <v>0.63276836158192085</v>
      </c>
      <c r="Q28" s="82">
        <f t="shared" si="4"/>
        <v>0.58388843343664021</v>
      </c>
      <c r="R28" s="83">
        <v>0.75811686254442034</v>
      </c>
      <c r="S28" s="84">
        <f t="shared" si="5"/>
        <v>2.4719983561174104</v>
      </c>
      <c r="T28" s="85">
        <f>分析係数表!F31</f>
        <v>0.34515890613451589</v>
      </c>
      <c r="U28" s="86">
        <f t="shared" si="6"/>
        <v>0.85323224856380686</v>
      </c>
      <c r="V28" s="87">
        <f>分析係数表!D31</f>
        <v>8.130081300813009E-3</v>
      </c>
      <c r="W28" s="88">
        <f t="shared" si="7"/>
        <v>0</v>
      </c>
      <c r="X28" s="76">
        <f>分析係数表!E31</f>
        <v>7.3909830007390983E-3</v>
      </c>
      <c r="Y28" s="89">
        <f t="shared" si="8"/>
        <v>0</v>
      </c>
    </row>
    <row r="29" spans="1:25" x14ac:dyDescent="0.2">
      <c r="A29" s="6" t="s">
        <v>17</v>
      </c>
      <c r="B29" s="5" t="s">
        <v>272</v>
      </c>
      <c r="C29" s="90"/>
      <c r="D29" s="76">
        <f>投入係数表!AI29</f>
        <v>9.2988655384043141E-3</v>
      </c>
      <c r="E29" s="77">
        <f t="shared" si="9"/>
        <v>0.9298865538404314</v>
      </c>
      <c r="F29" s="76">
        <f>分析係数表!C32</f>
        <v>0.97868217054263562</v>
      </c>
      <c r="G29" s="77">
        <f t="shared" si="0"/>
        <v>0.91006339087096477</v>
      </c>
      <c r="H29" s="77">
        <v>1.012424041541784</v>
      </c>
      <c r="I29" s="77">
        <f t="shared" si="1"/>
        <v>1.012424041541784</v>
      </c>
      <c r="J29" s="76">
        <f>分析係数表!G32</f>
        <v>0.14173228346456693</v>
      </c>
      <c r="K29" s="78">
        <f t="shared" si="2"/>
        <v>0.14349317124214261</v>
      </c>
      <c r="L29" s="79"/>
      <c r="M29" s="80"/>
      <c r="N29" s="81">
        <f>分析係数表!H32</f>
        <v>7.0859669510501405E-3</v>
      </c>
      <c r="O29" s="82">
        <f t="shared" si="3"/>
        <v>0.26394515343628772</v>
      </c>
      <c r="P29" s="76">
        <f>分析係数表!C32</f>
        <v>0.97868217054263562</v>
      </c>
      <c r="Q29" s="82">
        <f t="shared" si="4"/>
        <v>0.25831841566923508</v>
      </c>
      <c r="R29" s="83">
        <v>0.32609030415101548</v>
      </c>
      <c r="S29" s="84">
        <f t="shared" si="5"/>
        <v>1.3385143456927995</v>
      </c>
      <c r="T29" s="85">
        <f>分析係数表!F32</f>
        <v>0.48622047244094491</v>
      </c>
      <c r="U29" s="86">
        <f t="shared" si="6"/>
        <v>0.65081307753173523</v>
      </c>
      <c r="V29" s="87">
        <f>分析係数表!D32</f>
        <v>1.3779527559055118E-2</v>
      </c>
      <c r="W29" s="88">
        <f t="shared" si="7"/>
        <v>0</v>
      </c>
      <c r="X29" s="76">
        <f>分析係数表!E32</f>
        <v>2.1653543307086614E-2</v>
      </c>
      <c r="Y29" s="89">
        <f t="shared" si="8"/>
        <v>0</v>
      </c>
    </row>
    <row r="30" spans="1:25" x14ac:dyDescent="0.2">
      <c r="A30" s="6" t="s">
        <v>18</v>
      </c>
      <c r="B30" s="5" t="s">
        <v>273</v>
      </c>
      <c r="C30" s="90"/>
      <c r="D30" s="76">
        <f>投入係数表!AI30</f>
        <v>5.5793193230425885E-3</v>
      </c>
      <c r="E30" s="77">
        <f t="shared" si="9"/>
        <v>0.55793193230425886</v>
      </c>
      <c r="F30" s="76">
        <f>分析係数表!C33</f>
        <v>0.55506607929515417</v>
      </c>
      <c r="G30" s="77">
        <f t="shared" si="0"/>
        <v>0.30968909017769436</v>
      </c>
      <c r="H30" s="77">
        <v>0.33079617467798617</v>
      </c>
      <c r="I30" s="77">
        <f t="shared" si="1"/>
        <v>0.33079617467798617</v>
      </c>
      <c r="J30" s="76">
        <f>分析係数表!G33</f>
        <v>0.50923482849604218</v>
      </c>
      <c r="K30" s="78">
        <f t="shared" si="2"/>
        <v>0.16845293327929109</v>
      </c>
      <c r="L30" s="79"/>
      <c r="M30" s="80"/>
      <c r="N30" s="81">
        <f>分析係数表!H33</f>
        <v>1.0203792409512202E-3</v>
      </c>
      <c r="O30" s="82">
        <f t="shared" si="3"/>
        <v>3.8008102094825427E-2</v>
      </c>
      <c r="P30" s="76">
        <f>分析係数表!C33</f>
        <v>0.55506607929515417</v>
      </c>
      <c r="Q30" s="82">
        <f t="shared" si="4"/>
        <v>2.1097008211224687E-2</v>
      </c>
      <c r="R30" s="83">
        <v>7.0887135196372963E-2</v>
      </c>
      <c r="S30" s="84">
        <f t="shared" si="5"/>
        <v>0.40168330987435913</v>
      </c>
      <c r="T30" s="85">
        <f>分析係数表!F33</f>
        <v>0.65171503957783639</v>
      </c>
      <c r="U30" s="86">
        <f t="shared" si="6"/>
        <v>0.26178305419252429</v>
      </c>
      <c r="V30" s="87">
        <f>分析係数表!D33</f>
        <v>0.10817941952506596</v>
      </c>
      <c r="W30" s="88">
        <f t="shared" si="7"/>
        <v>0</v>
      </c>
      <c r="X30" s="76">
        <f>分析係数表!E33</f>
        <v>0.10026385224274406</v>
      </c>
      <c r="Y30" s="89">
        <f t="shared" si="8"/>
        <v>0</v>
      </c>
    </row>
    <row r="31" spans="1:25" x14ac:dyDescent="0.2">
      <c r="A31" s="6" t="s">
        <v>19</v>
      </c>
      <c r="B31" s="5" t="s">
        <v>274</v>
      </c>
      <c r="C31" s="90"/>
      <c r="D31" s="76">
        <f>投入係数表!AI31</f>
        <v>1.506416217221499E-2</v>
      </c>
      <c r="E31" s="77">
        <f t="shared" si="9"/>
        <v>1.506416217221499</v>
      </c>
      <c r="F31" s="76">
        <f>分析係数表!C34</f>
        <v>0.15400223191640461</v>
      </c>
      <c r="G31" s="77">
        <f t="shared" si="0"/>
        <v>0.23199145964717824</v>
      </c>
      <c r="H31" s="77">
        <v>0.26440262745331577</v>
      </c>
      <c r="I31" s="77">
        <f t="shared" si="1"/>
        <v>0.26440262745331577</v>
      </c>
      <c r="J31" s="76">
        <f>分析係数表!G34</f>
        <v>0.42548076923076922</v>
      </c>
      <c r="K31" s="78">
        <f t="shared" si="2"/>
        <v>0.11249823331547329</v>
      </c>
      <c r="L31" s="79"/>
      <c r="M31" s="80"/>
      <c r="N31" s="81">
        <f>分析係数表!H34</f>
        <v>0.17369122190414105</v>
      </c>
      <c r="O31" s="82">
        <f t="shared" si="3"/>
        <v>6.4698236010302841</v>
      </c>
      <c r="P31" s="76">
        <f>分析係数表!C34</f>
        <v>0.15400223191640461</v>
      </c>
      <c r="Q31" s="82">
        <f t="shared" si="4"/>
        <v>0.9963672746640938</v>
      </c>
      <c r="R31" s="83">
        <v>1.0491342144809466</v>
      </c>
      <c r="S31" s="84">
        <f t="shared" si="5"/>
        <v>1.3135368419342623</v>
      </c>
      <c r="T31" s="85">
        <f>分析係数表!F34</f>
        <v>0.70232371794871795</v>
      </c>
      <c r="U31" s="86">
        <f t="shared" si="6"/>
        <v>0.9225280784898886</v>
      </c>
      <c r="V31" s="87">
        <f>分析係数表!D34</f>
        <v>0.47435897435897434</v>
      </c>
      <c r="W31" s="88">
        <f t="shared" si="7"/>
        <v>1</v>
      </c>
      <c r="X31" s="76">
        <f>分析係数表!E34</f>
        <v>0.27003205128205127</v>
      </c>
      <c r="Y31" s="89">
        <f t="shared" si="8"/>
        <v>0</v>
      </c>
    </row>
    <row r="32" spans="1:25" x14ac:dyDescent="0.2">
      <c r="A32" s="6" t="s">
        <v>20</v>
      </c>
      <c r="B32" s="5" t="s">
        <v>37</v>
      </c>
      <c r="C32" s="90"/>
      <c r="D32" s="76">
        <f>投入係数表!AI32</f>
        <v>9.670820159940488E-3</v>
      </c>
      <c r="E32" s="77">
        <f t="shared" si="9"/>
        <v>0.96708201599404875</v>
      </c>
      <c r="F32" s="76">
        <f>分析係数表!C35</f>
        <v>0.30568862275449105</v>
      </c>
      <c r="G32" s="77">
        <f t="shared" si="0"/>
        <v>0.29562596955985743</v>
      </c>
      <c r="H32" s="77">
        <v>0.33955774801105731</v>
      </c>
      <c r="I32" s="77">
        <f t="shared" si="1"/>
        <v>0.33955774801105731</v>
      </c>
      <c r="J32" s="76">
        <f>分析係数表!G35</f>
        <v>0.31559633027522938</v>
      </c>
      <c r="K32" s="78">
        <f t="shared" si="2"/>
        <v>0.10716317918881076</v>
      </c>
      <c r="L32" s="79"/>
      <c r="M32" s="80"/>
      <c r="N32" s="81">
        <f>分析係数表!H35</f>
        <v>6.5701085570136902E-2</v>
      </c>
      <c r="O32" s="82">
        <f t="shared" si="3"/>
        <v>2.4472994626612596</v>
      </c>
      <c r="P32" s="76">
        <f>分析係数表!C35</f>
        <v>0.30568862275449105</v>
      </c>
      <c r="Q32" s="82">
        <f t="shared" si="4"/>
        <v>0.74811160220872641</v>
      </c>
      <c r="R32" s="83">
        <v>0.87866405990824581</v>
      </c>
      <c r="S32" s="84">
        <f t="shared" si="5"/>
        <v>1.2182218079193032</v>
      </c>
      <c r="T32" s="85">
        <f>分析係数表!F35</f>
        <v>0.65045871559633028</v>
      </c>
      <c r="U32" s="86">
        <f t="shared" si="6"/>
        <v>0.7924029924906294</v>
      </c>
      <c r="V32" s="87">
        <f>分析係数表!D35</f>
        <v>0.10366972477064221</v>
      </c>
      <c r="W32" s="88">
        <f t="shared" si="7"/>
        <v>0</v>
      </c>
      <c r="X32" s="76">
        <f>分析係数表!E35</f>
        <v>8.990825688073395E-2</v>
      </c>
      <c r="Y32" s="89">
        <f t="shared" si="8"/>
        <v>0</v>
      </c>
    </row>
    <row r="33" spans="1:25" x14ac:dyDescent="0.2">
      <c r="A33" s="6" t="s">
        <v>21</v>
      </c>
      <c r="B33" s="5" t="s">
        <v>38</v>
      </c>
      <c r="C33" s="90"/>
      <c r="D33" s="76">
        <f>投入係数表!AI33</f>
        <v>3.1616142830574669E-3</v>
      </c>
      <c r="E33" s="77">
        <f t="shared" si="9"/>
        <v>0.31616142830574667</v>
      </c>
      <c r="F33" s="76">
        <f>分析係数表!C36</f>
        <v>0.70817344589409048</v>
      </c>
      <c r="G33" s="77">
        <f t="shared" si="0"/>
        <v>0.22389712814207804</v>
      </c>
      <c r="H33" s="77">
        <v>0.25345953982650687</v>
      </c>
      <c r="I33" s="77">
        <f t="shared" si="1"/>
        <v>0.25345953982650687</v>
      </c>
      <c r="J33" s="76">
        <f>分析係数表!G36</f>
        <v>9.7428958051420846E-3</v>
      </c>
      <c r="K33" s="78">
        <f t="shared" si="2"/>
        <v>2.469429887348917E-3</v>
      </c>
      <c r="L33" s="79"/>
      <c r="M33" s="80"/>
      <c r="N33" s="81">
        <f>分析係数表!H36</f>
        <v>0.13287605226609223</v>
      </c>
      <c r="O33" s="82">
        <f t="shared" si="3"/>
        <v>4.9494995172372667</v>
      </c>
      <c r="P33" s="76">
        <f>分析係数表!C36</f>
        <v>0.70817344589409048</v>
      </c>
      <c r="Q33" s="82">
        <f t="shared" si="4"/>
        <v>3.5051041285730524</v>
      </c>
      <c r="R33" s="83">
        <v>3.5996358424087878</v>
      </c>
      <c r="S33" s="84">
        <f t="shared" si="5"/>
        <v>3.8530953822352947</v>
      </c>
      <c r="T33" s="85">
        <f>分析係数表!F36</f>
        <v>0.89418132611637346</v>
      </c>
      <c r="U33" s="86">
        <f t="shared" si="6"/>
        <v>3.4453659385400308</v>
      </c>
      <c r="V33" s="87">
        <f>分析係数表!D36</f>
        <v>4.0595399188092015E-3</v>
      </c>
      <c r="W33" s="88">
        <f t="shared" si="7"/>
        <v>0</v>
      </c>
      <c r="X33" s="76">
        <f>分析係数表!E36</f>
        <v>8.1190798376184028E-4</v>
      </c>
      <c r="Y33" s="89">
        <f t="shared" si="8"/>
        <v>0</v>
      </c>
    </row>
    <row r="34" spans="1:25" x14ac:dyDescent="0.2">
      <c r="A34" s="6" t="s">
        <v>22</v>
      </c>
      <c r="B34" s="5" t="s">
        <v>377</v>
      </c>
      <c r="C34" s="90"/>
      <c r="D34" s="76">
        <f>投入係数表!AI34</f>
        <v>1.5250139482983077E-2</v>
      </c>
      <c r="E34" s="77">
        <f t="shared" si="9"/>
        <v>1.5250139482983076</v>
      </c>
      <c r="F34" s="76">
        <f>分析係数表!C37</f>
        <v>0.27648363838047696</v>
      </c>
      <c r="G34" s="77">
        <f t="shared" si="0"/>
        <v>0.42164140500649266</v>
      </c>
      <c r="H34" s="77">
        <v>0.47468687466030868</v>
      </c>
      <c r="I34" s="77">
        <f t="shared" si="1"/>
        <v>0.47468687466030868</v>
      </c>
      <c r="J34" s="76">
        <f>分析係数表!G37</f>
        <v>0.33205374280230326</v>
      </c>
      <c r="K34" s="78">
        <f t="shared" si="2"/>
        <v>0.1576215533900833</v>
      </c>
      <c r="L34" s="79"/>
      <c r="M34" s="80"/>
      <c r="N34" s="81">
        <f>分析係数表!H37</f>
        <v>5.1330744593407217E-2</v>
      </c>
      <c r="O34" s="82">
        <f t="shared" si="3"/>
        <v>1.9120186914924682</v>
      </c>
      <c r="P34" s="76">
        <f>分析係数表!C37</f>
        <v>0.27648363838047696</v>
      </c>
      <c r="Q34" s="82">
        <f t="shared" si="4"/>
        <v>0.52864188447531635</v>
      </c>
      <c r="R34" s="83">
        <v>0.60690655491710777</v>
      </c>
      <c r="S34" s="84">
        <f t="shared" si="5"/>
        <v>1.0815934295774166</v>
      </c>
      <c r="T34" s="85">
        <f>分析係数表!F37</f>
        <v>0.66922584772872684</v>
      </c>
      <c r="U34" s="86">
        <f t="shared" si="6"/>
        <v>0.72383027980676762</v>
      </c>
      <c r="V34" s="87">
        <f>分析係数表!D37</f>
        <v>9.9168266154830459E-2</v>
      </c>
      <c r="W34" s="88">
        <f t="shared" si="7"/>
        <v>0</v>
      </c>
      <c r="X34" s="76">
        <f>分析係数表!E37</f>
        <v>6.9737683941138842E-2</v>
      </c>
      <c r="Y34" s="89">
        <f t="shared" si="8"/>
        <v>0</v>
      </c>
    </row>
    <row r="35" spans="1:25" x14ac:dyDescent="0.2">
      <c r="A35" s="6" t="s">
        <v>23</v>
      </c>
      <c r="B35" s="5" t="s">
        <v>193</v>
      </c>
      <c r="C35" s="90"/>
      <c r="D35" s="76">
        <f>投入係数表!AI35</f>
        <v>1.5994048726055421E-2</v>
      </c>
      <c r="E35" s="77">
        <f t="shared" si="9"/>
        <v>1.5994048726055421</v>
      </c>
      <c r="F35" s="76">
        <f>分析係数表!C38</f>
        <v>2.0725388601036232E-2</v>
      </c>
      <c r="G35" s="77">
        <f t="shared" si="0"/>
        <v>3.3148287515140706E-2</v>
      </c>
      <c r="H35" s="77">
        <v>3.6508843509730424E-2</v>
      </c>
      <c r="I35" s="77">
        <f t="shared" si="1"/>
        <v>3.6508843509730424E-2</v>
      </c>
      <c r="J35" s="76">
        <f>分析係数表!G38</f>
        <v>0.23376623376623376</v>
      </c>
      <c r="K35" s="78">
        <f t="shared" si="2"/>
        <v>8.5345348464304881E-3</v>
      </c>
      <c r="L35" s="79"/>
      <c r="M35" s="80"/>
      <c r="N35" s="81">
        <f>分析係数表!H38</f>
        <v>4.4613247923811682E-2</v>
      </c>
      <c r="O35" s="82">
        <f t="shared" si="3"/>
        <v>1.6617986860348672</v>
      </c>
      <c r="P35" s="76">
        <f>分析係数表!C38</f>
        <v>2.0725388601036232E-2</v>
      </c>
      <c r="Q35" s="82">
        <f t="shared" si="4"/>
        <v>3.4441423544764024E-2</v>
      </c>
      <c r="R35" s="83">
        <v>3.8964178893042337E-2</v>
      </c>
      <c r="S35" s="84">
        <f t="shared" si="5"/>
        <v>7.547302240277276E-2</v>
      </c>
      <c r="T35" s="85">
        <f>分析係数表!F38</f>
        <v>0.61038961038961037</v>
      </c>
      <c r="U35" s="86">
        <f t="shared" si="6"/>
        <v>4.6067948739354797E-2</v>
      </c>
      <c r="V35" s="87">
        <f>分析係数表!D38</f>
        <v>0.19480519480519481</v>
      </c>
      <c r="W35" s="88">
        <f t="shared" si="7"/>
        <v>0</v>
      </c>
      <c r="X35" s="76">
        <f>分析係数表!E38</f>
        <v>0.15584415584415584</v>
      </c>
      <c r="Y35" s="89">
        <f t="shared" si="8"/>
        <v>0</v>
      </c>
    </row>
    <row r="36" spans="1:25" x14ac:dyDescent="0.2">
      <c r="A36" s="6" t="s">
        <v>24</v>
      </c>
      <c r="B36" s="5" t="s">
        <v>39</v>
      </c>
      <c r="C36" s="90"/>
      <c r="D36" s="76">
        <f>投入係数表!AI36</f>
        <v>0</v>
      </c>
      <c r="E36" s="77">
        <f t="shared" si="9"/>
        <v>0</v>
      </c>
      <c r="F36" s="76">
        <f>分析係数表!C39</f>
        <v>1</v>
      </c>
      <c r="G36" s="77">
        <f t="shared" si="0"/>
        <v>0</v>
      </c>
      <c r="H36" s="77">
        <v>8.7807897801372489E-3</v>
      </c>
      <c r="I36" s="77">
        <f t="shared" si="1"/>
        <v>8.7807897801372489E-3</v>
      </c>
      <c r="J36" s="76">
        <f>分析係数表!G39</f>
        <v>0.35511171293161814</v>
      </c>
      <c r="K36" s="78">
        <f t="shared" si="2"/>
        <v>3.1181612997169851E-3</v>
      </c>
      <c r="L36" s="79"/>
      <c r="M36" s="80"/>
      <c r="N36" s="81">
        <f>分析係数表!H39</f>
        <v>4.0815169638048808E-3</v>
      </c>
      <c r="O36" s="82">
        <f t="shared" si="3"/>
        <v>0.15203240837930171</v>
      </c>
      <c r="P36" s="76">
        <f>分析係数表!C39</f>
        <v>1</v>
      </c>
      <c r="Q36" s="82">
        <f t="shared" si="4"/>
        <v>0.15203240837930171</v>
      </c>
      <c r="R36" s="83">
        <v>0.15774324102146722</v>
      </c>
      <c r="S36" s="84">
        <f t="shared" si="5"/>
        <v>0.16652403080160447</v>
      </c>
      <c r="T36" s="85">
        <f>分析係数表!F39</f>
        <v>0.70565335138794849</v>
      </c>
      <c r="U36" s="86">
        <f t="shared" si="6"/>
        <v>0.11750824042178215</v>
      </c>
      <c r="V36" s="87">
        <f>分析係数表!D39</f>
        <v>5.8226134055517943E-2</v>
      </c>
      <c r="W36" s="88">
        <f t="shared" si="7"/>
        <v>0</v>
      </c>
      <c r="X36" s="76">
        <f>分析係数表!E39</f>
        <v>7.3798239675016933E-2</v>
      </c>
      <c r="Y36" s="89">
        <f t="shared" si="8"/>
        <v>0</v>
      </c>
    </row>
    <row r="37" spans="1:25" x14ac:dyDescent="0.2">
      <c r="A37" s="6" t="s">
        <v>25</v>
      </c>
      <c r="B37" s="5" t="s">
        <v>40</v>
      </c>
      <c r="C37" s="75">
        <f>最終需要_まとめ!C38</f>
        <v>100</v>
      </c>
      <c r="D37" s="76">
        <f>投入係数表!AI37</f>
        <v>0</v>
      </c>
      <c r="E37" s="77">
        <f t="shared" si="9"/>
        <v>0</v>
      </c>
      <c r="F37" s="76">
        <f>分析係数表!C40</f>
        <v>0.8197979041916168</v>
      </c>
      <c r="G37" s="77">
        <f t="shared" si="0"/>
        <v>0</v>
      </c>
      <c r="H37" s="77">
        <v>1.5895679737518776E-3</v>
      </c>
      <c r="I37" s="77">
        <f t="shared" si="1"/>
        <v>100.00158956797375</v>
      </c>
      <c r="J37" s="76">
        <f>分析係数表!G40</f>
        <v>0.57597173144876324</v>
      </c>
      <c r="K37" s="78">
        <f t="shared" si="2"/>
        <v>57.598088691094418</v>
      </c>
      <c r="L37" s="79"/>
      <c r="M37" s="80"/>
      <c r="N37" s="81">
        <f>分析係数表!H40</f>
        <v>2.8769025821263571E-2</v>
      </c>
      <c r="O37" s="82">
        <f t="shared" si="3"/>
        <v>1.0716173229513282</v>
      </c>
      <c r="P37" s="76">
        <f>分析係数表!C40</f>
        <v>0.8197979041916168</v>
      </c>
      <c r="Q37" s="82">
        <f t="shared" si="4"/>
        <v>0.87850963545092986</v>
      </c>
      <c r="R37" s="83">
        <v>0.88068454309452171</v>
      </c>
      <c r="S37" s="84">
        <f t="shared" si="5"/>
        <v>100.88227411106827</v>
      </c>
      <c r="T37" s="85">
        <f>分析係数表!F40</f>
        <v>0.7751534312813837</v>
      </c>
      <c r="U37" s="86">
        <f t="shared" si="6"/>
        <v>78.19924093266367</v>
      </c>
      <c r="V37" s="87">
        <f>分析係数表!D40</f>
        <v>0.11623581923005394</v>
      </c>
      <c r="W37" s="88">
        <f t="shared" si="7"/>
        <v>12</v>
      </c>
      <c r="X37" s="76">
        <f>分析係数表!E40</f>
        <v>7.1229310024177053E-2</v>
      </c>
      <c r="Y37" s="89">
        <f t="shared" si="8"/>
        <v>7</v>
      </c>
    </row>
    <row r="38" spans="1:25" x14ac:dyDescent="0.2">
      <c r="A38" s="6" t="s">
        <v>26</v>
      </c>
      <c r="B38" s="5" t="s">
        <v>276</v>
      </c>
      <c r="C38" s="90"/>
      <c r="D38" s="76">
        <f>投入係数表!AI38</f>
        <v>0</v>
      </c>
      <c r="E38" s="77">
        <f t="shared" si="9"/>
        <v>0</v>
      </c>
      <c r="F38" s="76">
        <f>分析係数表!C41</f>
        <v>0.39171744294123723</v>
      </c>
      <c r="G38" s="77">
        <f t="shared" si="0"/>
        <v>0</v>
      </c>
      <c r="H38" s="77">
        <v>1.3665437886383253E-4</v>
      </c>
      <c r="I38" s="77">
        <f t="shared" si="1"/>
        <v>1.3665437886383253E-4</v>
      </c>
      <c r="J38" s="76">
        <f>分析係数表!G41</f>
        <v>0.45918367346938777</v>
      </c>
      <c r="K38" s="78">
        <f t="shared" si="2"/>
        <v>6.2749459682372074E-5</v>
      </c>
      <c r="L38" s="79"/>
      <c r="M38" s="80"/>
      <c r="N38" s="81">
        <f>分析係数表!H41</f>
        <v>5.0452084691477002E-2</v>
      </c>
      <c r="O38" s="82">
        <f t="shared" si="3"/>
        <v>1.8792894924663686</v>
      </c>
      <c r="P38" s="76">
        <f>分析係数表!C41</f>
        <v>0.39171744294123723</v>
      </c>
      <c r="Q38" s="82">
        <f t="shared" si="4"/>
        <v>0.73615047453526139</v>
      </c>
      <c r="R38" s="83">
        <v>0.74220116810043713</v>
      </c>
      <c r="S38" s="84">
        <f t="shared" si="5"/>
        <v>0.74233782247930091</v>
      </c>
      <c r="T38" s="85">
        <f>分析係数表!F41</f>
        <v>0.56279434850863419</v>
      </c>
      <c r="U38" s="86">
        <f t="shared" si="6"/>
        <v>0.41778353117555628</v>
      </c>
      <c r="V38" s="87">
        <f>分析係数表!D41</f>
        <v>0.20068027210884354</v>
      </c>
      <c r="W38" s="88">
        <f t="shared" si="7"/>
        <v>0</v>
      </c>
      <c r="X38" s="76">
        <f>分析係数表!E41</f>
        <v>0.1815803244374673</v>
      </c>
      <c r="Y38" s="89">
        <f t="shared" si="8"/>
        <v>0</v>
      </c>
    </row>
    <row r="39" spans="1:25" x14ac:dyDescent="0.2">
      <c r="A39" s="6" t="s">
        <v>51</v>
      </c>
      <c r="B39" s="5" t="s">
        <v>367</v>
      </c>
      <c r="C39" s="90"/>
      <c r="D39" s="76">
        <f>投入係数表!AI39</f>
        <v>9.2988655384043152E-4</v>
      </c>
      <c r="E39" s="77">
        <f t="shared" si="9"/>
        <v>9.2988655384043148E-2</v>
      </c>
      <c r="F39" s="76">
        <f>分析係数表!C42</f>
        <v>0.20259319286871957</v>
      </c>
      <c r="G39" s="77">
        <f>E39*F39</f>
        <v>1.8838868594822353E-2</v>
      </c>
      <c r="H39" s="77">
        <v>2.2162114675319318E-2</v>
      </c>
      <c r="I39" s="77">
        <f>C39+H39</f>
        <v>2.2162114675319318E-2</v>
      </c>
      <c r="J39" s="76">
        <f>分析係数表!G42</f>
        <v>0.5</v>
      </c>
      <c r="K39" s="78">
        <f>I39*J39</f>
        <v>1.1081057337659659E-2</v>
      </c>
      <c r="L39" s="79"/>
      <c r="M39" s="80"/>
      <c r="N39" s="81">
        <f>分析係数表!H42</f>
        <v>1.5560783424506107E-2</v>
      </c>
      <c r="O39" s="82">
        <f t="shared" si="3"/>
        <v>0.5796235569460878</v>
      </c>
      <c r="P39" s="76">
        <f>分析係数表!C42</f>
        <v>0.20259319286871957</v>
      </c>
      <c r="Q39" s="82">
        <f>O39*P39</f>
        <v>0.11742778706363204</v>
      </c>
      <c r="R39" s="83">
        <v>0.11993845208766581</v>
      </c>
      <c r="S39" s="84">
        <f>I39+R39</f>
        <v>0.14210056676298513</v>
      </c>
      <c r="T39" s="85">
        <f>分析係数表!F42</f>
        <v>0.5714285714285714</v>
      </c>
      <c r="U39" s="86">
        <f>S39*T39</f>
        <v>8.1200323864562926E-2</v>
      </c>
      <c r="V39" s="87">
        <f>分析係数表!D42</f>
        <v>1.2619047619047619</v>
      </c>
      <c r="W39" s="88">
        <f>ROUND(S39*V39,0)</f>
        <v>0</v>
      </c>
      <c r="X39" s="76">
        <f>分析係数表!E42</f>
        <v>1.2380952380952381</v>
      </c>
      <c r="Y39" s="89">
        <f>ROUND(S39*X39,0)</f>
        <v>0</v>
      </c>
    </row>
    <row r="40" spans="1:25" x14ac:dyDescent="0.2">
      <c r="A40" s="6" t="s">
        <v>194</v>
      </c>
      <c r="B40" s="5" t="s">
        <v>41</v>
      </c>
      <c r="C40" s="90"/>
      <c r="D40" s="76">
        <f>投入係数表!AI40</f>
        <v>5.3003533568904596E-2</v>
      </c>
      <c r="E40" s="77">
        <f t="shared" si="9"/>
        <v>5.3003533568904597</v>
      </c>
      <c r="F40" s="76">
        <f>分析係数表!C43</f>
        <v>0.25330396475770922</v>
      </c>
      <c r="G40" s="77">
        <f>E40*F40</f>
        <v>1.3426005199171869</v>
      </c>
      <c r="H40" s="77">
        <v>1.5157464358658868</v>
      </c>
      <c r="I40" s="77">
        <f>C40+H40</f>
        <v>1.5157464358658868</v>
      </c>
      <c r="J40" s="76">
        <f>分析係数表!G43</f>
        <v>0.41014168530947054</v>
      </c>
      <c r="K40" s="78">
        <f>I40*J40</f>
        <v>0.62167079770785805</v>
      </c>
      <c r="L40" s="79"/>
      <c r="M40" s="80"/>
      <c r="N40" s="81">
        <f>分析係数表!H43</f>
        <v>4.1382046994132816E-2</v>
      </c>
      <c r="O40" s="82">
        <f t="shared" si="3"/>
        <v>1.54143969606792</v>
      </c>
      <c r="P40" s="76">
        <f>分析係数表!C43</f>
        <v>0.25330396475770922</v>
      </c>
      <c r="Q40" s="82">
        <f>O40*P40</f>
        <v>0.3904527864489224</v>
      </c>
      <c r="R40" s="83">
        <v>0.54731163448049014</v>
      </c>
      <c r="S40" s="84">
        <f>I40+R40</f>
        <v>2.063058070346377</v>
      </c>
      <c r="T40" s="85">
        <f>分析係数表!F43</f>
        <v>0.66890380313199105</v>
      </c>
      <c r="U40" s="86">
        <f>S40*T40</f>
        <v>1.3799873893368384</v>
      </c>
      <c r="V40" s="87">
        <f>分析係数表!D43</f>
        <v>0.29082774049217003</v>
      </c>
      <c r="W40" s="88">
        <f>ROUND(S40*V40,0)</f>
        <v>1</v>
      </c>
      <c r="X40" s="76">
        <f>分析係数表!E43</f>
        <v>0.17375093214019388</v>
      </c>
      <c r="Y40" s="89">
        <f>ROUND(S40*X40,0)</f>
        <v>0</v>
      </c>
    </row>
    <row r="41" spans="1:25" x14ac:dyDescent="0.2">
      <c r="A41" s="6" t="s">
        <v>340</v>
      </c>
      <c r="B41" s="5" t="s">
        <v>42</v>
      </c>
      <c r="C41" s="90"/>
      <c r="D41" s="76">
        <f>投入係数表!AI41</f>
        <v>3.1616142830574669E-3</v>
      </c>
      <c r="E41" s="77">
        <f t="shared" si="9"/>
        <v>0.31616142830574667</v>
      </c>
      <c r="F41" s="76">
        <f>分析係数表!C44</f>
        <v>0.34899060563661799</v>
      </c>
      <c r="G41" s="77">
        <f>E41*F41</f>
        <v>0.11033736834336071</v>
      </c>
      <c r="H41" s="77">
        <v>0.11204858065274902</v>
      </c>
      <c r="I41" s="77">
        <f>C41+H41</f>
        <v>0.11204858065274902</v>
      </c>
      <c r="J41" s="76">
        <f>分析係数表!G44</f>
        <v>0.26066485946640033</v>
      </c>
      <c r="K41" s="78">
        <f>I41*J41</f>
        <v>2.9207127529258445E-2</v>
      </c>
      <c r="L41" s="79"/>
      <c r="M41" s="80"/>
      <c r="N41" s="81">
        <f>分析係数表!H44</f>
        <v>0.11725858110597773</v>
      </c>
      <c r="O41" s="82">
        <f t="shared" si="3"/>
        <v>4.367764399063689</v>
      </c>
      <c r="P41" s="76">
        <f>分析係数表!C44</f>
        <v>0.34899060563661799</v>
      </c>
      <c r="Q41" s="82">
        <f>O41*P41</f>
        <v>1.5243087429072957</v>
      </c>
      <c r="R41" s="83">
        <v>1.5425186148816572</v>
      </c>
      <c r="S41" s="84">
        <f>I41+R41</f>
        <v>1.6545671955344061</v>
      </c>
      <c r="T41" s="85">
        <f>分析係数表!F44</f>
        <v>0.46411756313311459</v>
      </c>
      <c r="U41" s="86">
        <f>S41*T41</f>
        <v>0.76791369483142002</v>
      </c>
      <c r="V41" s="87">
        <f>分析係数表!D44</f>
        <v>0.17006705664146099</v>
      </c>
      <c r="W41" s="88">
        <f>ROUND(S41*V41,0)</f>
        <v>0</v>
      </c>
      <c r="X41" s="76">
        <f>分析係数表!E44</f>
        <v>7.8327864174632611E-2</v>
      </c>
      <c r="Y41" s="89">
        <f>ROUND(S41*X41,0)</f>
        <v>0</v>
      </c>
    </row>
    <row r="42" spans="1:25" x14ac:dyDescent="0.2">
      <c r="A42" s="6" t="s">
        <v>341</v>
      </c>
      <c r="B42" s="5" t="s">
        <v>278</v>
      </c>
      <c r="C42" s="90"/>
      <c r="D42" s="76">
        <f>投入係数表!AI42</f>
        <v>9.2988655384043152E-4</v>
      </c>
      <c r="E42" s="77">
        <f t="shared" si="9"/>
        <v>9.2988655384043148E-2</v>
      </c>
      <c r="F42" s="76">
        <f>分析係数表!C45</f>
        <v>1</v>
      </c>
      <c r="G42" s="77">
        <f>E42*F42</f>
        <v>9.2988655384043148E-2</v>
      </c>
      <c r="H42" s="77">
        <v>9.3690415552653172E-2</v>
      </c>
      <c r="I42" s="77">
        <f>C42+H42</f>
        <v>9.3690415552653172E-2</v>
      </c>
      <c r="J42" s="76">
        <f>分析係数表!G45</f>
        <v>0</v>
      </c>
      <c r="K42" s="78">
        <f>I42*J42</f>
        <v>0</v>
      </c>
      <c r="L42" s="79"/>
      <c r="M42" s="80"/>
      <c r="N42" s="81">
        <f>分析係数表!H45</f>
        <v>0</v>
      </c>
      <c r="O42" s="82">
        <f t="shared" si="3"/>
        <v>0</v>
      </c>
      <c r="P42" s="76">
        <f>分析係数表!C45</f>
        <v>1</v>
      </c>
      <c r="Q42" s="82">
        <f>O42*P42</f>
        <v>0</v>
      </c>
      <c r="R42" s="83">
        <v>3.6695637833910662E-3</v>
      </c>
      <c r="S42" s="84">
        <f>I42+R42</f>
        <v>9.7359979336044233E-2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投入係数表!AI43</f>
        <v>1.4134275618374558E-2</v>
      </c>
      <c r="E43" s="77">
        <f t="shared" si="9"/>
        <v>1.4134275618374559</v>
      </c>
      <c r="F43" s="76">
        <f>分析係数表!C46</f>
        <v>3.0665669409124852E-2</v>
      </c>
      <c r="G43" s="77">
        <f>E43*F43</f>
        <v>4.3343702345052797E-2</v>
      </c>
      <c r="H43" s="77">
        <v>4.5001547623203401E-2</v>
      </c>
      <c r="I43" s="77">
        <f>C43+H43</f>
        <v>4.5001547623203401E-2</v>
      </c>
      <c r="J43" s="76">
        <f>分析係数表!G46</f>
        <v>2.4390243902439025E-2</v>
      </c>
      <c r="K43" s="78">
        <f>I43*J43</f>
        <v>1.0975987225171561E-3</v>
      </c>
      <c r="L43" s="79"/>
      <c r="M43" s="80"/>
      <c r="N43" s="81">
        <f>分析係数表!H46</f>
        <v>2.3808848955528473E-2</v>
      </c>
      <c r="O43" s="82">
        <f t="shared" si="3"/>
        <v>0.88685571554592668</v>
      </c>
      <c r="P43" s="76">
        <f>分析係数表!C46</f>
        <v>3.0665669409124852E-2</v>
      </c>
      <c r="Q43" s="82">
        <f>O43*P43</f>
        <v>2.7196024186524254E-2</v>
      </c>
      <c r="R43" s="83">
        <v>2.9268017291098118E-2</v>
      </c>
      <c r="S43" s="84">
        <f>I43+R43</f>
        <v>7.426956491430152E-2</v>
      </c>
      <c r="T43" s="85">
        <f>分析係数表!F46</f>
        <v>0.34146341463414637</v>
      </c>
      <c r="U43" s="86">
        <f>S43*T43</f>
        <v>2.5360339239029788E-2</v>
      </c>
      <c r="V43" s="87">
        <f>分析係数表!D46</f>
        <v>4.878048780487805E-2</v>
      </c>
      <c r="W43" s="88">
        <f>ROUND(S43*V43,0)</f>
        <v>0</v>
      </c>
      <c r="X43" s="76">
        <f>分析係数表!E46</f>
        <v>0.17073170731707318</v>
      </c>
      <c r="Y43" s="89">
        <f>ROUND(S43*X43,0)</f>
        <v>0</v>
      </c>
    </row>
    <row r="44" spans="1:25" x14ac:dyDescent="0.2">
      <c r="A44" s="192">
        <v>40</v>
      </c>
      <c r="B44" s="14" t="s">
        <v>150</v>
      </c>
      <c r="C44" s="197">
        <f>SUM(C5:C43)</f>
        <v>100</v>
      </c>
      <c r="D44" s="92">
        <f>投入係数表!AI44</f>
        <v>0.21740747628789286</v>
      </c>
      <c r="E44" s="91">
        <f>SUM(E5:E43)</f>
        <v>21.740747628789286</v>
      </c>
      <c r="F44" s="92">
        <f>分析係数表!C47</f>
        <v>0.40646171512083096</v>
      </c>
      <c r="G44" s="91">
        <f>SUM(G5:G43)</f>
        <v>6.492845265993175</v>
      </c>
      <c r="H44" s="91">
        <f>SUM(H5:H43)</f>
        <v>7.3443382347673154</v>
      </c>
      <c r="I44" s="91">
        <f>SUM(I5:I43)</f>
        <v>107.34433823476733</v>
      </c>
      <c r="J44" s="92">
        <f>分析係数表!G47</f>
        <v>0.2746501442153616</v>
      </c>
      <c r="K44" s="93">
        <f>SUM(K5:K43)</f>
        <v>59.408286815857522</v>
      </c>
      <c r="L44" s="94">
        <f>最終需要_まとめ!$L$33</f>
        <v>0.627</v>
      </c>
      <c r="M44" s="91">
        <f>K44*L44</f>
        <v>37.248995833542665</v>
      </c>
      <c r="N44" s="95">
        <f>分析係数表!H47</f>
        <v>1</v>
      </c>
      <c r="O44" s="109">
        <f>SUM(O5:O43)</f>
        <v>37.248995833542665</v>
      </c>
      <c r="P44" s="92">
        <f>分析係数表!C47</f>
        <v>0.40646171512083096</v>
      </c>
      <c r="Q44" s="96">
        <f>SUM(Q5:Q43)</f>
        <v>11.626585191115563</v>
      </c>
      <c r="R44" s="91">
        <f>SUM(R5:R43)</f>
        <v>12.806712006028887</v>
      </c>
      <c r="S44" s="97">
        <f>SUM(S5:S43)</f>
        <v>120.15105024079621</v>
      </c>
      <c r="T44" s="98">
        <f>分析係数表!F47</f>
        <v>0.52975109496848627</v>
      </c>
      <c r="U44" s="99">
        <f>SUM(U5:U43)</f>
        <v>89.729623191489097</v>
      </c>
      <c r="V44" s="100">
        <f>分析係数表!D47</f>
        <v>0.13437209089383004</v>
      </c>
      <c r="W44" s="101">
        <f>SUM(W5:W43)</f>
        <v>14</v>
      </c>
      <c r="X44" s="92">
        <f>分析係数表!E47</f>
        <v>9.7288140766401632E-2</v>
      </c>
      <c r="Y44" s="102">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276</v>
      </c>
      <c r="S2" s="3" t="s">
        <v>152</v>
      </c>
      <c r="U2" s="64" t="s">
        <v>209</v>
      </c>
      <c r="W2" s="3" t="s">
        <v>130</v>
      </c>
      <c r="Y2" s="3" t="s">
        <v>153</v>
      </c>
    </row>
    <row r="3" spans="1:25" ht="44" x14ac:dyDescent="0.2">
      <c r="B3" s="65"/>
      <c r="C3" s="66" t="s">
        <v>227</v>
      </c>
      <c r="D3" s="66" t="s">
        <v>317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投入係数表!AJ5</f>
        <v>1.8315018315018315E-3</v>
      </c>
      <c r="E5" s="110">
        <f>$C$38*D5</f>
        <v>0.18315018315018314</v>
      </c>
      <c r="F5" s="85">
        <f>分析係数表!C8</f>
        <v>0.34359605911330049</v>
      </c>
      <c r="G5" s="110">
        <f t="shared" ref="G5:G38" si="0">E5*F5</f>
        <v>6.2929681156282141E-2</v>
      </c>
      <c r="H5" s="110">
        <f t="array" ref="H5:H43">MMULT(逆行列係数!C5:AO43,'34'!G5:G43)</f>
        <v>8.0648714936430943E-2</v>
      </c>
      <c r="I5" s="110">
        <f t="shared" ref="I5:I38" si="1">C5+H5</f>
        <v>8.0648714936430943E-2</v>
      </c>
      <c r="J5" s="85">
        <f>分析係数表!G8</f>
        <v>0.12010331467929401</v>
      </c>
      <c r="K5" s="111">
        <f t="shared" ref="K5:K38" si="2">I5*J5</f>
        <v>9.6861779884908454E-3</v>
      </c>
      <c r="L5" s="79" t="s">
        <v>187</v>
      </c>
      <c r="M5" s="80" t="s">
        <v>187</v>
      </c>
      <c r="N5" s="81">
        <f>分析係数表!H8</f>
        <v>1.3293274000170063E-2</v>
      </c>
      <c r="O5" s="82">
        <f t="shared" ref="O5:O43" si="3">$M$44*N5</f>
        <v>0.4009160421656443</v>
      </c>
      <c r="P5" s="76">
        <f>分析係数表!C8</f>
        <v>0.34359605911330049</v>
      </c>
      <c r="Q5" s="82">
        <f t="shared" ref="Q5:Q38" si="4">O5*P5</f>
        <v>0.1377531721234172</v>
      </c>
      <c r="R5" s="83">
        <f t="array" ref="R5:R43">MMULT(逆行列係数!C5:AO43,'34'!Q5:Q43)</f>
        <v>0.19844951081208928</v>
      </c>
      <c r="S5" s="84">
        <f t="shared" ref="S5:S38" si="5">I5+R5</f>
        <v>0.27909822574852022</v>
      </c>
      <c r="T5" s="85">
        <f>分析係数表!F8</f>
        <v>0.4537236332328885</v>
      </c>
      <c r="U5" s="86">
        <f t="shared" ref="U5:U43" si="6">S5*T5</f>
        <v>0.12663346101547152</v>
      </c>
      <c r="V5" s="87">
        <f>分析係数表!D8</f>
        <v>0.40163581575548857</v>
      </c>
      <c r="W5" s="167">
        <f t="shared" ref="W5:W43" si="7">ROUND(S5*V5,0)</f>
        <v>0</v>
      </c>
      <c r="X5" s="76">
        <f>分析係数表!E8</f>
        <v>0.27335342229875159</v>
      </c>
      <c r="Y5" s="166">
        <f t="shared" ref="Y5:Y43" si="8">ROUND(S5*X5,0)</f>
        <v>0</v>
      </c>
    </row>
    <row r="6" spans="1:25" x14ac:dyDescent="0.2">
      <c r="A6" s="6" t="s">
        <v>219</v>
      </c>
      <c r="B6" s="5" t="s">
        <v>265</v>
      </c>
      <c r="C6" s="90"/>
      <c r="D6" s="107">
        <f>投入係数表!AJ6</f>
        <v>0</v>
      </c>
      <c r="E6" s="110">
        <f t="shared" ref="E6:E43" si="9">$C$38*D6</f>
        <v>0</v>
      </c>
      <c r="F6" s="85">
        <f>分析係数表!C9</f>
        <v>1</v>
      </c>
      <c r="G6" s="110">
        <f t="shared" si="0"/>
        <v>0</v>
      </c>
      <c r="H6" s="110">
        <v>1.0260843209893842E-3</v>
      </c>
      <c r="I6" s="110">
        <f t="shared" si="1"/>
        <v>1.0260843209893842E-3</v>
      </c>
      <c r="J6" s="85">
        <f>分析係数表!G9</f>
        <v>0.25</v>
      </c>
      <c r="K6" s="111">
        <f t="shared" si="2"/>
        <v>2.5652108024734605E-4</v>
      </c>
      <c r="L6" s="79"/>
      <c r="M6" s="80"/>
      <c r="N6" s="81">
        <f>分析係数表!H9</f>
        <v>6.8025282730081347E-4</v>
      </c>
      <c r="O6" s="82">
        <f t="shared" si="3"/>
        <v>2.0515959513806959E-2</v>
      </c>
      <c r="P6" s="76">
        <f>分析係数表!C9</f>
        <v>1</v>
      </c>
      <c r="Q6" s="82">
        <f t="shared" si="4"/>
        <v>2.0515959513806959E-2</v>
      </c>
      <c r="R6" s="83">
        <v>2.5976091287657758E-2</v>
      </c>
      <c r="S6" s="84">
        <f t="shared" si="5"/>
        <v>2.7002175608647143E-2</v>
      </c>
      <c r="T6" s="85">
        <f>分析係数表!F9</f>
        <v>0.67771084337349397</v>
      </c>
      <c r="U6" s="86">
        <f t="shared" si="6"/>
        <v>1.8299667204655444E-2</v>
      </c>
      <c r="V6" s="87">
        <f>分析係数表!D9</f>
        <v>0.24397590361445784</v>
      </c>
      <c r="W6" s="167">
        <f t="shared" si="7"/>
        <v>0</v>
      </c>
      <c r="X6" s="76">
        <f>分析係数表!E9</f>
        <v>0.13855421686746988</v>
      </c>
      <c r="Y6" s="166">
        <f t="shared" si="8"/>
        <v>0</v>
      </c>
    </row>
    <row r="7" spans="1:25" x14ac:dyDescent="0.2">
      <c r="A7" s="6" t="s">
        <v>220</v>
      </c>
      <c r="B7" s="5" t="s">
        <v>266</v>
      </c>
      <c r="C7" s="90"/>
      <c r="D7" s="107">
        <f>投入係数表!AJ7</f>
        <v>5.2328623757195189E-4</v>
      </c>
      <c r="E7" s="110">
        <f t="shared" si="9"/>
        <v>5.2328623757195186E-2</v>
      </c>
      <c r="F7" s="85">
        <f>分析係数表!C10</f>
        <v>1</v>
      </c>
      <c r="G7" s="110">
        <f t="shared" si="0"/>
        <v>5.2328623757195186E-2</v>
      </c>
      <c r="H7" s="110">
        <v>6.2783284925716026E-2</v>
      </c>
      <c r="I7" s="110">
        <f t="shared" si="1"/>
        <v>6.2783284925716026E-2</v>
      </c>
      <c r="J7" s="85">
        <f>分析係数表!G10</f>
        <v>0.17902051621442752</v>
      </c>
      <c r="K7" s="111">
        <f t="shared" si="2"/>
        <v>1.1239496077039168E-2</v>
      </c>
      <c r="L7" s="79"/>
      <c r="M7" s="80"/>
      <c r="N7" s="81">
        <f>分析係数表!H10</f>
        <v>1.3605056546016269E-3</v>
      </c>
      <c r="O7" s="82">
        <f t="shared" si="3"/>
        <v>4.1031919027613918E-2</v>
      </c>
      <c r="P7" s="76">
        <f>分析係数表!C10</f>
        <v>1</v>
      </c>
      <c r="Q7" s="82">
        <f t="shared" si="4"/>
        <v>4.1031919027613918E-2</v>
      </c>
      <c r="R7" s="83">
        <v>7.1556753552093469E-2</v>
      </c>
      <c r="S7" s="84">
        <f t="shared" si="5"/>
        <v>0.13434003847780951</v>
      </c>
      <c r="T7" s="85">
        <f>分析係数表!F10</f>
        <v>0.51919258769027132</v>
      </c>
      <c r="U7" s="86">
        <f t="shared" si="6"/>
        <v>6.9748352207704534E-2</v>
      </c>
      <c r="V7" s="87">
        <f>分析係数表!D10</f>
        <v>0.11647915287888816</v>
      </c>
      <c r="W7" s="167">
        <f t="shared" si="7"/>
        <v>0</v>
      </c>
      <c r="X7" s="76">
        <f>分析係数表!E10</f>
        <v>0.11482461945731304</v>
      </c>
      <c r="Y7" s="166">
        <f t="shared" si="8"/>
        <v>0</v>
      </c>
    </row>
    <row r="8" spans="1:25" x14ac:dyDescent="0.2">
      <c r="A8" s="6" t="s">
        <v>221</v>
      </c>
      <c r="B8" s="5" t="s">
        <v>27</v>
      </c>
      <c r="C8" s="90"/>
      <c r="D8" s="107">
        <f>投入係数表!AJ8</f>
        <v>0</v>
      </c>
      <c r="E8" s="110">
        <f t="shared" si="9"/>
        <v>0</v>
      </c>
      <c r="F8" s="85">
        <f>分析係数表!C11</f>
        <v>0.13492063492063489</v>
      </c>
      <c r="G8" s="110">
        <f t="shared" si="0"/>
        <v>0</v>
      </c>
      <c r="H8" s="110">
        <v>3.6977377121506477E-2</v>
      </c>
      <c r="I8" s="110">
        <f t="shared" si="1"/>
        <v>3.6977377121506477E-2</v>
      </c>
      <c r="J8" s="85">
        <f>分析係数表!G11</f>
        <v>0.36893203883495146</v>
      </c>
      <c r="K8" s="111">
        <f t="shared" si="2"/>
        <v>1.3642139132206273E-2</v>
      </c>
      <c r="L8" s="79"/>
      <c r="M8" s="80"/>
      <c r="N8" s="81">
        <f>分析係数表!H11</f>
        <v>-2.8343867804200562E-5</v>
      </c>
      <c r="O8" s="82">
        <f t="shared" si="3"/>
        <v>-8.5483164640862337E-4</v>
      </c>
      <c r="P8" s="76">
        <f>分析係数表!C11</f>
        <v>0.13492063492063489</v>
      </c>
      <c r="Q8" s="82">
        <f t="shared" si="4"/>
        <v>-1.1533442848370313E-4</v>
      </c>
      <c r="R8" s="83">
        <v>2.4992034640939388E-2</v>
      </c>
      <c r="S8" s="84">
        <f t="shared" si="5"/>
        <v>6.1969411762445865E-2</v>
      </c>
      <c r="T8" s="85">
        <f>分析係数表!F11</f>
        <v>0.61165048543689315</v>
      </c>
      <c r="U8" s="86">
        <f t="shared" si="6"/>
        <v>3.7903620786738729E-2</v>
      </c>
      <c r="V8" s="87">
        <f>分析係数表!D11</f>
        <v>6.7961165048543687E-2</v>
      </c>
      <c r="W8" s="167">
        <f t="shared" si="7"/>
        <v>0</v>
      </c>
      <c r="X8" s="76">
        <f>分析係数表!E11</f>
        <v>5.8252427184466021E-2</v>
      </c>
      <c r="Y8" s="166">
        <f t="shared" si="8"/>
        <v>0</v>
      </c>
    </row>
    <row r="9" spans="1:25" x14ac:dyDescent="0.2">
      <c r="A9" s="6" t="s">
        <v>222</v>
      </c>
      <c r="B9" s="5" t="s">
        <v>190</v>
      </c>
      <c r="C9" s="90"/>
      <c r="D9" s="107">
        <f>投入係数表!AJ9</f>
        <v>7.0643642072213504E-3</v>
      </c>
      <c r="E9" s="110">
        <f t="shared" si="9"/>
        <v>0.70643642072213508</v>
      </c>
      <c r="F9" s="85">
        <f>分析係数表!C12</f>
        <v>0.20036934441366572</v>
      </c>
      <c r="G9" s="110">
        <f t="shared" si="0"/>
        <v>0.14154820249003075</v>
      </c>
      <c r="H9" s="110">
        <v>0.1643086013039651</v>
      </c>
      <c r="I9" s="110">
        <f t="shared" si="1"/>
        <v>0.1643086013039651</v>
      </c>
      <c r="J9" s="85">
        <f>分析係数表!G12</f>
        <v>0.13740087392782002</v>
      </c>
      <c r="K9" s="111">
        <f t="shared" si="2"/>
        <v>2.2576145413022553E-2</v>
      </c>
      <c r="L9" s="79"/>
      <c r="M9" s="80"/>
      <c r="N9" s="81">
        <f>分析係数表!H12</f>
        <v>9.9061817975680963E-2</v>
      </c>
      <c r="O9" s="82">
        <f t="shared" si="3"/>
        <v>2.9876366041981384</v>
      </c>
      <c r="P9" s="76">
        <f>分析係数表!C12</f>
        <v>0.20036934441366572</v>
      </c>
      <c r="Q9" s="82">
        <f t="shared" si="4"/>
        <v>0.59863078772945144</v>
      </c>
      <c r="R9" s="83">
        <v>0.66634903221605979</v>
      </c>
      <c r="S9" s="84">
        <f t="shared" si="5"/>
        <v>0.83065763352002486</v>
      </c>
      <c r="T9" s="85">
        <f>分析係数表!F12</f>
        <v>0.33460106813400226</v>
      </c>
      <c r="U9" s="86">
        <f t="shared" si="6"/>
        <v>0.27793893142946291</v>
      </c>
      <c r="V9" s="87">
        <f>分析係数表!D12</f>
        <v>7.0399741058423698E-2</v>
      </c>
      <c r="W9" s="167">
        <f t="shared" si="7"/>
        <v>0</v>
      </c>
      <c r="X9" s="76">
        <f>分析係数表!E12</f>
        <v>6.3521605437773104E-2</v>
      </c>
      <c r="Y9" s="166">
        <f t="shared" si="8"/>
        <v>0</v>
      </c>
    </row>
    <row r="10" spans="1:25" x14ac:dyDescent="0.2">
      <c r="A10" s="6" t="s">
        <v>223</v>
      </c>
      <c r="B10" s="5" t="s">
        <v>28</v>
      </c>
      <c r="C10" s="90"/>
      <c r="D10" s="107">
        <f>投入係数表!AJ10</f>
        <v>3.1397174254317113E-3</v>
      </c>
      <c r="E10" s="110">
        <f t="shared" si="9"/>
        <v>0.31397174254317112</v>
      </c>
      <c r="F10" s="85">
        <f>分析係数表!C13</f>
        <v>0</v>
      </c>
      <c r="G10" s="110">
        <f t="shared" si="0"/>
        <v>0</v>
      </c>
      <c r="H10" s="110">
        <v>0</v>
      </c>
      <c r="I10" s="110">
        <f t="shared" si="1"/>
        <v>0</v>
      </c>
      <c r="J10" s="85">
        <f>分析係数表!G13</f>
        <v>0.24470588235294119</v>
      </c>
      <c r="K10" s="111">
        <f t="shared" si="2"/>
        <v>0</v>
      </c>
      <c r="L10" s="79"/>
      <c r="M10" s="80"/>
      <c r="N10" s="81">
        <f>分析係数表!H13</f>
        <v>1.4682123522575891E-2</v>
      </c>
      <c r="O10" s="82">
        <f t="shared" si="3"/>
        <v>0.44280279283966689</v>
      </c>
      <c r="P10" s="76">
        <f>分析係数表!C13</f>
        <v>0</v>
      </c>
      <c r="Q10" s="82">
        <f t="shared" si="4"/>
        <v>0</v>
      </c>
      <c r="R10" s="83">
        <v>0</v>
      </c>
      <c r="S10" s="84">
        <f t="shared" si="5"/>
        <v>0</v>
      </c>
      <c r="T10" s="85">
        <f>分析係数表!F13</f>
        <v>0.3835294117647059</v>
      </c>
      <c r="U10" s="86">
        <f t="shared" si="6"/>
        <v>0</v>
      </c>
      <c r="V10" s="87">
        <f>分析係数表!D13</f>
        <v>0.3411764705882353</v>
      </c>
      <c r="W10" s="167">
        <f t="shared" si="7"/>
        <v>0</v>
      </c>
      <c r="X10" s="76">
        <f>分析係数表!E13</f>
        <v>0.31058823529411766</v>
      </c>
      <c r="Y10" s="166">
        <f t="shared" si="8"/>
        <v>0</v>
      </c>
    </row>
    <row r="11" spans="1:25" x14ac:dyDescent="0.2">
      <c r="A11" s="6" t="s">
        <v>224</v>
      </c>
      <c r="B11" s="5" t="s">
        <v>267</v>
      </c>
      <c r="C11" s="90"/>
      <c r="D11" s="107">
        <f>投入係数表!AJ11</f>
        <v>4.4479330193615907E-3</v>
      </c>
      <c r="E11" s="110">
        <f t="shared" si="9"/>
        <v>0.44479330193615907</v>
      </c>
      <c r="F11" s="85">
        <f>分析係数表!C14</f>
        <v>6.3559322033898136E-3</v>
      </c>
      <c r="G11" s="110">
        <f t="shared" si="0"/>
        <v>2.8270760716281223E-3</v>
      </c>
      <c r="H11" s="110">
        <v>3.170445386962407E-3</v>
      </c>
      <c r="I11" s="110">
        <f t="shared" si="1"/>
        <v>3.170445386962407E-3</v>
      </c>
      <c r="J11" s="85">
        <f>分析係数表!G14</f>
        <v>0.23809523809523808</v>
      </c>
      <c r="K11" s="111">
        <f t="shared" si="2"/>
        <v>7.5486794927676353E-4</v>
      </c>
      <c r="L11" s="79"/>
      <c r="M11" s="80"/>
      <c r="N11" s="81">
        <f>分析係数表!H14</f>
        <v>1.218786315580624E-3</v>
      </c>
      <c r="O11" s="82">
        <f t="shared" si="3"/>
        <v>3.6757760795570797E-2</v>
      </c>
      <c r="P11" s="76">
        <f>分析係数表!C14</f>
        <v>6.3559322033898136E-3</v>
      </c>
      <c r="Q11" s="82">
        <f t="shared" si="4"/>
        <v>2.3362983556506799E-4</v>
      </c>
      <c r="R11" s="83">
        <v>5.9209852501617647E-4</v>
      </c>
      <c r="S11" s="84">
        <f t="shared" si="5"/>
        <v>3.7625439119785835E-3</v>
      </c>
      <c r="T11" s="85">
        <f>分析係数表!F14</f>
        <v>0.42857142857142855</v>
      </c>
      <c r="U11" s="86">
        <f t="shared" si="6"/>
        <v>1.6125188194193929E-3</v>
      </c>
      <c r="V11" s="87">
        <f>分析係数表!D14</f>
        <v>0.38095238095238093</v>
      </c>
      <c r="W11" s="167">
        <f t="shared" si="7"/>
        <v>0</v>
      </c>
      <c r="X11" s="76">
        <f>分析係数表!E14</f>
        <v>0.26190476190476192</v>
      </c>
      <c r="Y11" s="166">
        <f t="shared" si="8"/>
        <v>0</v>
      </c>
    </row>
    <row r="12" spans="1:25" x14ac:dyDescent="0.2">
      <c r="A12" s="6" t="s">
        <v>225</v>
      </c>
      <c r="B12" s="5" t="s">
        <v>29</v>
      </c>
      <c r="C12" s="90"/>
      <c r="D12" s="107">
        <f>投入係数表!AJ12</f>
        <v>0.16666666666666666</v>
      </c>
      <c r="E12" s="110">
        <f t="shared" si="9"/>
        <v>16.666666666666664</v>
      </c>
      <c r="F12" s="85">
        <f>分析係数表!C15</f>
        <v>0</v>
      </c>
      <c r="G12" s="110">
        <f t="shared" si="0"/>
        <v>0</v>
      </c>
      <c r="H12" s="110">
        <v>0</v>
      </c>
      <c r="I12" s="110">
        <f t="shared" si="1"/>
        <v>0</v>
      </c>
      <c r="J12" s="85">
        <f>分析係数表!G15</f>
        <v>0.10526315789473684</v>
      </c>
      <c r="K12" s="111">
        <f t="shared" si="2"/>
        <v>0</v>
      </c>
      <c r="L12" s="79"/>
      <c r="M12" s="80"/>
      <c r="N12" s="81">
        <f>分析係数表!H15</f>
        <v>9.2117570363651827E-3</v>
      </c>
      <c r="O12" s="82">
        <f t="shared" si="3"/>
        <v>0.2778202850828026</v>
      </c>
      <c r="P12" s="76">
        <f>分析係数表!C15</f>
        <v>0</v>
      </c>
      <c r="Q12" s="82">
        <f t="shared" si="4"/>
        <v>0</v>
      </c>
      <c r="R12" s="83">
        <v>0</v>
      </c>
      <c r="S12" s="84">
        <f t="shared" si="5"/>
        <v>0</v>
      </c>
      <c r="T12" s="85">
        <f>分析係数表!F15</f>
        <v>0.2982456140350877</v>
      </c>
      <c r="U12" s="86">
        <f t="shared" si="6"/>
        <v>0</v>
      </c>
      <c r="V12" s="87">
        <f>分析係数表!D15</f>
        <v>0</v>
      </c>
      <c r="W12" s="167">
        <f t="shared" si="7"/>
        <v>0</v>
      </c>
      <c r="X12" s="76">
        <f>分析係数表!E15</f>
        <v>0</v>
      </c>
      <c r="Y12" s="166">
        <f t="shared" si="8"/>
        <v>0</v>
      </c>
    </row>
    <row r="13" spans="1:25" x14ac:dyDescent="0.2">
      <c r="A13" s="6" t="s">
        <v>226</v>
      </c>
      <c r="B13" s="5" t="s">
        <v>30</v>
      </c>
      <c r="C13" s="90"/>
      <c r="D13" s="107">
        <f>投入係数表!AJ13</f>
        <v>2.3547880690737832E-3</v>
      </c>
      <c r="E13" s="110">
        <f t="shared" si="9"/>
        <v>0.23547880690737832</v>
      </c>
      <c r="F13" s="85">
        <f>分析係数表!C16</f>
        <v>8.0906148867310179E-4</v>
      </c>
      <c r="G13" s="110">
        <f t="shared" si="0"/>
        <v>1.9051683406744939E-4</v>
      </c>
      <c r="H13" s="110">
        <v>2.6190729832450483E-4</v>
      </c>
      <c r="I13" s="110">
        <f t="shared" si="1"/>
        <v>2.6190729832450483E-4</v>
      </c>
      <c r="J13" s="85">
        <f>分析係数表!G16</f>
        <v>0</v>
      </c>
      <c r="K13" s="111">
        <f t="shared" si="2"/>
        <v>0</v>
      </c>
      <c r="L13" s="79"/>
      <c r="M13" s="80"/>
      <c r="N13" s="81">
        <f>分析係数表!H16</f>
        <v>1.7573198038604347E-2</v>
      </c>
      <c r="O13" s="82">
        <f t="shared" si="3"/>
        <v>0.52999562077334639</v>
      </c>
      <c r="P13" s="76">
        <f>分析係数表!C16</f>
        <v>8.0906148867310179E-4</v>
      </c>
      <c r="Q13" s="82">
        <f t="shared" si="4"/>
        <v>4.2879904593310834E-4</v>
      </c>
      <c r="R13" s="83">
        <v>4.8771838204408901E-4</v>
      </c>
      <c r="S13" s="84">
        <f t="shared" si="5"/>
        <v>7.4962568036859379E-4</v>
      </c>
      <c r="T13" s="85">
        <f>分析係数表!F16</f>
        <v>0</v>
      </c>
      <c r="U13" s="86">
        <f t="shared" si="6"/>
        <v>0</v>
      </c>
      <c r="V13" s="87">
        <f>分析係数表!D16</f>
        <v>0</v>
      </c>
      <c r="W13" s="167">
        <f t="shared" si="7"/>
        <v>0</v>
      </c>
      <c r="X13" s="76">
        <f>分析係数表!E16</f>
        <v>0</v>
      </c>
      <c r="Y13" s="166">
        <f t="shared" si="8"/>
        <v>0</v>
      </c>
    </row>
    <row r="14" spans="1:25" x14ac:dyDescent="0.2">
      <c r="A14" s="6" t="s">
        <v>2</v>
      </c>
      <c r="B14" s="5" t="s">
        <v>364</v>
      </c>
      <c r="C14" s="90"/>
      <c r="D14" s="107">
        <f>投入係数表!AJ14</f>
        <v>2.3547880690737832E-3</v>
      </c>
      <c r="E14" s="110">
        <f t="shared" si="9"/>
        <v>0.23547880690737832</v>
      </c>
      <c r="F14" s="85">
        <f>分析係数表!C17</f>
        <v>1.9255455712451908E-2</v>
      </c>
      <c r="G14" s="110">
        <f t="shared" si="0"/>
        <v>4.5342517376260379E-3</v>
      </c>
      <c r="H14" s="110">
        <v>5.8923225042672505E-3</v>
      </c>
      <c r="I14" s="110">
        <f t="shared" si="1"/>
        <v>5.8923225042672505E-3</v>
      </c>
      <c r="J14" s="85">
        <f>分析係数表!G17</f>
        <v>0.22549019607843138</v>
      </c>
      <c r="K14" s="111">
        <f t="shared" si="2"/>
        <v>1.3286609568445762E-3</v>
      </c>
      <c r="L14" s="79"/>
      <c r="M14" s="80"/>
      <c r="N14" s="81">
        <f>分析係数表!H17</f>
        <v>2.8343867804200562E-3</v>
      </c>
      <c r="O14" s="82">
        <f t="shared" si="3"/>
        <v>8.5483164640862336E-2</v>
      </c>
      <c r="P14" s="76">
        <f>分析係数表!C17</f>
        <v>1.9255455712451908E-2</v>
      </c>
      <c r="Q14" s="82">
        <f t="shared" si="4"/>
        <v>1.6460172909023595E-3</v>
      </c>
      <c r="R14" s="83">
        <v>2.6701211958646085E-3</v>
      </c>
      <c r="S14" s="84">
        <f t="shared" si="5"/>
        <v>8.5624437001318582E-3</v>
      </c>
      <c r="T14" s="85">
        <f>分析係数表!F17</f>
        <v>0.34313725490196079</v>
      </c>
      <c r="U14" s="86">
        <f t="shared" si="6"/>
        <v>2.9380934265158336E-3</v>
      </c>
      <c r="V14" s="87">
        <f>分析係数表!D17</f>
        <v>1.9607843137254902E-2</v>
      </c>
      <c r="W14" s="167">
        <f t="shared" si="7"/>
        <v>0</v>
      </c>
      <c r="X14" s="76">
        <f>分析係数表!E17</f>
        <v>9.8039215686274508E-3</v>
      </c>
      <c r="Y14" s="166">
        <f t="shared" si="8"/>
        <v>0</v>
      </c>
    </row>
    <row r="15" spans="1:25" x14ac:dyDescent="0.2">
      <c r="A15" s="6" t="s">
        <v>3</v>
      </c>
      <c r="B15" s="5" t="s">
        <v>31</v>
      </c>
      <c r="C15" s="90"/>
      <c r="D15" s="107">
        <f>投入係数表!AJ15</f>
        <v>1.0465724751439038E-3</v>
      </c>
      <c r="E15" s="110">
        <f t="shared" si="9"/>
        <v>0.10465724751439037</v>
      </c>
      <c r="F15" s="85">
        <f>分析係数表!C18</f>
        <v>0.17326732673267331</v>
      </c>
      <c r="G15" s="110">
        <f t="shared" si="0"/>
        <v>1.8133681500018137E-2</v>
      </c>
      <c r="H15" s="110">
        <v>2.3376330269460635E-2</v>
      </c>
      <c r="I15" s="110">
        <f t="shared" si="1"/>
        <v>2.3376330269460635E-2</v>
      </c>
      <c r="J15" s="85">
        <f>分析係数表!G18</f>
        <v>0.2148626817447496</v>
      </c>
      <c r="K15" s="111">
        <f t="shared" si="2"/>
        <v>5.0227010110472769E-3</v>
      </c>
      <c r="L15" s="79"/>
      <c r="M15" s="80"/>
      <c r="N15" s="81">
        <f>分析係数表!H18</f>
        <v>4.8184575267140952E-4</v>
      </c>
      <c r="O15" s="82">
        <f t="shared" si="3"/>
        <v>1.4532137988946595E-2</v>
      </c>
      <c r="P15" s="76">
        <f>分析係数表!C18</f>
        <v>0.17326732673267331</v>
      </c>
      <c r="Q15" s="82">
        <f t="shared" si="4"/>
        <v>2.5179447010551036E-3</v>
      </c>
      <c r="R15" s="83">
        <v>4.6673768578692522E-3</v>
      </c>
      <c r="S15" s="84">
        <f t="shared" si="5"/>
        <v>2.8043707127329887E-2</v>
      </c>
      <c r="T15" s="85">
        <f>分析係数表!F18</f>
        <v>0.4604200323101777</v>
      </c>
      <c r="U15" s="86">
        <f t="shared" si="6"/>
        <v>1.2911884541662387E-2</v>
      </c>
      <c r="V15" s="87">
        <f>分析係数表!D18</f>
        <v>6.3004846526655903E-2</v>
      </c>
      <c r="W15" s="167">
        <f t="shared" si="7"/>
        <v>0</v>
      </c>
      <c r="X15" s="76">
        <f>分析係数表!E18</f>
        <v>5.492730210016155E-2</v>
      </c>
      <c r="Y15" s="166">
        <f t="shared" si="8"/>
        <v>0</v>
      </c>
    </row>
    <row r="16" spans="1:25" x14ac:dyDescent="0.2">
      <c r="A16" s="6" t="s">
        <v>4</v>
      </c>
      <c r="B16" s="5" t="s">
        <v>32</v>
      </c>
      <c r="C16" s="90"/>
      <c r="D16" s="107">
        <f>投入係数表!AJ16</f>
        <v>0</v>
      </c>
      <c r="E16" s="110">
        <f t="shared" si="9"/>
        <v>0</v>
      </c>
      <c r="F16" s="85">
        <f>分析係数表!C19</f>
        <v>6.6666666666667096E-3</v>
      </c>
      <c r="G16" s="110">
        <f t="shared" si="0"/>
        <v>0</v>
      </c>
      <c r="H16" s="110">
        <v>1.0113163244030333E-4</v>
      </c>
      <c r="I16" s="110">
        <f t="shared" si="1"/>
        <v>1.0113163244030333E-4</v>
      </c>
      <c r="J16" s="85">
        <f>分析係数表!G19</f>
        <v>7.1428571428571425E-2</v>
      </c>
      <c r="K16" s="111">
        <f t="shared" si="2"/>
        <v>7.2236880314502373E-6</v>
      </c>
      <c r="L16" s="79"/>
      <c r="M16" s="80"/>
      <c r="N16" s="81">
        <f>分析係数表!H19</f>
        <v>-1.1337547121680225E-4</v>
      </c>
      <c r="O16" s="82">
        <f t="shared" si="3"/>
        <v>-3.4193265856344935E-3</v>
      </c>
      <c r="P16" s="76">
        <f>分析係数表!C19</f>
        <v>6.6666666666667096E-3</v>
      </c>
      <c r="Q16" s="82">
        <f t="shared" si="4"/>
        <v>-2.279551057089677E-5</v>
      </c>
      <c r="R16" s="83">
        <v>2.8049170823584097E-5</v>
      </c>
      <c r="S16" s="84">
        <f t="shared" si="5"/>
        <v>1.2918080326388743E-4</v>
      </c>
      <c r="T16" s="85">
        <f>分析係数表!F19</f>
        <v>0.2857142857142857</v>
      </c>
      <c r="U16" s="86">
        <f t="shared" si="6"/>
        <v>3.6908800932539265E-5</v>
      </c>
      <c r="V16" s="87">
        <f>分析係数表!D19</f>
        <v>0</v>
      </c>
      <c r="W16" s="167">
        <f t="shared" si="7"/>
        <v>0</v>
      </c>
      <c r="X16" s="76">
        <f>分析係数表!E19</f>
        <v>0</v>
      </c>
      <c r="Y16" s="166">
        <f t="shared" si="8"/>
        <v>0</v>
      </c>
    </row>
    <row r="17" spans="1:25" x14ac:dyDescent="0.2">
      <c r="A17" s="6" t="s">
        <v>5</v>
      </c>
      <c r="B17" s="5" t="s">
        <v>33</v>
      </c>
      <c r="C17" s="90"/>
      <c r="D17" s="107">
        <f>投入係数表!AJ17</f>
        <v>1.5698587127158557E-3</v>
      </c>
      <c r="E17" s="110">
        <f t="shared" si="9"/>
        <v>0.15698587127158556</v>
      </c>
      <c r="F17" s="85">
        <f>分析係数表!C20</f>
        <v>0</v>
      </c>
      <c r="G17" s="110">
        <f t="shared" si="0"/>
        <v>0</v>
      </c>
      <c r="H17" s="110">
        <v>0</v>
      </c>
      <c r="I17" s="110">
        <f t="shared" si="1"/>
        <v>0</v>
      </c>
      <c r="J17" s="85">
        <f>分析係数表!G20</f>
        <v>0.16666666666666666</v>
      </c>
      <c r="K17" s="111">
        <f t="shared" si="2"/>
        <v>0</v>
      </c>
      <c r="L17" s="79"/>
      <c r="M17" s="80"/>
      <c r="N17" s="81">
        <f>分析係数表!H20</f>
        <v>5.9522122388821173E-4</v>
      </c>
      <c r="O17" s="82">
        <f t="shared" si="3"/>
        <v>1.7951464574581088E-2</v>
      </c>
      <c r="P17" s="76">
        <f>分析係数表!C20</f>
        <v>0</v>
      </c>
      <c r="Q17" s="82">
        <f t="shared" si="4"/>
        <v>0</v>
      </c>
      <c r="R17" s="83">
        <v>0</v>
      </c>
      <c r="S17" s="84">
        <f t="shared" si="5"/>
        <v>0</v>
      </c>
      <c r="T17" s="85">
        <f>分析係数表!F20</f>
        <v>0.33333333333333331</v>
      </c>
      <c r="U17" s="86">
        <f t="shared" si="6"/>
        <v>0</v>
      </c>
      <c r="V17" s="87">
        <f>分析係数表!D20</f>
        <v>1.5</v>
      </c>
      <c r="W17" s="167">
        <f t="shared" si="7"/>
        <v>0</v>
      </c>
      <c r="X17" s="76">
        <f>分析係数表!E20</f>
        <v>1.1666666666666667</v>
      </c>
      <c r="Y17" s="166">
        <f t="shared" si="8"/>
        <v>0</v>
      </c>
    </row>
    <row r="18" spans="1:25" x14ac:dyDescent="0.2">
      <c r="A18" s="6" t="s">
        <v>6</v>
      </c>
      <c r="B18" s="5" t="s">
        <v>34</v>
      </c>
      <c r="C18" s="90"/>
      <c r="D18" s="107">
        <f>投入係数表!AJ18</f>
        <v>2.6164311878597594E-4</v>
      </c>
      <c r="E18" s="110">
        <f t="shared" si="9"/>
        <v>2.6164311878597593E-2</v>
      </c>
      <c r="F18" s="85">
        <f>分析係数表!C21</f>
        <v>2.5662959794696349E-2</v>
      </c>
      <c r="G18" s="110">
        <f t="shared" si="0"/>
        <v>6.7145368379634618E-4</v>
      </c>
      <c r="H18" s="110">
        <v>2.0145340705535566E-3</v>
      </c>
      <c r="I18" s="110">
        <f t="shared" si="1"/>
        <v>2.0145340705535566E-3</v>
      </c>
      <c r="J18" s="85">
        <f>分析係数表!G21</f>
        <v>0.2857142857142857</v>
      </c>
      <c r="K18" s="111">
        <f t="shared" si="2"/>
        <v>5.7558116301530181E-4</v>
      </c>
      <c r="L18" s="79"/>
      <c r="M18" s="80"/>
      <c r="N18" s="81">
        <f>分析係数表!H21</f>
        <v>9.6369150534281905E-4</v>
      </c>
      <c r="O18" s="82">
        <f t="shared" si="3"/>
        <v>2.9064275977893191E-2</v>
      </c>
      <c r="P18" s="76">
        <f>分析係数表!C21</f>
        <v>2.5662959794696349E-2</v>
      </c>
      <c r="Q18" s="82">
        <f t="shared" si="4"/>
        <v>7.458753458826319E-4</v>
      </c>
      <c r="R18" s="83">
        <v>1.3899497960143184E-3</v>
      </c>
      <c r="S18" s="84">
        <f t="shared" si="5"/>
        <v>3.404483866567875E-3</v>
      </c>
      <c r="T18" s="85">
        <f>分析係数表!F21</f>
        <v>0.42857142857142855</v>
      </c>
      <c r="U18" s="86">
        <f t="shared" si="6"/>
        <v>1.4590645142433748E-3</v>
      </c>
      <c r="V18" s="87">
        <f>分析係数表!D21</f>
        <v>0.12903225806451613</v>
      </c>
      <c r="W18" s="167">
        <f t="shared" si="7"/>
        <v>0</v>
      </c>
      <c r="X18" s="76">
        <f>分析係数表!E21</f>
        <v>9.2165898617511524E-2</v>
      </c>
      <c r="Y18" s="166">
        <f t="shared" si="8"/>
        <v>0</v>
      </c>
    </row>
    <row r="19" spans="1:25" x14ac:dyDescent="0.2">
      <c r="A19" s="6" t="s">
        <v>7</v>
      </c>
      <c r="B19" s="5" t="s">
        <v>268</v>
      </c>
      <c r="C19" s="90"/>
      <c r="D19" s="107">
        <f>投入係数表!AJ19</f>
        <v>0</v>
      </c>
      <c r="E19" s="110">
        <f t="shared" si="9"/>
        <v>0</v>
      </c>
      <c r="F19" s="85">
        <f>分析係数表!C22</f>
        <v>5.6016597510373467E-2</v>
      </c>
      <c r="G19" s="110">
        <f t="shared" si="0"/>
        <v>0</v>
      </c>
      <c r="H19" s="110">
        <v>1.2081481409625075E-3</v>
      </c>
      <c r="I19" s="110">
        <f t="shared" si="1"/>
        <v>1.2081481409625075E-3</v>
      </c>
      <c r="J19" s="85">
        <f>分析係数表!G22</f>
        <v>0.19573901464713714</v>
      </c>
      <c r="K19" s="111">
        <f t="shared" si="2"/>
        <v>2.3648172665977177E-4</v>
      </c>
      <c r="L19" s="79"/>
      <c r="M19" s="80"/>
      <c r="N19" s="81">
        <f>分析係数表!H22</f>
        <v>5.6687735608401125E-5</v>
      </c>
      <c r="O19" s="82">
        <f t="shared" si="3"/>
        <v>1.7096632928172467E-3</v>
      </c>
      <c r="P19" s="76">
        <f>分析係数表!C22</f>
        <v>5.6016597510373467E-2</v>
      </c>
      <c r="Q19" s="82">
        <f t="shared" si="4"/>
        <v>9.5769520552003491E-5</v>
      </c>
      <c r="R19" s="83">
        <v>5.153245112011958E-4</v>
      </c>
      <c r="S19" s="84">
        <f t="shared" si="5"/>
        <v>1.7234726521637034E-3</v>
      </c>
      <c r="T19" s="85">
        <f>分析係数表!F22</f>
        <v>0.41411451398135818</v>
      </c>
      <c r="U19" s="86">
        <f t="shared" si="6"/>
        <v>7.1371503971093448E-4</v>
      </c>
      <c r="V19" s="87">
        <f>分析係数表!D22</f>
        <v>3.1957390146471372E-2</v>
      </c>
      <c r="W19" s="167">
        <f t="shared" si="7"/>
        <v>0</v>
      </c>
      <c r="X19" s="76">
        <f>分析係数表!E22</f>
        <v>2.529960053262317E-2</v>
      </c>
      <c r="Y19" s="166">
        <f t="shared" si="8"/>
        <v>0</v>
      </c>
    </row>
    <row r="20" spans="1:25" x14ac:dyDescent="0.2">
      <c r="A20" s="6" t="s">
        <v>8</v>
      </c>
      <c r="B20" s="5" t="s">
        <v>269</v>
      </c>
      <c r="C20" s="90"/>
      <c r="D20" s="107">
        <f>投入係数表!AJ20</f>
        <v>0</v>
      </c>
      <c r="E20" s="110">
        <f t="shared" si="9"/>
        <v>0</v>
      </c>
      <c r="F20" s="85">
        <f>分析係数表!C23</f>
        <v>0</v>
      </c>
      <c r="G20" s="110">
        <f t="shared" si="0"/>
        <v>0</v>
      </c>
      <c r="H20" s="110">
        <v>0</v>
      </c>
      <c r="I20" s="110">
        <f t="shared" si="1"/>
        <v>0</v>
      </c>
      <c r="J20" s="85">
        <f>分析係数表!G23</f>
        <v>0.21686746987951808</v>
      </c>
      <c r="K20" s="111">
        <f t="shared" si="2"/>
        <v>0</v>
      </c>
      <c r="L20" s="79"/>
      <c r="M20" s="80"/>
      <c r="N20" s="81">
        <f>分析係数表!H23</f>
        <v>2.8343867804200562E-5</v>
      </c>
      <c r="O20" s="82">
        <f t="shared" si="3"/>
        <v>8.5483164640862337E-4</v>
      </c>
      <c r="P20" s="76">
        <f>分析係数表!C23</f>
        <v>0</v>
      </c>
      <c r="Q20" s="82">
        <f t="shared" si="4"/>
        <v>0</v>
      </c>
      <c r="R20" s="83">
        <v>0</v>
      </c>
      <c r="S20" s="84">
        <f t="shared" si="5"/>
        <v>0</v>
      </c>
      <c r="T20" s="85">
        <f>分析係数表!F23</f>
        <v>0.43373493975903615</v>
      </c>
      <c r="U20" s="86">
        <f t="shared" si="6"/>
        <v>0</v>
      </c>
      <c r="V20" s="87">
        <f>分析係数表!D23</f>
        <v>0.26506024096385544</v>
      </c>
      <c r="W20" s="167">
        <f t="shared" si="7"/>
        <v>0</v>
      </c>
      <c r="X20" s="76">
        <f>分析係数表!E23</f>
        <v>0.25301204819277107</v>
      </c>
      <c r="Y20" s="166">
        <f t="shared" si="8"/>
        <v>0</v>
      </c>
    </row>
    <row r="21" spans="1:25" x14ac:dyDescent="0.2">
      <c r="A21" s="6" t="s">
        <v>9</v>
      </c>
      <c r="B21" s="5" t="s">
        <v>270</v>
      </c>
      <c r="C21" s="90"/>
      <c r="D21" s="107">
        <f>投入係数表!AJ21</f>
        <v>1.3082155939298797E-2</v>
      </c>
      <c r="E21" s="110">
        <f t="shared" si="9"/>
        <v>1.3082155939298796</v>
      </c>
      <c r="F21" s="85">
        <f>分析係数表!C24</f>
        <v>0.19917864476386038</v>
      </c>
      <c r="G21" s="110">
        <f t="shared" si="0"/>
        <v>0.26056860905790213</v>
      </c>
      <c r="H21" s="110">
        <v>0.26867229643130003</v>
      </c>
      <c r="I21" s="110">
        <f t="shared" si="1"/>
        <v>0.26867229643130003</v>
      </c>
      <c r="J21" s="85">
        <f>分析係数表!G24</f>
        <v>0.20754716981132076</v>
      </c>
      <c r="K21" s="111">
        <f t="shared" si="2"/>
        <v>5.5762174731024537E-2</v>
      </c>
      <c r="L21" s="79"/>
      <c r="M21" s="80"/>
      <c r="N21" s="81">
        <f>分析係数表!H24</f>
        <v>3.9681414925880784E-4</v>
      </c>
      <c r="O21" s="82">
        <f t="shared" si="3"/>
        <v>1.1967643049720726E-2</v>
      </c>
      <c r="P21" s="76">
        <f>分析係数表!C24</f>
        <v>0.19917864476386038</v>
      </c>
      <c r="Q21" s="82">
        <f t="shared" si="4"/>
        <v>2.3836989236610071E-3</v>
      </c>
      <c r="R21" s="83">
        <v>4.5812932756850201E-3</v>
      </c>
      <c r="S21" s="84">
        <f t="shared" si="5"/>
        <v>0.27325358970698505</v>
      </c>
      <c r="T21" s="85">
        <f>分析係数表!F24</f>
        <v>0.39622641509433965</v>
      </c>
      <c r="U21" s="86">
        <f t="shared" si="6"/>
        <v>0.10827029026125823</v>
      </c>
      <c r="V21" s="87">
        <f>分析係数表!D24</f>
        <v>0.16981132075471697</v>
      </c>
      <c r="W21" s="167">
        <f t="shared" si="7"/>
        <v>0</v>
      </c>
      <c r="X21" s="76">
        <f>分析係数表!E24</f>
        <v>0.16981132075471697</v>
      </c>
      <c r="Y21" s="166">
        <f t="shared" si="8"/>
        <v>0</v>
      </c>
    </row>
    <row r="22" spans="1:25" x14ac:dyDescent="0.2">
      <c r="A22" s="6" t="s">
        <v>10</v>
      </c>
      <c r="B22" s="5" t="s">
        <v>271</v>
      </c>
      <c r="C22" s="90"/>
      <c r="D22" s="107">
        <f>投入係数表!AJ22</f>
        <v>0</v>
      </c>
      <c r="E22" s="110">
        <f t="shared" si="9"/>
        <v>0</v>
      </c>
      <c r="F22" s="85">
        <f>分析係数表!C25</f>
        <v>0</v>
      </c>
      <c r="G22" s="110">
        <f t="shared" si="0"/>
        <v>0</v>
      </c>
      <c r="H22" s="110">
        <v>0</v>
      </c>
      <c r="I22" s="110">
        <f t="shared" si="1"/>
        <v>0</v>
      </c>
      <c r="J22" s="85">
        <f>分析係数表!G25</f>
        <v>0.20512820512820512</v>
      </c>
      <c r="K22" s="111">
        <f t="shared" si="2"/>
        <v>0</v>
      </c>
      <c r="L22" s="79"/>
      <c r="M22" s="80"/>
      <c r="N22" s="81">
        <f>分析係数表!H25</f>
        <v>5.3853348827981068E-4</v>
      </c>
      <c r="O22" s="82">
        <f t="shared" si="3"/>
        <v>1.6241801281763845E-2</v>
      </c>
      <c r="P22" s="76">
        <f>分析係数表!C25</f>
        <v>0</v>
      </c>
      <c r="Q22" s="82">
        <f t="shared" si="4"/>
        <v>0</v>
      </c>
      <c r="R22" s="83">
        <v>0</v>
      </c>
      <c r="S22" s="84">
        <f t="shared" si="5"/>
        <v>0</v>
      </c>
      <c r="T22" s="85">
        <f>分析係数表!F25</f>
        <v>0.35897435897435898</v>
      </c>
      <c r="U22" s="86">
        <f t="shared" si="6"/>
        <v>0</v>
      </c>
      <c r="V22" s="87">
        <f>分析係数表!D25</f>
        <v>2.641025641025641</v>
      </c>
      <c r="W22" s="167">
        <f t="shared" si="7"/>
        <v>0</v>
      </c>
      <c r="X22" s="76">
        <f>分析係数表!E25</f>
        <v>2.4615384615384617</v>
      </c>
      <c r="Y22" s="166">
        <f t="shared" si="8"/>
        <v>0</v>
      </c>
    </row>
    <row r="23" spans="1:25" x14ac:dyDescent="0.2">
      <c r="A23" s="6" t="s">
        <v>11</v>
      </c>
      <c r="B23" s="5" t="s">
        <v>35</v>
      </c>
      <c r="C23" s="90"/>
      <c r="D23" s="107">
        <f>投入係数表!AJ23</f>
        <v>0</v>
      </c>
      <c r="E23" s="110">
        <f t="shared" si="9"/>
        <v>0</v>
      </c>
      <c r="F23" s="85">
        <f>分析係数表!C26</f>
        <v>0.11021233569261879</v>
      </c>
      <c r="G23" s="110">
        <f t="shared" si="0"/>
        <v>0</v>
      </c>
      <c r="H23" s="110">
        <v>1.5418274410755883E-3</v>
      </c>
      <c r="I23" s="110">
        <f t="shared" si="1"/>
        <v>1.5418274410755883E-3</v>
      </c>
      <c r="J23" s="85">
        <f>分析係数表!G26</f>
        <v>0.1984126984126984</v>
      </c>
      <c r="K23" s="111">
        <f t="shared" si="2"/>
        <v>3.059181430705532E-4</v>
      </c>
      <c r="L23" s="79"/>
      <c r="M23" s="80"/>
      <c r="N23" s="81">
        <f>分析係数表!H26</f>
        <v>1.2046143816785239E-2</v>
      </c>
      <c r="O23" s="82">
        <f t="shared" si="3"/>
        <v>0.36330344972366491</v>
      </c>
      <c r="P23" s="76">
        <f>分析係数表!C26</f>
        <v>0.11021233569261879</v>
      </c>
      <c r="Q23" s="82">
        <f t="shared" si="4"/>
        <v>4.0040521759231007E-2</v>
      </c>
      <c r="R23" s="83">
        <v>4.1178443939739219E-2</v>
      </c>
      <c r="S23" s="84">
        <f t="shared" si="5"/>
        <v>4.2720271380814807E-2</v>
      </c>
      <c r="T23" s="85">
        <f>分析係数表!F26</f>
        <v>0.33809523809523812</v>
      </c>
      <c r="U23" s="86">
        <f t="shared" si="6"/>
        <v>1.4443520323989769E-2</v>
      </c>
      <c r="V23" s="87">
        <f>分析係数表!D26</f>
        <v>0</v>
      </c>
      <c r="W23" s="167">
        <f t="shared" si="7"/>
        <v>0</v>
      </c>
      <c r="X23" s="76">
        <f>分析係数表!E26</f>
        <v>0</v>
      </c>
      <c r="Y23" s="166">
        <f t="shared" si="8"/>
        <v>0</v>
      </c>
    </row>
    <row r="24" spans="1:25" x14ac:dyDescent="0.2">
      <c r="A24" s="6" t="s">
        <v>12</v>
      </c>
      <c r="B24" s="5" t="s">
        <v>365</v>
      </c>
      <c r="C24" s="90"/>
      <c r="D24" s="107">
        <f>投入係数表!AJ24</f>
        <v>0</v>
      </c>
      <c r="E24" s="110">
        <f t="shared" si="9"/>
        <v>0</v>
      </c>
      <c r="F24" s="85">
        <f>分析係数表!C27</f>
        <v>1.1933174224343368E-3</v>
      </c>
      <c r="G24" s="110">
        <f t="shared" si="0"/>
        <v>0</v>
      </c>
      <c r="H24" s="110">
        <v>2.2914347690819526E-6</v>
      </c>
      <c r="I24" s="110">
        <f t="shared" si="1"/>
        <v>2.2914347690819526E-6</v>
      </c>
      <c r="J24" s="85">
        <f>分析係数表!G27</f>
        <v>0.2857142857142857</v>
      </c>
      <c r="K24" s="111">
        <f t="shared" si="2"/>
        <v>6.5469564830912928E-7</v>
      </c>
      <c r="L24" s="79"/>
      <c r="M24" s="80"/>
      <c r="N24" s="81">
        <f>分析係数表!H27</f>
        <v>1.1365890989484425E-2</v>
      </c>
      <c r="O24" s="82">
        <f t="shared" si="3"/>
        <v>0.34278749020985794</v>
      </c>
      <c r="P24" s="76">
        <f>分析係数表!C27</f>
        <v>1.1933174224343368E-3</v>
      </c>
      <c r="Q24" s="82">
        <f t="shared" si="4"/>
        <v>4.0905428425996312E-4</v>
      </c>
      <c r="R24" s="83">
        <v>4.1070482351399058E-4</v>
      </c>
      <c r="S24" s="84">
        <f t="shared" si="5"/>
        <v>4.1299625828307256E-4</v>
      </c>
      <c r="T24" s="85">
        <f>分析係数表!F27</f>
        <v>0.5714285714285714</v>
      </c>
      <c r="U24" s="86">
        <f t="shared" si="6"/>
        <v>2.3599786187604145E-4</v>
      </c>
      <c r="V24" s="87">
        <f>分析係数表!D27</f>
        <v>1.4285714285714286</v>
      </c>
      <c r="W24" s="167">
        <f t="shared" si="7"/>
        <v>0</v>
      </c>
      <c r="X24" s="76">
        <f>分析係数表!E27</f>
        <v>1.2857142857142858</v>
      </c>
      <c r="Y24" s="166">
        <f t="shared" si="8"/>
        <v>0</v>
      </c>
    </row>
    <row r="25" spans="1:25" x14ac:dyDescent="0.2">
      <c r="A25" s="6" t="s">
        <v>13</v>
      </c>
      <c r="B25" s="5" t="s">
        <v>191</v>
      </c>
      <c r="C25" s="90"/>
      <c r="D25" s="107">
        <f>投入係数表!AJ25</f>
        <v>0</v>
      </c>
      <c r="E25" s="110">
        <f t="shared" si="9"/>
        <v>0</v>
      </c>
      <c r="F25" s="85">
        <f>分析係数表!C28</f>
        <v>9.1300191204588876E-2</v>
      </c>
      <c r="G25" s="110">
        <f t="shared" si="0"/>
        <v>0</v>
      </c>
      <c r="H25" s="110">
        <v>3.9720450681436092E-3</v>
      </c>
      <c r="I25" s="110">
        <f t="shared" si="1"/>
        <v>3.9720450681436092E-3</v>
      </c>
      <c r="J25" s="85">
        <f>分析係数表!G28</f>
        <v>0.1256583897667419</v>
      </c>
      <c r="K25" s="111">
        <f t="shared" si="2"/>
        <v>4.9912078734385453E-4</v>
      </c>
      <c r="L25" s="79"/>
      <c r="M25" s="80"/>
      <c r="N25" s="81">
        <f>分析係数表!H28</f>
        <v>2.1286244720954622E-2</v>
      </c>
      <c r="O25" s="82">
        <f t="shared" si="3"/>
        <v>0.6419785664528761</v>
      </c>
      <c r="P25" s="76">
        <f>分析係数表!C28</f>
        <v>9.1300191204588876E-2</v>
      </c>
      <c r="Q25" s="82">
        <f t="shared" si="4"/>
        <v>5.8612765866395453E-2</v>
      </c>
      <c r="R25" s="83">
        <v>6.3801178700375785E-2</v>
      </c>
      <c r="S25" s="84">
        <f t="shared" si="5"/>
        <v>6.7773223768519394E-2</v>
      </c>
      <c r="T25" s="85">
        <f>分析係数表!F28</f>
        <v>0.21519939804364183</v>
      </c>
      <c r="U25" s="86">
        <f t="shared" si="6"/>
        <v>1.4584756958462413E-2</v>
      </c>
      <c r="V25" s="87">
        <f>分析係数表!D28</f>
        <v>9.9322799097065456E-2</v>
      </c>
      <c r="W25" s="167">
        <f t="shared" si="7"/>
        <v>0</v>
      </c>
      <c r="X25" s="76">
        <f>分析係数表!E28</f>
        <v>9.7817908201655382E-2</v>
      </c>
      <c r="Y25" s="166">
        <f t="shared" si="8"/>
        <v>0</v>
      </c>
    </row>
    <row r="26" spans="1:25" x14ac:dyDescent="0.2">
      <c r="A26" s="6" t="s">
        <v>14</v>
      </c>
      <c r="B26" s="5" t="s">
        <v>50</v>
      </c>
      <c r="C26" s="90"/>
      <c r="D26" s="107">
        <f>投入係数表!AJ26</f>
        <v>3.9246467817896386E-3</v>
      </c>
      <c r="E26" s="110">
        <f t="shared" si="9"/>
        <v>0.39246467817896385</v>
      </c>
      <c r="F26" s="85">
        <f>分析係数表!C29</f>
        <v>1.8433179723502335E-2</v>
      </c>
      <c r="G26" s="110">
        <f t="shared" si="0"/>
        <v>7.2343719479993455E-3</v>
      </c>
      <c r="H26" s="110">
        <v>8.0225618026351277E-3</v>
      </c>
      <c r="I26" s="110">
        <f t="shared" si="1"/>
        <v>8.0225618026351277E-3</v>
      </c>
      <c r="J26" s="85">
        <f>分析係数表!G29</f>
        <v>0.30107526881720431</v>
      </c>
      <c r="K26" s="111">
        <f t="shared" si="2"/>
        <v>2.4153949513310061E-3</v>
      </c>
      <c r="L26" s="79"/>
      <c r="M26" s="80"/>
      <c r="N26" s="81">
        <f>分析係数表!H29</f>
        <v>1.0062073070491199E-2</v>
      </c>
      <c r="O26" s="82">
        <f t="shared" si="3"/>
        <v>0.3034652344750613</v>
      </c>
      <c r="P26" s="76">
        <f>分析係数表!C29</f>
        <v>1.8433179723502335E-2</v>
      </c>
      <c r="Q26" s="82">
        <f t="shared" si="4"/>
        <v>5.5938292069135816E-3</v>
      </c>
      <c r="R26" s="83">
        <v>6.6617265592401852E-3</v>
      </c>
      <c r="S26" s="84">
        <f t="shared" si="5"/>
        <v>1.4684288361875313E-2</v>
      </c>
      <c r="T26" s="85">
        <f>分析係数表!F29</f>
        <v>0.4838709677419355</v>
      </c>
      <c r="U26" s="86">
        <f t="shared" si="6"/>
        <v>7.105300820262248E-3</v>
      </c>
      <c r="V26" s="87">
        <f>分析係数表!D29</f>
        <v>0.46236559139784944</v>
      </c>
      <c r="W26" s="167">
        <f t="shared" si="7"/>
        <v>0</v>
      </c>
      <c r="X26" s="76">
        <f>分析係数表!E29</f>
        <v>0.18279569892473119</v>
      </c>
      <c r="Y26" s="166">
        <f t="shared" si="8"/>
        <v>0</v>
      </c>
    </row>
    <row r="27" spans="1:25" x14ac:dyDescent="0.2">
      <c r="A27" s="6" t="s">
        <v>15</v>
      </c>
      <c r="B27" s="5" t="s">
        <v>36</v>
      </c>
      <c r="C27" s="90"/>
      <c r="D27" s="107">
        <f>投入係数表!AJ27</f>
        <v>2.3547880690737832E-3</v>
      </c>
      <c r="E27" s="110">
        <f t="shared" si="9"/>
        <v>0.23547880690737832</v>
      </c>
      <c r="F27" s="85">
        <f>分析係数表!C30</f>
        <v>1</v>
      </c>
      <c r="G27" s="110">
        <f t="shared" si="0"/>
        <v>0.23547880690737832</v>
      </c>
      <c r="H27" s="110">
        <v>0.2880524321404167</v>
      </c>
      <c r="I27" s="110">
        <f t="shared" si="1"/>
        <v>0.2880524321404167</v>
      </c>
      <c r="J27" s="85">
        <f>分析係数表!G30</f>
        <v>0.34457349818908456</v>
      </c>
      <c r="K27" s="111">
        <f t="shared" si="2"/>
        <v>9.9255234204497278E-2</v>
      </c>
      <c r="L27" s="79"/>
      <c r="M27" s="80"/>
      <c r="N27" s="81">
        <f>分析係数表!H30</f>
        <v>0</v>
      </c>
      <c r="O27" s="82">
        <f t="shared" si="3"/>
        <v>0</v>
      </c>
      <c r="P27" s="76">
        <f>分析係数表!C30</f>
        <v>1</v>
      </c>
      <c r="Q27" s="82">
        <f t="shared" si="4"/>
        <v>0</v>
      </c>
      <c r="R27" s="83">
        <v>6.374122909752919E-2</v>
      </c>
      <c r="S27" s="84">
        <f t="shared" si="5"/>
        <v>0.35179366123794586</v>
      </c>
      <c r="T27" s="85">
        <f>分析係数表!F30</f>
        <v>0.44136380666916447</v>
      </c>
      <c r="U27" s="86">
        <f t="shared" si="6"/>
        <v>0.15526898948606227</v>
      </c>
      <c r="V27" s="87">
        <f>分析係数表!D30</f>
        <v>0.11764705882352941</v>
      </c>
      <c r="W27" s="167">
        <f t="shared" si="7"/>
        <v>0</v>
      </c>
      <c r="X27" s="76">
        <f>分析係数表!E30</f>
        <v>7.730735606344448E-2</v>
      </c>
      <c r="Y27" s="166">
        <f t="shared" si="8"/>
        <v>0</v>
      </c>
    </row>
    <row r="28" spans="1:25" x14ac:dyDescent="0.2">
      <c r="A28" s="6" t="s">
        <v>16</v>
      </c>
      <c r="B28" s="5" t="s">
        <v>192</v>
      </c>
      <c r="C28" s="90"/>
      <c r="D28" s="107">
        <f>投入係数表!AJ28</f>
        <v>1.2035583464154892E-2</v>
      </c>
      <c r="E28" s="110">
        <f t="shared" si="9"/>
        <v>1.2035583464154893</v>
      </c>
      <c r="F28" s="85">
        <f>分析係数表!C31</f>
        <v>0.63276836158192085</v>
      </c>
      <c r="G28" s="110">
        <f t="shared" si="0"/>
        <v>0.76157364292957508</v>
      </c>
      <c r="H28" s="110">
        <v>0.89840699150963155</v>
      </c>
      <c r="I28" s="110">
        <f t="shared" si="1"/>
        <v>0.89840699150963155</v>
      </c>
      <c r="J28" s="85">
        <f>分析係数表!G31</f>
        <v>7.0953436807095344E-2</v>
      </c>
      <c r="K28" s="111">
        <f t="shared" si="2"/>
        <v>6.3745063699131285E-2</v>
      </c>
      <c r="L28" s="79"/>
      <c r="M28" s="80"/>
      <c r="N28" s="81">
        <f>分析係数表!H31</f>
        <v>2.4772540460871292E-2</v>
      </c>
      <c r="O28" s="82">
        <f t="shared" si="3"/>
        <v>0.74712285896113684</v>
      </c>
      <c r="P28" s="76">
        <f>分析係数表!C31</f>
        <v>0.63276836158192085</v>
      </c>
      <c r="Q28" s="82">
        <f t="shared" si="4"/>
        <v>0.47275570736523909</v>
      </c>
      <c r="R28" s="83">
        <v>0.61382286939341246</v>
      </c>
      <c r="S28" s="84">
        <f t="shared" si="5"/>
        <v>1.512229860903044</v>
      </c>
      <c r="T28" s="85">
        <f>分析係数表!F31</f>
        <v>0.34515890613451589</v>
      </c>
      <c r="U28" s="86">
        <f t="shared" si="6"/>
        <v>0.52195960461324575</v>
      </c>
      <c r="V28" s="87">
        <f>分析係数表!D31</f>
        <v>8.130081300813009E-3</v>
      </c>
      <c r="W28" s="167">
        <f t="shared" si="7"/>
        <v>0</v>
      </c>
      <c r="X28" s="76">
        <f>分析係数表!E31</f>
        <v>7.3909830007390983E-3</v>
      </c>
      <c r="Y28" s="166">
        <f t="shared" si="8"/>
        <v>0</v>
      </c>
    </row>
    <row r="29" spans="1:25" x14ac:dyDescent="0.2">
      <c r="A29" s="6" t="s">
        <v>17</v>
      </c>
      <c r="B29" s="5" t="s">
        <v>272</v>
      </c>
      <c r="C29" s="90"/>
      <c r="D29" s="107">
        <f>投入係数表!AJ29</f>
        <v>4.7095761381475663E-3</v>
      </c>
      <c r="E29" s="110">
        <f t="shared" si="9"/>
        <v>0.47095761381475665</v>
      </c>
      <c r="F29" s="85">
        <f>分析係数表!C32</f>
        <v>0.97868217054263562</v>
      </c>
      <c r="G29" s="110">
        <f t="shared" si="0"/>
        <v>0.4609178197218064</v>
      </c>
      <c r="H29" s="110">
        <v>0.52587502646009843</v>
      </c>
      <c r="I29" s="110">
        <f t="shared" si="1"/>
        <v>0.52587502646009843</v>
      </c>
      <c r="J29" s="85">
        <f>分析係数表!G32</f>
        <v>0.14173228346456693</v>
      </c>
      <c r="K29" s="111">
        <f t="shared" si="2"/>
        <v>7.4533468317179302E-2</v>
      </c>
      <c r="L29" s="79"/>
      <c r="M29" s="80"/>
      <c r="N29" s="81">
        <f>分析係数表!H32</f>
        <v>7.0859669510501405E-3</v>
      </c>
      <c r="O29" s="82">
        <f t="shared" si="3"/>
        <v>0.21370791160215583</v>
      </c>
      <c r="P29" s="76">
        <f>分析係数表!C32</f>
        <v>0.97868217054263562</v>
      </c>
      <c r="Q29" s="82">
        <f t="shared" si="4"/>
        <v>0.20915212278893155</v>
      </c>
      <c r="R29" s="83">
        <v>0.26402484374711932</v>
      </c>
      <c r="S29" s="84">
        <f t="shared" si="5"/>
        <v>0.78989987020721775</v>
      </c>
      <c r="T29" s="85">
        <f>分析係数表!F32</f>
        <v>0.48622047244094491</v>
      </c>
      <c r="U29" s="86">
        <f t="shared" si="6"/>
        <v>0.38406548807319446</v>
      </c>
      <c r="V29" s="87">
        <f>分析係数表!D32</f>
        <v>1.3779527559055118E-2</v>
      </c>
      <c r="W29" s="167">
        <f t="shared" si="7"/>
        <v>0</v>
      </c>
      <c r="X29" s="76">
        <f>分析係数表!E32</f>
        <v>2.1653543307086614E-2</v>
      </c>
      <c r="Y29" s="166">
        <f t="shared" si="8"/>
        <v>0</v>
      </c>
    </row>
    <row r="30" spans="1:25" x14ac:dyDescent="0.2">
      <c r="A30" s="6" t="s">
        <v>18</v>
      </c>
      <c r="B30" s="5" t="s">
        <v>273</v>
      </c>
      <c r="C30" s="90"/>
      <c r="D30" s="107">
        <f>投入係数表!AJ30</f>
        <v>3.9246467817896386E-3</v>
      </c>
      <c r="E30" s="110">
        <f t="shared" si="9"/>
        <v>0.39246467817896385</v>
      </c>
      <c r="F30" s="85">
        <f>分析係数表!C33</f>
        <v>0.55506607929515417</v>
      </c>
      <c r="G30" s="110">
        <f t="shared" si="0"/>
        <v>0.2178438301786319</v>
      </c>
      <c r="H30" s="110">
        <v>0.23973128476204875</v>
      </c>
      <c r="I30" s="110">
        <f t="shared" si="1"/>
        <v>0.23973128476204875</v>
      </c>
      <c r="J30" s="85">
        <f>分析係数表!G33</f>
        <v>0.50923482849604218</v>
      </c>
      <c r="K30" s="111">
        <f t="shared" si="2"/>
        <v>0.12207951968093775</v>
      </c>
      <c r="L30" s="79"/>
      <c r="M30" s="80"/>
      <c r="N30" s="81">
        <f>分析係数表!H33</f>
        <v>1.0203792409512202E-3</v>
      </c>
      <c r="O30" s="82">
        <f t="shared" si="3"/>
        <v>3.077393927071044E-2</v>
      </c>
      <c r="P30" s="76">
        <f>分析係数表!C33</f>
        <v>0.55506607929515417</v>
      </c>
      <c r="Q30" s="82">
        <f t="shared" si="4"/>
        <v>1.7081569815460419E-2</v>
      </c>
      <c r="R30" s="83">
        <v>5.7395036146906608E-2</v>
      </c>
      <c r="S30" s="84">
        <f t="shared" si="5"/>
        <v>0.29712632090895535</v>
      </c>
      <c r="T30" s="85">
        <f>分析係数表!F33</f>
        <v>0.65171503957783639</v>
      </c>
      <c r="U30" s="86">
        <f t="shared" si="6"/>
        <v>0.19364169199079675</v>
      </c>
      <c r="V30" s="87">
        <f>分析係数表!D33</f>
        <v>0.10817941952506596</v>
      </c>
      <c r="W30" s="167">
        <f t="shared" si="7"/>
        <v>0</v>
      </c>
      <c r="X30" s="76">
        <f>分析係数表!E33</f>
        <v>0.10026385224274406</v>
      </c>
      <c r="Y30" s="166">
        <f t="shared" si="8"/>
        <v>0</v>
      </c>
    </row>
    <row r="31" spans="1:25" x14ac:dyDescent="0.2">
      <c r="A31" s="6" t="s">
        <v>19</v>
      </c>
      <c r="B31" s="5" t="s">
        <v>274</v>
      </c>
      <c r="C31" s="90"/>
      <c r="D31" s="107">
        <f>投入係数表!AJ31</f>
        <v>5.9654631083202514E-2</v>
      </c>
      <c r="E31" s="110">
        <f t="shared" si="9"/>
        <v>5.9654631083202512</v>
      </c>
      <c r="F31" s="85">
        <f>分析係数表!C34</f>
        <v>0.15400223191640461</v>
      </c>
      <c r="G31" s="110">
        <f t="shared" si="0"/>
        <v>0.91869463309629118</v>
      </c>
      <c r="H31" s="110">
        <v>0.95470521131665109</v>
      </c>
      <c r="I31" s="110">
        <f t="shared" si="1"/>
        <v>0.95470521131665109</v>
      </c>
      <c r="J31" s="85">
        <f>分析係数表!G34</f>
        <v>0.42548076923076922</v>
      </c>
      <c r="K31" s="111">
        <f t="shared" si="2"/>
        <v>0.4062087076996328</v>
      </c>
      <c r="L31" s="79"/>
      <c r="M31" s="80"/>
      <c r="N31" s="81">
        <f>分析係数表!H34</f>
        <v>0.17369122190414105</v>
      </c>
      <c r="O31" s="82">
        <f t="shared" si="3"/>
        <v>5.238408329192044</v>
      </c>
      <c r="P31" s="76">
        <f>分析係数表!C34</f>
        <v>0.15400223191640461</v>
      </c>
      <c r="Q31" s="82">
        <f t="shared" si="4"/>
        <v>0.80672657438505879</v>
      </c>
      <c r="R31" s="83">
        <v>0.84945027043738397</v>
      </c>
      <c r="S31" s="84">
        <f t="shared" si="5"/>
        <v>1.8041554817540351</v>
      </c>
      <c r="T31" s="85">
        <f>分析係数表!F34</f>
        <v>0.70232371794871795</v>
      </c>
      <c r="U31" s="86">
        <f t="shared" si="6"/>
        <v>1.2671011857030543</v>
      </c>
      <c r="V31" s="87">
        <f>分析係数表!D34</f>
        <v>0.47435897435897434</v>
      </c>
      <c r="W31" s="167">
        <f t="shared" si="7"/>
        <v>1</v>
      </c>
      <c r="X31" s="76">
        <f>分析係数表!E34</f>
        <v>0.27003205128205127</v>
      </c>
      <c r="Y31" s="166">
        <f t="shared" si="8"/>
        <v>0</v>
      </c>
    </row>
    <row r="32" spans="1:25" x14ac:dyDescent="0.2">
      <c r="A32" s="6" t="s">
        <v>20</v>
      </c>
      <c r="B32" s="5" t="s">
        <v>37</v>
      </c>
      <c r="C32" s="90"/>
      <c r="D32" s="107">
        <f>投入係数表!AJ32</f>
        <v>8.1109366823652537E-3</v>
      </c>
      <c r="E32" s="110">
        <f t="shared" si="9"/>
        <v>0.8110936682365254</v>
      </c>
      <c r="F32" s="85">
        <f>分析係数表!C35</f>
        <v>0.30568862275449105</v>
      </c>
      <c r="G32" s="110">
        <f t="shared" si="0"/>
        <v>0.24794210636811154</v>
      </c>
      <c r="H32" s="110">
        <v>0.31318069113205055</v>
      </c>
      <c r="I32" s="110">
        <f t="shared" si="1"/>
        <v>0.31318069113205055</v>
      </c>
      <c r="J32" s="85">
        <f>分析係数表!G35</f>
        <v>0.31559633027522938</v>
      </c>
      <c r="K32" s="111">
        <f t="shared" si="2"/>
        <v>9.8838676834335226E-2</v>
      </c>
      <c r="L32" s="79"/>
      <c r="M32" s="80"/>
      <c r="N32" s="81">
        <f>分析係数表!H35</f>
        <v>6.5701085570136902E-2</v>
      </c>
      <c r="O32" s="82">
        <f t="shared" si="3"/>
        <v>1.9814997563751888</v>
      </c>
      <c r="P32" s="76">
        <f>分析係数表!C35</f>
        <v>0.30568862275449105</v>
      </c>
      <c r="Q32" s="82">
        <f t="shared" si="4"/>
        <v>0.605721931514691</v>
      </c>
      <c r="R32" s="83">
        <v>0.71142606256715879</v>
      </c>
      <c r="S32" s="84">
        <f t="shared" si="5"/>
        <v>1.0246067536992094</v>
      </c>
      <c r="T32" s="85">
        <f>分析係数表!F35</f>
        <v>0.65045871559633028</v>
      </c>
      <c r="U32" s="86">
        <f t="shared" si="6"/>
        <v>0.66646439300251326</v>
      </c>
      <c r="V32" s="87">
        <f>分析係数表!D35</f>
        <v>0.10366972477064221</v>
      </c>
      <c r="W32" s="167">
        <f t="shared" si="7"/>
        <v>0</v>
      </c>
      <c r="X32" s="76">
        <f>分析係数表!E35</f>
        <v>8.990825688073395E-2</v>
      </c>
      <c r="Y32" s="166">
        <f t="shared" si="8"/>
        <v>0</v>
      </c>
    </row>
    <row r="33" spans="1:25" x14ac:dyDescent="0.2">
      <c r="A33" s="6" t="s">
        <v>21</v>
      </c>
      <c r="B33" s="5" t="s">
        <v>38</v>
      </c>
      <c r="C33" s="90"/>
      <c r="D33" s="107">
        <f>投入係数表!AJ33</f>
        <v>1.8576661433804292E-2</v>
      </c>
      <c r="E33" s="110">
        <f t="shared" si="9"/>
        <v>1.8576661433804293</v>
      </c>
      <c r="F33" s="85">
        <f>分析係数表!C36</f>
        <v>0.70817344589409048</v>
      </c>
      <c r="G33" s="110">
        <f t="shared" si="0"/>
        <v>1.3155498340785041</v>
      </c>
      <c r="H33" s="110">
        <v>1.375473716980989</v>
      </c>
      <c r="I33" s="110">
        <f t="shared" si="1"/>
        <v>1.375473716980989</v>
      </c>
      <c r="J33" s="85">
        <f>分析係数表!G36</f>
        <v>9.7428958051420846E-3</v>
      </c>
      <c r="K33" s="111">
        <f t="shared" si="2"/>
        <v>1.3401097107257268E-2</v>
      </c>
      <c r="L33" s="79"/>
      <c r="M33" s="80"/>
      <c r="N33" s="81">
        <f>分析係数表!H36</f>
        <v>0.13287605226609223</v>
      </c>
      <c r="O33" s="82">
        <f t="shared" si="3"/>
        <v>4.0074507583636256</v>
      </c>
      <c r="P33" s="76">
        <f>分析係数表!C36</f>
        <v>0.70817344589409048</v>
      </c>
      <c r="Q33" s="82">
        <f t="shared" si="4"/>
        <v>2.8379702128012547</v>
      </c>
      <c r="R33" s="83">
        <v>2.9145095046995779</v>
      </c>
      <c r="S33" s="84">
        <f t="shared" si="5"/>
        <v>4.2899832216805667</v>
      </c>
      <c r="T33" s="85">
        <f>分析係数表!F36</f>
        <v>0.89418132611637346</v>
      </c>
      <c r="U33" s="86">
        <f t="shared" si="6"/>
        <v>3.8360228861793213</v>
      </c>
      <c r="V33" s="87">
        <f>分析係数表!D36</f>
        <v>4.0595399188092015E-3</v>
      </c>
      <c r="W33" s="167">
        <f t="shared" si="7"/>
        <v>0</v>
      </c>
      <c r="X33" s="76">
        <f>分析係数表!E36</f>
        <v>8.1190798376184028E-4</v>
      </c>
      <c r="Y33" s="166">
        <f t="shared" si="8"/>
        <v>0</v>
      </c>
    </row>
    <row r="34" spans="1:25" x14ac:dyDescent="0.2">
      <c r="A34" s="6" t="s">
        <v>22</v>
      </c>
      <c r="B34" s="5" t="s">
        <v>377</v>
      </c>
      <c r="C34" s="90"/>
      <c r="D34" s="107">
        <f>投入係数表!AJ34</f>
        <v>1.2035583464154892E-2</v>
      </c>
      <c r="E34" s="110">
        <f t="shared" si="9"/>
        <v>1.2035583464154893</v>
      </c>
      <c r="F34" s="85">
        <f>分析係数表!C37</f>
        <v>0.27648363838047696</v>
      </c>
      <c r="G34" s="110">
        <f t="shared" si="0"/>
        <v>0.33276419062014495</v>
      </c>
      <c r="H34" s="110">
        <v>0.38102913401252037</v>
      </c>
      <c r="I34" s="110">
        <f t="shared" si="1"/>
        <v>0.38102913401252037</v>
      </c>
      <c r="J34" s="85">
        <f>分析係数表!G37</f>
        <v>0.33205374280230326</v>
      </c>
      <c r="K34" s="111">
        <f t="shared" si="2"/>
        <v>0.12652215006557779</v>
      </c>
      <c r="L34" s="79"/>
      <c r="M34" s="80"/>
      <c r="N34" s="81">
        <f>分析係数表!H37</f>
        <v>5.1330744593407217E-2</v>
      </c>
      <c r="O34" s="82">
        <f t="shared" si="3"/>
        <v>1.5481001116460169</v>
      </c>
      <c r="P34" s="76">
        <f>分析係数表!C37</f>
        <v>0.27648363838047696</v>
      </c>
      <c r="Q34" s="82">
        <f t="shared" si="4"/>
        <v>0.42802435144511336</v>
      </c>
      <c r="R34" s="83">
        <v>0.49139274087979018</v>
      </c>
      <c r="S34" s="84">
        <f t="shared" si="5"/>
        <v>0.87242187489231049</v>
      </c>
      <c r="T34" s="85">
        <f>分析係数表!F37</f>
        <v>0.66922584772872684</v>
      </c>
      <c r="U34" s="86">
        <f t="shared" si="6"/>
        <v>0.58384726880189175</v>
      </c>
      <c r="V34" s="87">
        <f>分析係数表!D37</f>
        <v>9.9168266154830459E-2</v>
      </c>
      <c r="W34" s="167">
        <f t="shared" si="7"/>
        <v>0</v>
      </c>
      <c r="X34" s="76">
        <f>分析係数表!E37</f>
        <v>6.9737683941138842E-2</v>
      </c>
      <c r="Y34" s="166">
        <f t="shared" si="8"/>
        <v>0</v>
      </c>
    </row>
    <row r="35" spans="1:25" x14ac:dyDescent="0.2">
      <c r="A35" s="6" t="s">
        <v>23</v>
      </c>
      <c r="B35" s="5" t="s">
        <v>193</v>
      </c>
      <c r="C35" s="90"/>
      <c r="D35" s="107">
        <f>投入係数表!AJ35</f>
        <v>1.1512297226582941E-2</v>
      </c>
      <c r="E35" s="110">
        <f t="shared" si="9"/>
        <v>1.1512297226582942</v>
      </c>
      <c r="F35" s="85">
        <f>分析係数表!C38</f>
        <v>2.0725388601036232E-2</v>
      </c>
      <c r="G35" s="110">
        <f t="shared" si="0"/>
        <v>2.3859683371156314E-2</v>
      </c>
      <c r="H35" s="110">
        <v>2.729917680570542E-2</v>
      </c>
      <c r="I35" s="110">
        <f t="shared" si="1"/>
        <v>2.729917680570542E-2</v>
      </c>
      <c r="J35" s="85">
        <f>分析係数表!G38</f>
        <v>0.23376623376623376</v>
      </c>
      <c r="K35" s="111">
        <f t="shared" si="2"/>
        <v>6.3816257467882798E-3</v>
      </c>
      <c r="L35" s="79"/>
      <c r="M35" s="80"/>
      <c r="N35" s="81">
        <f>分析係数表!H38</f>
        <v>4.4613247923811682E-2</v>
      </c>
      <c r="O35" s="82">
        <f t="shared" si="3"/>
        <v>1.3455050114471729</v>
      </c>
      <c r="P35" s="76">
        <f>分析係数表!C38</f>
        <v>2.0725388601036232E-2</v>
      </c>
      <c r="Q35" s="82">
        <f t="shared" si="4"/>
        <v>2.7886114226884362E-2</v>
      </c>
      <c r="R35" s="83">
        <v>3.1548043940632077E-2</v>
      </c>
      <c r="S35" s="84">
        <f t="shared" si="5"/>
        <v>5.8847220746337497E-2</v>
      </c>
      <c r="T35" s="85">
        <f>分析係数表!F38</f>
        <v>0.61038961038961037</v>
      </c>
      <c r="U35" s="86">
        <f t="shared" si="6"/>
        <v>3.5919732143868344E-2</v>
      </c>
      <c r="V35" s="87">
        <f>分析係数表!D38</f>
        <v>0.19480519480519481</v>
      </c>
      <c r="W35" s="167">
        <f t="shared" si="7"/>
        <v>0</v>
      </c>
      <c r="X35" s="76">
        <f>分析係数表!E38</f>
        <v>0.15584415584415584</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3.5885229926770337E-3</v>
      </c>
      <c r="I36" s="110">
        <f t="shared" si="1"/>
        <v>3.5885229926770337E-3</v>
      </c>
      <c r="J36" s="85">
        <f>分析係数表!G39</f>
        <v>0.35511171293161814</v>
      </c>
      <c r="K36" s="111">
        <f t="shared" si="2"/>
        <v>1.274326546824038E-3</v>
      </c>
      <c r="L36" s="79"/>
      <c r="M36" s="80"/>
      <c r="N36" s="81">
        <f>分析係数表!H39</f>
        <v>4.0815169638048808E-3</v>
      </c>
      <c r="O36" s="82">
        <f t="shared" si="3"/>
        <v>0.12309575708284176</v>
      </c>
      <c r="P36" s="76">
        <f>分析係数表!C39</f>
        <v>1</v>
      </c>
      <c r="Q36" s="82">
        <f t="shared" si="4"/>
        <v>0.12309575708284176</v>
      </c>
      <c r="R36" s="83">
        <v>0.12771963481492979</v>
      </c>
      <c r="S36" s="84">
        <f t="shared" si="5"/>
        <v>0.13130815780760682</v>
      </c>
      <c r="T36" s="85">
        <f>分析係数表!F39</f>
        <v>0.70565335138794849</v>
      </c>
      <c r="U36" s="86">
        <f t="shared" si="6"/>
        <v>9.2658041621515363E-2</v>
      </c>
      <c r="V36" s="87">
        <f>分析係数表!D39</f>
        <v>5.8226134055517943E-2</v>
      </c>
      <c r="W36" s="167">
        <f t="shared" si="7"/>
        <v>0</v>
      </c>
      <c r="X36" s="76">
        <f>分析係数表!E39</f>
        <v>7.3798239675016933E-2</v>
      </c>
      <c r="Y36" s="166">
        <f t="shared" si="8"/>
        <v>0</v>
      </c>
    </row>
    <row r="37" spans="1:25" x14ac:dyDescent="0.2">
      <c r="A37" s="6" t="s">
        <v>25</v>
      </c>
      <c r="B37" s="5" t="s">
        <v>40</v>
      </c>
      <c r="C37" s="90"/>
      <c r="D37" s="107">
        <f>投入係数表!AJ37</f>
        <v>0</v>
      </c>
      <c r="E37" s="110">
        <f t="shared" si="9"/>
        <v>0</v>
      </c>
      <c r="F37" s="85">
        <f>分析係数表!C40</f>
        <v>0.8197979041916168</v>
      </c>
      <c r="G37" s="110">
        <f t="shared" si="0"/>
        <v>0</v>
      </c>
      <c r="H37" s="110">
        <v>1.2922155894171529E-3</v>
      </c>
      <c r="I37" s="110">
        <f t="shared" si="1"/>
        <v>1.2922155894171529E-3</v>
      </c>
      <c r="J37" s="85">
        <f>分析係数表!G40</f>
        <v>0.57597173144876324</v>
      </c>
      <c r="K37" s="111">
        <f t="shared" si="2"/>
        <v>7.4427965044168167E-4</v>
      </c>
      <c r="L37" s="79"/>
      <c r="M37" s="80"/>
      <c r="N37" s="81">
        <f>分析係数表!H40</f>
        <v>2.8769025821263571E-2</v>
      </c>
      <c r="O37" s="82">
        <f t="shared" si="3"/>
        <v>0.86765412110475271</v>
      </c>
      <c r="P37" s="76">
        <f>分析係数表!C40</f>
        <v>0.8197979041916168</v>
      </c>
      <c r="Q37" s="82">
        <f t="shared" si="4"/>
        <v>0.71130103004489553</v>
      </c>
      <c r="R37" s="83">
        <v>0.71306198289585121</v>
      </c>
      <c r="S37" s="84">
        <f t="shared" si="5"/>
        <v>0.71435419848526838</v>
      </c>
      <c r="T37" s="85">
        <f>分析係数表!F40</f>
        <v>0.7751534312813837</v>
      </c>
      <c r="U37" s="86">
        <f t="shared" si="6"/>
        <v>0.55373410810611845</v>
      </c>
      <c r="V37" s="87">
        <f>分析係数表!D40</f>
        <v>0.11623581923005394</v>
      </c>
      <c r="W37" s="167">
        <f t="shared" si="7"/>
        <v>0</v>
      </c>
      <c r="X37" s="76">
        <f>分析係数表!E40</f>
        <v>7.1229310024177053E-2</v>
      </c>
      <c r="Y37" s="166">
        <f t="shared" si="8"/>
        <v>0</v>
      </c>
    </row>
    <row r="38" spans="1:25" x14ac:dyDescent="0.2">
      <c r="A38" s="6" t="s">
        <v>26</v>
      </c>
      <c r="B38" s="5" t="s">
        <v>276</v>
      </c>
      <c r="C38" s="75">
        <f>最終需要_まとめ!C39</f>
        <v>100</v>
      </c>
      <c r="D38" s="107">
        <f>投入係数表!AJ38</f>
        <v>2.0146520146520148E-2</v>
      </c>
      <c r="E38" s="110">
        <f t="shared" si="9"/>
        <v>2.0146520146520146</v>
      </c>
      <c r="F38" s="85">
        <f>分析係数表!C41</f>
        <v>0.39171744294123723</v>
      </c>
      <c r="G38" s="110">
        <f t="shared" si="0"/>
        <v>0.78917433559589911</v>
      </c>
      <c r="H38" s="110">
        <v>0.79556179769849067</v>
      </c>
      <c r="I38" s="110">
        <f t="shared" si="1"/>
        <v>100.7955617976985</v>
      </c>
      <c r="J38" s="85">
        <f>分析係数表!G41</f>
        <v>0.45918367346938777</v>
      </c>
      <c r="K38" s="111">
        <f t="shared" si="2"/>
        <v>46.283676335677882</v>
      </c>
      <c r="L38" s="79"/>
      <c r="M38" s="80"/>
      <c r="N38" s="81">
        <f>分析係数表!H41</f>
        <v>5.0452084691477002E-2</v>
      </c>
      <c r="O38" s="82">
        <f t="shared" si="3"/>
        <v>1.5216003306073496</v>
      </c>
      <c r="P38" s="76">
        <f>分析係数表!C41</f>
        <v>0.39171744294123723</v>
      </c>
      <c r="Q38" s="82">
        <f t="shared" si="4"/>
        <v>0.59603739068405215</v>
      </c>
      <c r="R38" s="83">
        <v>0.60093644288760173</v>
      </c>
      <c r="S38" s="84">
        <f t="shared" si="5"/>
        <v>101.3964982405861</v>
      </c>
      <c r="T38" s="85">
        <f>分析係数表!F41</f>
        <v>0.56279434850863419</v>
      </c>
      <c r="U38" s="86">
        <f t="shared" si="6"/>
        <v>57.065376168367528</v>
      </c>
      <c r="V38" s="87">
        <f>分析係数表!D41</f>
        <v>0.20068027210884354</v>
      </c>
      <c r="W38" s="167">
        <f t="shared" si="7"/>
        <v>20</v>
      </c>
      <c r="X38" s="76">
        <f>分析係数表!E41</f>
        <v>0.1815803244374673</v>
      </c>
      <c r="Y38" s="166">
        <f t="shared" si="8"/>
        <v>18</v>
      </c>
    </row>
    <row r="39" spans="1:25" x14ac:dyDescent="0.2">
      <c r="A39" s="6" t="s">
        <v>51</v>
      </c>
      <c r="B39" s="5" t="s">
        <v>367</v>
      </c>
      <c r="C39" s="90"/>
      <c r="D39" s="107">
        <f>投入係数表!AJ39</f>
        <v>1.0465724751439038E-3</v>
      </c>
      <c r="E39" s="110">
        <f t="shared" si="9"/>
        <v>0.10465724751439037</v>
      </c>
      <c r="F39" s="85">
        <f>分析係数表!C42</f>
        <v>0.20259319286871957</v>
      </c>
      <c r="G39" s="110">
        <f>E39*F39</f>
        <v>2.1202845930792212E-2</v>
      </c>
      <c r="H39" s="110">
        <v>2.3636535825585378E-2</v>
      </c>
      <c r="I39" s="110">
        <f>C39+H39</f>
        <v>2.3636535825585378E-2</v>
      </c>
      <c r="J39" s="85">
        <f>分析係数表!G42</f>
        <v>0.5</v>
      </c>
      <c r="K39" s="111">
        <f>I39*J39</f>
        <v>1.1818267912792689E-2</v>
      </c>
      <c r="L39" s="79"/>
      <c r="M39" s="80"/>
      <c r="N39" s="81">
        <f>分析係数表!H42</f>
        <v>1.5560783424506107E-2</v>
      </c>
      <c r="O39" s="82">
        <f t="shared" si="3"/>
        <v>0.46930257387833418</v>
      </c>
      <c r="P39" s="76">
        <f>分析係数表!C42</f>
        <v>0.20259319286871957</v>
      </c>
      <c r="Q39" s="82">
        <f>O39*P39</f>
        <v>9.5077506863519873E-2</v>
      </c>
      <c r="R39" s="83">
        <v>9.7110311679344419E-2</v>
      </c>
      <c r="S39" s="84">
        <f>I39+R39</f>
        <v>0.1207468475049298</v>
      </c>
      <c r="T39" s="85">
        <f>分析係数表!F42</f>
        <v>0.5714285714285714</v>
      </c>
      <c r="U39" s="86">
        <f t="shared" si="6"/>
        <v>6.8998198574245592E-2</v>
      </c>
      <c r="V39" s="87">
        <f>分析係数表!D42</f>
        <v>1.2619047619047619</v>
      </c>
      <c r="W39" s="167">
        <f t="shared" si="7"/>
        <v>0</v>
      </c>
      <c r="X39" s="76">
        <f>分析係数表!E42</f>
        <v>1.2380952380952381</v>
      </c>
      <c r="Y39" s="166">
        <f t="shared" si="8"/>
        <v>0</v>
      </c>
    </row>
    <row r="40" spans="1:25" x14ac:dyDescent="0.2">
      <c r="A40" s="6" t="s">
        <v>194</v>
      </c>
      <c r="B40" s="5" t="s">
        <v>41</v>
      </c>
      <c r="C40" s="90"/>
      <c r="D40" s="107">
        <f>投入係数表!AJ40</f>
        <v>4.709576138147567E-2</v>
      </c>
      <c r="E40" s="110">
        <f t="shared" si="9"/>
        <v>4.7095761381475674</v>
      </c>
      <c r="F40" s="85">
        <f>分析係数表!C43</f>
        <v>0.25330396475770922</v>
      </c>
      <c r="G40" s="110">
        <f>E40*F40</f>
        <v>1.1929543081210796</v>
      </c>
      <c r="H40" s="110">
        <v>1.3443317096613523</v>
      </c>
      <c r="I40" s="110">
        <f>C40+H40</f>
        <v>1.3443317096613523</v>
      </c>
      <c r="J40" s="85">
        <f>分析係数表!G43</f>
        <v>0.41014168530947054</v>
      </c>
      <c r="K40" s="111">
        <f>I40*J40</f>
        <v>0.55136647301546882</v>
      </c>
      <c r="L40" s="79"/>
      <c r="M40" s="80"/>
      <c r="N40" s="81">
        <f>分析係数表!H43</f>
        <v>4.1382046994132816E-2</v>
      </c>
      <c r="O40" s="82">
        <f t="shared" si="3"/>
        <v>1.24805420375659</v>
      </c>
      <c r="P40" s="76">
        <f>分析係数表!C43</f>
        <v>0.25330396475770922</v>
      </c>
      <c r="Q40" s="82">
        <f>O40*P40</f>
        <v>0.31613707804407015</v>
      </c>
      <c r="R40" s="83">
        <v>0.44314064826585847</v>
      </c>
      <c r="S40" s="84">
        <f>I40+R40</f>
        <v>1.7874723579272107</v>
      </c>
      <c r="T40" s="85">
        <f>分析係数表!F43</f>
        <v>0.66890380313199105</v>
      </c>
      <c r="U40" s="86">
        <f t="shared" si="6"/>
        <v>1.1956470582108187</v>
      </c>
      <c r="V40" s="87">
        <f>分析係数表!D43</f>
        <v>0.29082774049217003</v>
      </c>
      <c r="W40" s="167">
        <f t="shared" si="7"/>
        <v>1</v>
      </c>
      <c r="X40" s="76">
        <f>分析係数表!E43</f>
        <v>0.17375093214019388</v>
      </c>
      <c r="Y40" s="166">
        <f t="shared" si="8"/>
        <v>0</v>
      </c>
    </row>
    <row r="41" spans="1:25" x14ac:dyDescent="0.2">
      <c r="A41" s="6" t="s">
        <v>340</v>
      </c>
      <c r="B41" s="5" t="s">
        <v>42</v>
      </c>
      <c r="C41" s="90"/>
      <c r="D41" s="107">
        <f>投入係数表!AJ41</f>
        <v>1.2558869701726845E-2</v>
      </c>
      <c r="E41" s="110">
        <f t="shared" si="9"/>
        <v>1.2558869701726845</v>
      </c>
      <c r="F41" s="85">
        <f>分析係数表!C44</f>
        <v>0.34899060563661799</v>
      </c>
      <c r="G41" s="110">
        <f>E41*F41</f>
        <v>0.43829275433170234</v>
      </c>
      <c r="H41" s="110">
        <v>0.44646722210954581</v>
      </c>
      <c r="I41" s="110">
        <f>C41+H41</f>
        <v>0.44646722210954581</v>
      </c>
      <c r="J41" s="85">
        <f>分析係数表!G44</f>
        <v>0.26066485946640033</v>
      </c>
      <c r="K41" s="111">
        <f>I41*J41</f>
        <v>0.1163783157075389</v>
      </c>
      <c r="L41" s="79"/>
      <c r="M41" s="80"/>
      <c r="N41" s="81">
        <f>分析係数表!H44</f>
        <v>0.11725858110597773</v>
      </c>
      <c r="O41" s="82">
        <f t="shared" si="3"/>
        <v>3.5364385211924749</v>
      </c>
      <c r="P41" s="76">
        <f>分析係数表!C44</f>
        <v>0.34899060563661799</v>
      </c>
      <c r="Q41" s="82">
        <f>O41*P41</f>
        <v>1.2341838213076275</v>
      </c>
      <c r="R41" s="83">
        <v>1.2489277696602266</v>
      </c>
      <c r="S41" s="84">
        <f>I41+R41</f>
        <v>1.6953949917697724</v>
      </c>
      <c r="T41" s="85">
        <f>分析係数表!F44</f>
        <v>0.46411756313311459</v>
      </c>
      <c r="U41" s="86">
        <f t="shared" si="6"/>
        <v>0.78686259212827359</v>
      </c>
      <c r="V41" s="87">
        <f>分析係数表!D44</f>
        <v>0.17006705664146099</v>
      </c>
      <c r="W41" s="167">
        <f t="shared" si="7"/>
        <v>0</v>
      </c>
      <c r="X41" s="76">
        <f>分析係数表!E44</f>
        <v>7.8327864174632611E-2</v>
      </c>
      <c r="Y41" s="166">
        <f t="shared" si="8"/>
        <v>0</v>
      </c>
    </row>
    <row r="42" spans="1:25" x14ac:dyDescent="0.2">
      <c r="A42" s="6" t="s">
        <v>341</v>
      </c>
      <c r="B42" s="5" t="s">
        <v>278</v>
      </c>
      <c r="C42" s="90"/>
      <c r="D42" s="107">
        <f>投入係数表!AJ42</f>
        <v>5.2328623757195189E-4</v>
      </c>
      <c r="E42" s="110">
        <f t="shared" si="9"/>
        <v>5.2328623757195186E-2</v>
      </c>
      <c r="F42" s="85">
        <f>分析係数表!C45</f>
        <v>1</v>
      </c>
      <c r="G42" s="110">
        <f>E42*F42</f>
        <v>5.2328623757195186E-2</v>
      </c>
      <c r="H42" s="110">
        <v>5.3805786597953653E-2</v>
      </c>
      <c r="I42" s="110">
        <f>C42+H42</f>
        <v>5.3805786597953653E-2</v>
      </c>
      <c r="J42" s="85">
        <f>分析係数表!G45</f>
        <v>0</v>
      </c>
      <c r="K42" s="111">
        <f>I42*J42</f>
        <v>0</v>
      </c>
      <c r="L42" s="79"/>
      <c r="M42" s="80"/>
      <c r="N42" s="81">
        <f>分析係数表!H45</f>
        <v>0</v>
      </c>
      <c r="O42" s="82">
        <f t="shared" si="3"/>
        <v>0</v>
      </c>
      <c r="P42" s="76">
        <f>分析係数表!C45</f>
        <v>1</v>
      </c>
      <c r="Q42" s="82">
        <f>O42*P42</f>
        <v>0</v>
      </c>
      <c r="R42" s="83">
        <v>2.9711279121050725E-3</v>
      </c>
      <c r="S42" s="84">
        <f>I42+R42</f>
        <v>5.6776914510058729E-2</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107">
        <f>投入係数表!AJ43</f>
        <v>5.4945054945054949E-3</v>
      </c>
      <c r="E43" s="110">
        <f t="shared" si="9"/>
        <v>0.5494505494505495</v>
      </c>
      <c r="F43" s="85">
        <f>分析係数表!C46</f>
        <v>3.0665669409124852E-2</v>
      </c>
      <c r="G43" s="110">
        <f>E43*F43</f>
        <v>1.6849268906112557E-2</v>
      </c>
      <c r="H43" s="110">
        <v>1.8391180337469795E-2</v>
      </c>
      <c r="I43" s="110">
        <f>C43+H43</f>
        <v>1.8391180337469795E-2</v>
      </c>
      <c r="J43" s="85">
        <f>分析係数表!G46</f>
        <v>2.4390243902439025E-2</v>
      </c>
      <c r="K43" s="111">
        <f>I43*J43</f>
        <v>4.4856537408462916E-4</v>
      </c>
      <c r="L43" s="79"/>
      <c r="M43" s="80"/>
      <c r="N43" s="81">
        <f>分析係数表!H46</f>
        <v>2.3808848955528473E-2</v>
      </c>
      <c r="O43" s="82">
        <f t="shared" si="3"/>
        <v>0.71805858298324365</v>
      </c>
      <c r="P43" s="76">
        <f>分析係数表!C46</f>
        <v>3.0665669409124852E-2</v>
      </c>
      <c r="Q43" s="82">
        <f>O43*P43</f>
        <v>2.2019747122148794E-2</v>
      </c>
      <c r="R43" s="83">
        <v>2.3697373376951131E-2</v>
      </c>
      <c r="S43" s="84">
        <f>I43+R43</f>
        <v>4.2088553714420926E-2</v>
      </c>
      <c r="T43" s="85">
        <f>分析係数表!F46</f>
        <v>0.34146341463414637</v>
      </c>
      <c r="U43" s="86">
        <f t="shared" si="6"/>
        <v>1.4371701268338853E-2</v>
      </c>
      <c r="V43" s="87">
        <f>分析係数表!D46</f>
        <v>4.878048780487805E-2</v>
      </c>
      <c r="W43" s="167">
        <f t="shared" si="7"/>
        <v>0</v>
      </c>
      <c r="X43" s="76">
        <f>分析係数表!E46</f>
        <v>0.17073170731707318</v>
      </c>
      <c r="Y43" s="166">
        <f t="shared" si="8"/>
        <v>0</v>
      </c>
    </row>
    <row r="44" spans="1:25" x14ac:dyDescent="0.2">
      <c r="A44" s="192">
        <v>40</v>
      </c>
      <c r="B44" s="14" t="s">
        <v>150</v>
      </c>
      <c r="C44" s="197">
        <f>SUM(C5:C43)</f>
        <v>100</v>
      </c>
      <c r="D44" s="108">
        <f>投入係数表!AJ44</f>
        <v>0.42804814233385663</v>
      </c>
      <c r="E44" s="96">
        <f>SUM(E5:E43)</f>
        <v>42.804814233385663</v>
      </c>
      <c r="F44" s="98">
        <f>分析係数表!C47</f>
        <v>0.40646171512083096</v>
      </c>
      <c r="G44" s="96">
        <f>SUM(G5:G43)</f>
        <v>7.576393152150926</v>
      </c>
      <c r="H44" s="96">
        <f>SUM(H5:H43)</f>
        <v>8.3548085400221055</v>
      </c>
      <c r="I44" s="96">
        <f>SUM(I5:I43)</f>
        <v>108.35480854002211</v>
      </c>
      <c r="J44" s="98">
        <f>分析係数表!G47</f>
        <v>0.2746501442153616</v>
      </c>
      <c r="K44" s="112">
        <f>SUM(K5:K43)</f>
        <v>48.100981366734672</v>
      </c>
      <c r="L44" s="94">
        <f>最終需要_まとめ!$L$33</f>
        <v>0.627</v>
      </c>
      <c r="M44" s="91">
        <f>K44*L44</f>
        <v>30.159315316942639</v>
      </c>
      <c r="N44" s="95">
        <f>分析係数表!H47</f>
        <v>1</v>
      </c>
      <c r="O44" s="96">
        <f>SUM(O5:O43)</f>
        <v>30.159315316942639</v>
      </c>
      <c r="P44" s="92">
        <f>分析係数表!C47</f>
        <v>0.40646171512083096</v>
      </c>
      <c r="Q44" s="96">
        <f>SUM(Q5:Q43)</f>
        <v>9.4136725297273767</v>
      </c>
      <c r="R44" s="91">
        <f>SUM(R5:R43)</f>
        <v>10.369183300648606</v>
      </c>
      <c r="S44" s="97">
        <f>SUM(S5:S43)</f>
        <v>118.72399184067072</v>
      </c>
      <c r="T44" s="98">
        <f>分析係数表!F47</f>
        <v>0.52975109496848627</v>
      </c>
      <c r="U44" s="99">
        <f>SUM(U5:U43)</f>
        <v>68.116775192283171</v>
      </c>
      <c r="V44" s="100">
        <f>分析係数表!D47</f>
        <v>0.13437209089383004</v>
      </c>
      <c r="W44" s="164">
        <f>SUM(W5:W43)</f>
        <v>22</v>
      </c>
      <c r="X44" s="92">
        <f>分析係数表!E47</f>
        <v>9.7288140766401632E-2</v>
      </c>
      <c r="Y44" s="165">
        <f>SUM(Y5:Y43)</f>
        <v>18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367</v>
      </c>
      <c r="S2" s="3" t="s">
        <v>152</v>
      </c>
      <c r="U2" s="64" t="s">
        <v>209</v>
      </c>
      <c r="W2" s="3" t="s">
        <v>130</v>
      </c>
      <c r="Y2" s="3" t="s">
        <v>153</v>
      </c>
    </row>
    <row r="3" spans="1:25" ht="44" x14ac:dyDescent="0.2">
      <c r="B3" s="65"/>
      <c r="C3" s="66" t="s">
        <v>227</v>
      </c>
      <c r="D3" s="66" t="s">
        <v>382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投入係数表!AK5</f>
        <v>0</v>
      </c>
      <c r="E5" s="110">
        <f>$C$39*D5</f>
        <v>0</v>
      </c>
      <c r="F5" s="85">
        <f>分析係数表!C8</f>
        <v>0.34359605911330049</v>
      </c>
      <c r="G5" s="110">
        <f t="shared" ref="G5:G38" si="0">E5*F5</f>
        <v>0</v>
      </c>
      <c r="H5" s="110">
        <f t="array" ref="H5:H43">MMULT(逆行列係数!C5:AO43,'35'!G5:G43)</f>
        <v>4.2619492855404105E-5</v>
      </c>
      <c r="I5" s="110">
        <f t="shared" ref="I5:I38" si="1">C5+H5</f>
        <v>4.2619492855404105E-5</v>
      </c>
      <c r="J5" s="85">
        <f>分析係数表!G8</f>
        <v>0.12010331467929401</v>
      </c>
      <c r="K5" s="111">
        <f t="shared" ref="K5:K38" si="2">I5*J5</f>
        <v>5.1187423618845222E-6</v>
      </c>
      <c r="L5" s="79" t="s">
        <v>177</v>
      </c>
      <c r="M5" s="80" t="s">
        <v>177</v>
      </c>
      <c r="N5" s="81">
        <f>分析係数表!H8</f>
        <v>1.3293274000170063E-2</v>
      </c>
      <c r="O5" s="82">
        <f t="shared" ref="O5:O43" si="3">$M$44*N5</f>
        <v>0.43316576616859553</v>
      </c>
      <c r="P5" s="76">
        <f>分析係数表!C8</f>
        <v>0.34359605911330049</v>
      </c>
      <c r="Q5" s="82">
        <f t="shared" ref="Q5:Q38" si="4">O5*P5</f>
        <v>0.14883405019832285</v>
      </c>
      <c r="R5" s="83">
        <f t="array" ref="R5:R43">MMULT(逆行列係数!C5:AO43,'35'!Q5:Q43)</f>
        <v>0.2144128080591631</v>
      </c>
      <c r="S5" s="84">
        <f t="shared" ref="S5:S38" si="5">I5+R5</f>
        <v>0.21445542755201852</v>
      </c>
      <c r="T5" s="85">
        <f>分析係数表!F8</f>
        <v>0.4537236332328885</v>
      </c>
      <c r="U5" s="86">
        <f t="shared" ref="U5:U38" si="6">S5*T5</f>
        <v>9.7303495755414346E-2</v>
      </c>
      <c r="V5" s="87">
        <f>分析係数表!D8</f>
        <v>0.40163581575548857</v>
      </c>
      <c r="W5" s="167">
        <f t="shared" ref="W5:W38" si="7">ROUND(S5*V5,0)</f>
        <v>0</v>
      </c>
      <c r="X5" s="76">
        <f>分析係数表!E8</f>
        <v>0.27335342229875159</v>
      </c>
      <c r="Y5" s="166">
        <f t="shared" ref="Y5:Y38" si="8">ROUND(S5*X5,0)</f>
        <v>0</v>
      </c>
    </row>
    <row r="6" spans="1:25" x14ac:dyDescent="0.2">
      <c r="A6" s="6" t="s">
        <v>219</v>
      </c>
      <c r="B6" s="5" t="s">
        <v>265</v>
      </c>
      <c r="C6" s="90"/>
      <c r="D6" s="107">
        <f>投入係数表!AK6</f>
        <v>0</v>
      </c>
      <c r="E6" s="110">
        <f t="shared" ref="E6:E43" si="9">$C$39*D6</f>
        <v>0</v>
      </c>
      <c r="F6" s="85">
        <f>分析係数表!C9</f>
        <v>1</v>
      </c>
      <c r="G6" s="110">
        <f t="shared" si="0"/>
        <v>0</v>
      </c>
      <c r="H6" s="110">
        <v>1.2721681158447875E-3</v>
      </c>
      <c r="I6" s="110">
        <f t="shared" si="1"/>
        <v>1.2721681158447875E-3</v>
      </c>
      <c r="J6" s="85">
        <f>分析係数表!G9</f>
        <v>0.25</v>
      </c>
      <c r="K6" s="111">
        <f t="shared" si="2"/>
        <v>3.1804202896119687E-4</v>
      </c>
      <c r="L6" s="79"/>
      <c r="M6" s="80"/>
      <c r="N6" s="81">
        <f>分析係数表!H9</f>
        <v>6.8025282730081347E-4</v>
      </c>
      <c r="O6" s="82">
        <f t="shared" si="3"/>
        <v>2.216626521971491E-2</v>
      </c>
      <c r="P6" s="76">
        <f>分析係数表!C9</f>
        <v>1</v>
      </c>
      <c r="Q6" s="82">
        <f t="shared" si="4"/>
        <v>2.216626521971491E-2</v>
      </c>
      <c r="R6" s="83">
        <v>2.8065610505140979E-2</v>
      </c>
      <c r="S6" s="84">
        <f t="shared" si="5"/>
        <v>2.9337778620985765E-2</v>
      </c>
      <c r="T6" s="85">
        <f>分析係数表!F9</f>
        <v>0.67771084337349397</v>
      </c>
      <c r="U6" s="86">
        <f t="shared" si="6"/>
        <v>1.9882530691933124E-2</v>
      </c>
      <c r="V6" s="87">
        <f>分析係数表!D9</f>
        <v>0.24397590361445784</v>
      </c>
      <c r="W6" s="167">
        <f t="shared" si="7"/>
        <v>0</v>
      </c>
      <c r="X6" s="76">
        <f>分析係数表!E9</f>
        <v>0.13855421686746988</v>
      </c>
      <c r="Y6" s="166">
        <f t="shared" si="8"/>
        <v>0</v>
      </c>
    </row>
    <row r="7" spans="1:25" x14ac:dyDescent="0.2">
      <c r="A7" s="6" t="s">
        <v>220</v>
      </c>
      <c r="B7" s="5" t="s">
        <v>266</v>
      </c>
      <c r="C7" s="90"/>
      <c r="D7" s="107">
        <f>投入係数表!AK7</f>
        <v>0</v>
      </c>
      <c r="E7" s="110">
        <f t="shared" si="9"/>
        <v>0</v>
      </c>
      <c r="F7" s="85">
        <f>分析係数表!C10</f>
        <v>1</v>
      </c>
      <c r="G7" s="110">
        <f t="shared" si="0"/>
        <v>0</v>
      </c>
      <c r="H7" s="110">
        <v>1.5455077868541622E-5</v>
      </c>
      <c r="I7" s="110">
        <f t="shared" si="1"/>
        <v>1.5455077868541622E-5</v>
      </c>
      <c r="J7" s="85">
        <f>分析係数表!G10</f>
        <v>0.17902051621442752</v>
      </c>
      <c r="K7" s="111">
        <f t="shared" si="2"/>
        <v>2.7667760181604953E-6</v>
      </c>
      <c r="L7" s="79"/>
      <c r="M7" s="80"/>
      <c r="N7" s="81">
        <f>分析係数表!H10</f>
        <v>1.3605056546016269E-3</v>
      </c>
      <c r="O7" s="82">
        <f t="shared" si="3"/>
        <v>4.4332530439429821E-2</v>
      </c>
      <c r="P7" s="76">
        <f>分析係数表!C10</f>
        <v>1</v>
      </c>
      <c r="Q7" s="82">
        <f t="shared" si="4"/>
        <v>4.4332530439429821E-2</v>
      </c>
      <c r="R7" s="83">
        <v>7.7312785513640042E-2</v>
      </c>
      <c r="S7" s="84">
        <f t="shared" si="5"/>
        <v>7.7328240591508585E-2</v>
      </c>
      <c r="T7" s="85">
        <f>分析係数表!F10</f>
        <v>0.51919258769027132</v>
      </c>
      <c r="U7" s="86">
        <f t="shared" si="6"/>
        <v>4.0148249334241222E-2</v>
      </c>
      <c r="V7" s="87">
        <f>分析係数表!D10</f>
        <v>0.11647915287888816</v>
      </c>
      <c r="W7" s="167">
        <f t="shared" si="7"/>
        <v>0</v>
      </c>
      <c r="X7" s="76">
        <f>分析係数表!E10</f>
        <v>0.11482461945731304</v>
      </c>
      <c r="Y7" s="166">
        <f t="shared" si="8"/>
        <v>0</v>
      </c>
    </row>
    <row r="8" spans="1:25" x14ac:dyDescent="0.2">
      <c r="A8" s="6" t="s">
        <v>221</v>
      </c>
      <c r="B8" s="5" t="s">
        <v>27</v>
      </c>
      <c r="C8" s="90"/>
      <c r="D8" s="107">
        <f>投入係数表!AK8</f>
        <v>0</v>
      </c>
      <c r="E8" s="110">
        <f t="shared" si="9"/>
        <v>0</v>
      </c>
      <c r="F8" s="85">
        <f>分析係数表!C11</f>
        <v>0.13492063492063489</v>
      </c>
      <c r="G8" s="110">
        <f t="shared" si="0"/>
        <v>0</v>
      </c>
      <c r="H8" s="110">
        <v>1.9777610801901117E-3</v>
      </c>
      <c r="I8" s="110">
        <f t="shared" si="1"/>
        <v>1.9777610801901117E-3</v>
      </c>
      <c r="J8" s="85">
        <f>分析係数表!G11</f>
        <v>0.36893203883495146</v>
      </c>
      <c r="K8" s="111">
        <f t="shared" si="2"/>
        <v>7.2965942764295383E-4</v>
      </c>
      <c r="L8" s="79"/>
      <c r="M8" s="80"/>
      <c r="N8" s="81">
        <f>分析係数表!H11</f>
        <v>-2.8343867804200562E-5</v>
      </c>
      <c r="O8" s="82">
        <f t="shared" si="3"/>
        <v>-9.2359438415478808E-4</v>
      </c>
      <c r="P8" s="76">
        <f>分析係数表!C11</f>
        <v>0.13492063492063489</v>
      </c>
      <c r="Q8" s="82">
        <f t="shared" si="4"/>
        <v>-1.2461194071929676E-4</v>
      </c>
      <c r="R8" s="83">
        <v>2.7002396249541441E-2</v>
      </c>
      <c r="S8" s="84">
        <f t="shared" si="5"/>
        <v>2.8980157329731554E-2</v>
      </c>
      <c r="T8" s="85">
        <f>分析係数表!F11</f>
        <v>0.61165048543689315</v>
      </c>
      <c r="U8" s="86">
        <f t="shared" si="6"/>
        <v>1.7725727298767844E-2</v>
      </c>
      <c r="V8" s="87">
        <f>分析係数表!D11</f>
        <v>6.7961165048543687E-2</v>
      </c>
      <c r="W8" s="167">
        <f t="shared" si="7"/>
        <v>0</v>
      </c>
      <c r="X8" s="76">
        <f>分析係数表!E11</f>
        <v>5.8252427184466021E-2</v>
      </c>
      <c r="Y8" s="166">
        <f t="shared" si="8"/>
        <v>0</v>
      </c>
    </row>
    <row r="9" spans="1:25" x14ac:dyDescent="0.2">
      <c r="A9" s="6" t="s">
        <v>222</v>
      </c>
      <c r="B9" s="5" t="s">
        <v>190</v>
      </c>
      <c r="C9" s="90"/>
      <c r="D9" s="107">
        <f>投入係数表!AK9</f>
        <v>0</v>
      </c>
      <c r="E9" s="110">
        <f t="shared" si="9"/>
        <v>0</v>
      </c>
      <c r="F9" s="85">
        <f>分析係数表!C12</f>
        <v>0.20036934441366572</v>
      </c>
      <c r="G9" s="110">
        <f t="shared" si="0"/>
        <v>0</v>
      </c>
      <c r="H9" s="110">
        <v>2.523106050342195E-4</v>
      </c>
      <c r="I9" s="110">
        <f t="shared" si="1"/>
        <v>2.523106050342195E-4</v>
      </c>
      <c r="J9" s="85">
        <f>分析係数表!G12</f>
        <v>0.13740087392782002</v>
      </c>
      <c r="K9" s="111">
        <f t="shared" si="2"/>
        <v>3.4667697632958785E-5</v>
      </c>
      <c r="L9" s="79"/>
      <c r="M9" s="80"/>
      <c r="N9" s="81">
        <f>分析係数表!H12</f>
        <v>9.9061817975680963E-2</v>
      </c>
      <c r="O9" s="82">
        <f t="shared" si="3"/>
        <v>3.2279623726209841</v>
      </c>
      <c r="P9" s="76">
        <f>分析係数表!C12</f>
        <v>0.20036934441366572</v>
      </c>
      <c r="Q9" s="82">
        <f t="shared" si="4"/>
        <v>0.64678470439404756</v>
      </c>
      <c r="R9" s="83">
        <v>0.71995021081325605</v>
      </c>
      <c r="S9" s="84">
        <f t="shared" si="5"/>
        <v>0.72020252141829022</v>
      </c>
      <c r="T9" s="85">
        <f>分析係数表!F12</f>
        <v>0.33460106813400226</v>
      </c>
      <c r="U9" s="86">
        <f t="shared" si="6"/>
        <v>0.24098053293936156</v>
      </c>
      <c r="V9" s="87">
        <f>分析係数表!D12</f>
        <v>7.0399741058423698E-2</v>
      </c>
      <c r="W9" s="167">
        <f t="shared" si="7"/>
        <v>0</v>
      </c>
      <c r="X9" s="76">
        <f>分析係数表!E12</f>
        <v>6.3521605437773104E-2</v>
      </c>
      <c r="Y9" s="166">
        <f t="shared" si="8"/>
        <v>0</v>
      </c>
    </row>
    <row r="10" spans="1:25" x14ac:dyDescent="0.2">
      <c r="A10" s="6" t="s">
        <v>223</v>
      </c>
      <c r="B10" s="5" t="s">
        <v>28</v>
      </c>
      <c r="C10" s="90"/>
      <c r="D10" s="107">
        <f>投入係数表!AK10</f>
        <v>2.3809523809523808E-2</v>
      </c>
      <c r="E10" s="110">
        <f t="shared" si="9"/>
        <v>2.3809523809523809</v>
      </c>
      <c r="F10" s="85">
        <f>分析係数表!C13</f>
        <v>0</v>
      </c>
      <c r="G10" s="110">
        <f t="shared" si="0"/>
        <v>0</v>
      </c>
      <c r="H10" s="110">
        <v>0</v>
      </c>
      <c r="I10" s="110">
        <f t="shared" si="1"/>
        <v>0</v>
      </c>
      <c r="J10" s="85">
        <f>分析係数表!G13</f>
        <v>0.24470588235294119</v>
      </c>
      <c r="K10" s="111">
        <f t="shared" si="2"/>
        <v>0</v>
      </c>
      <c r="L10" s="79"/>
      <c r="M10" s="80"/>
      <c r="N10" s="81">
        <f>分析係数表!H13</f>
        <v>1.4682123522575891E-2</v>
      </c>
      <c r="O10" s="82">
        <f t="shared" si="3"/>
        <v>0.47842189099218019</v>
      </c>
      <c r="P10" s="76">
        <f>分析係数表!C13</f>
        <v>0</v>
      </c>
      <c r="Q10" s="82">
        <f t="shared" si="4"/>
        <v>0</v>
      </c>
      <c r="R10" s="83">
        <v>0</v>
      </c>
      <c r="S10" s="84">
        <f t="shared" si="5"/>
        <v>0</v>
      </c>
      <c r="T10" s="85">
        <f>分析係数表!F13</f>
        <v>0.3835294117647059</v>
      </c>
      <c r="U10" s="86">
        <f t="shared" si="6"/>
        <v>0</v>
      </c>
      <c r="V10" s="87">
        <f>分析係数表!D13</f>
        <v>0.3411764705882353</v>
      </c>
      <c r="W10" s="167">
        <f t="shared" si="7"/>
        <v>0</v>
      </c>
      <c r="X10" s="76">
        <f>分析係数表!E13</f>
        <v>0.31058823529411766</v>
      </c>
      <c r="Y10" s="166">
        <f t="shared" si="8"/>
        <v>0</v>
      </c>
    </row>
    <row r="11" spans="1:25" x14ac:dyDescent="0.2">
      <c r="A11" s="6" t="s">
        <v>224</v>
      </c>
      <c r="B11" s="5" t="s">
        <v>267</v>
      </c>
      <c r="C11" s="90"/>
      <c r="D11" s="107">
        <f>投入係数表!AK11</f>
        <v>2.3809523809523808E-2</v>
      </c>
      <c r="E11" s="110">
        <f t="shared" si="9"/>
        <v>2.3809523809523809</v>
      </c>
      <c r="F11" s="85">
        <f>分析係数表!C14</f>
        <v>6.3559322033898136E-3</v>
      </c>
      <c r="G11" s="110">
        <f t="shared" si="0"/>
        <v>1.513317191283289E-2</v>
      </c>
      <c r="H11" s="110">
        <v>1.5369090710343744E-2</v>
      </c>
      <c r="I11" s="110">
        <f t="shared" si="1"/>
        <v>1.5369090710343744E-2</v>
      </c>
      <c r="J11" s="85">
        <f>分析係数表!G14</f>
        <v>0.23809523809523808</v>
      </c>
      <c r="K11" s="111">
        <f t="shared" si="2"/>
        <v>3.6593073119866055E-3</v>
      </c>
      <c r="L11" s="79"/>
      <c r="M11" s="80"/>
      <c r="N11" s="81">
        <f>分析係数表!H14</f>
        <v>1.218786315580624E-3</v>
      </c>
      <c r="O11" s="82">
        <f t="shared" si="3"/>
        <v>3.9714558518655879E-2</v>
      </c>
      <c r="P11" s="76">
        <f>分析係数表!C14</f>
        <v>6.3559322033898136E-3</v>
      </c>
      <c r="Q11" s="82">
        <f t="shared" si="4"/>
        <v>2.5242304143213414E-4</v>
      </c>
      <c r="R11" s="83">
        <v>6.3972698585595717E-4</v>
      </c>
      <c r="S11" s="84">
        <f t="shared" si="5"/>
        <v>1.60088176961997E-2</v>
      </c>
      <c r="T11" s="85">
        <f>分析係数表!F14</f>
        <v>0.42857142857142855</v>
      </c>
      <c r="U11" s="86">
        <f t="shared" si="6"/>
        <v>6.8609218697998709E-3</v>
      </c>
      <c r="V11" s="87">
        <f>分析係数表!D14</f>
        <v>0.38095238095238093</v>
      </c>
      <c r="W11" s="167">
        <f t="shared" si="7"/>
        <v>0</v>
      </c>
      <c r="X11" s="76">
        <f>分析係数表!E14</f>
        <v>0.26190476190476192</v>
      </c>
      <c r="Y11" s="166">
        <f t="shared" si="8"/>
        <v>0</v>
      </c>
    </row>
    <row r="12" spans="1:25" x14ac:dyDescent="0.2">
      <c r="A12" s="6" t="s">
        <v>225</v>
      </c>
      <c r="B12" s="5" t="s">
        <v>29</v>
      </c>
      <c r="C12" s="90"/>
      <c r="D12" s="107">
        <f>投入係数表!AK12</f>
        <v>0</v>
      </c>
      <c r="E12" s="110">
        <f t="shared" si="9"/>
        <v>0</v>
      </c>
      <c r="F12" s="85">
        <f>分析係数表!C15</f>
        <v>0</v>
      </c>
      <c r="G12" s="110">
        <f t="shared" si="0"/>
        <v>0</v>
      </c>
      <c r="H12" s="110">
        <v>0</v>
      </c>
      <c r="I12" s="110">
        <f t="shared" si="1"/>
        <v>0</v>
      </c>
      <c r="J12" s="85">
        <f>分析係数表!G15</f>
        <v>0.10526315789473684</v>
      </c>
      <c r="K12" s="111">
        <f t="shared" si="2"/>
        <v>0</v>
      </c>
      <c r="L12" s="79"/>
      <c r="M12" s="80"/>
      <c r="N12" s="81">
        <f>分析係数表!H15</f>
        <v>9.2117570363651827E-3</v>
      </c>
      <c r="O12" s="82">
        <f t="shared" si="3"/>
        <v>0.30016817485030611</v>
      </c>
      <c r="P12" s="76">
        <f>分析係数表!C15</f>
        <v>0</v>
      </c>
      <c r="Q12" s="82">
        <f t="shared" si="4"/>
        <v>0</v>
      </c>
      <c r="R12" s="83">
        <v>0</v>
      </c>
      <c r="S12" s="84">
        <f t="shared" si="5"/>
        <v>0</v>
      </c>
      <c r="T12" s="85">
        <f>分析係数表!F15</f>
        <v>0.2982456140350877</v>
      </c>
      <c r="U12" s="86">
        <f t="shared" si="6"/>
        <v>0</v>
      </c>
      <c r="V12" s="87">
        <f>分析係数表!D15</f>
        <v>0</v>
      </c>
      <c r="W12" s="167">
        <f t="shared" si="7"/>
        <v>0</v>
      </c>
      <c r="X12" s="76">
        <f>分析係数表!E15</f>
        <v>0</v>
      </c>
      <c r="Y12" s="166">
        <f t="shared" si="8"/>
        <v>0</v>
      </c>
    </row>
    <row r="13" spans="1:25" x14ac:dyDescent="0.2">
      <c r="A13" s="6" t="s">
        <v>226</v>
      </c>
      <c r="B13" s="5" t="s">
        <v>30</v>
      </c>
      <c r="C13" s="90"/>
      <c r="D13" s="107">
        <f>投入係数表!AK13</f>
        <v>7.9365079365079361E-3</v>
      </c>
      <c r="E13" s="110">
        <f t="shared" si="9"/>
        <v>0.79365079365079361</v>
      </c>
      <c r="F13" s="85">
        <f>分析係数表!C16</f>
        <v>8.0906148867310179E-4</v>
      </c>
      <c r="G13" s="110">
        <f t="shared" si="0"/>
        <v>6.4211229259769978E-4</v>
      </c>
      <c r="H13" s="110">
        <v>6.7210895326958483E-4</v>
      </c>
      <c r="I13" s="110">
        <f t="shared" si="1"/>
        <v>6.7210895326958483E-4</v>
      </c>
      <c r="J13" s="85">
        <f>分析係数表!G16</f>
        <v>0</v>
      </c>
      <c r="K13" s="111">
        <f t="shared" si="2"/>
        <v>0</v>
      </c>
      <c r="L13" s="79"/>
      <c r="M13" s="80"/>
      <c r="N13" s="81">
        <f>分析係数表!H16</f>
        <v>1.7573198038604347E-2</v>
      </c>
      <c r="O13" s="82">
        <f t="shared" si="3"/>
        <v>0.57262851817596849</v>
      </c>
      <c r="P13" s="76">
        <f>分析係数表!C16</f>
        <v>8.0906148867310179E-4</v>
      </c>
      <c r="Q13" s="82">
        <f t="shared" si="4"/>
        <v>4.6329168137212138E-4</v>
      </c>
      <c r="R13" s="83">
        <v>5.2695049440139199E-4</v>
      </c>
      <c r="S13" s="84">
        <f t="shared" si="5"/>
        <v>1.1990594476709768E-3</v>
      </c>
      <c r="T13" s="85">
        <f>分析係数表!F16</f>
        <v>0</v>
      </c>
      <c r="U13" s="86">
        <f t="shared" si="6"/>
        <v>0</v>
      </c>
      <c r="V13" s="87">
        <f>分析係数表!D16</f>
        <v>0</v>
      </c>
      <c r="W13" s="167">
        <f t="shared" si="7"/>
        <v>0</v>
      </c>
      <c r="X13" s="76">
        <f>分析係数表!E16</f>
        <v>0</v>
      </c>
      <c r="Y13" s="166">
        <f t="shared" si="8"/>
        <v>0</v>
      </c>
    </row>
    <row r="14" spans="1:25" x14ac:dyDescent="0.2">
      <c r="A14" s="6" t="s">
        <v>2</v>
      </c>
      <c r="B14" s="5" t="s">
        <v>364</v>
      </c>
      <c r="C14" s="90"/>
      <c r="D14" s="107">
        <f>投入係数表!AK14</f>
        <v>7.9365079365079361E-3</v>
      </c>
      <c r="E14" s="110">
        <f t="shared" si="9"/>
        <v>0.79365079365079361</v>
      </c>
      <c r="F14" s="85">
        <f>分析係数表!C17</f>
        <v>1.9255455712451908E-2</v>
      </c>
      <c r="G14" s="110">
        <f t="shared" si="0"/>
        <v>1.5282107708295163E-2</v>
      </c>
      <c r="H14" s="110">
        <v>1.6075209873018519E-2</v>
      </c>
      <c r="I14" s="110">
        <f t="shared" si="1"/>
        <v>1.6075209873018519E-2</v>
      </c>
      <c r="J14" s="85">
        <f>分析係数表!G17</f>
        <v>0.22549019607843138</v>
      </c>
      <c r="K14" s="111">
        <f t="shared" si="2"/>
        <v>3.6248022262688816E-3</v>
      </c>
      <c r="L14" s="79"/>
      <c r="M14" s="80"/>
      <c r="N14" s="81">
        <f>分析係数表!H17</f>
        <v>2.8343867804200562E-3</v>
      </c>
      <c r="O14" s="82">
        <f t="shared" si="3"/>
        <v>9.2359438415478806E-2</v>
      </c>
      <c r="P14" s="76">
        <f>分析係数表!C17</f>
        <v>1.9255455712451908E-2</v>
      </c>
      <c r="Q14" s="82">
        <f t="shared" si="4"/>
        <v>1.7784230760361816E-3</v>
      </c>
      <c r="R14" s="83">
        <v>2.8849059950857032E-3</v>
      </c>
      <c r="S14" s="84">
        <f t="shared" si="5"/>
        <v>1.896011586810422E-2</v>
      </c>
      <c r="T14" s="85">
        <f>分析係数表!F17</f>
        <v>0.34313725490196079</v>
      </c>
      <c r="U14" s="86">
        <f t="shared" si="6"/>
        <v>6.5059221116043888E-3</v>
      </c>
      <c r="V14" s="87">
        <f>分析係数表!D17</f>
        <v>1.9607843137254902E-2</v>
      </c>
      <c r="W14" s="167">
        <f t="shared" si="7"/>
        <v>0</v>
      </c>
      <c r="X14" s="76">
        <f>分析係数表!E17</f>
        <v>9.8039215686274508E-3</v>
      </c>
      <c r="Y14" s="166">
        <f t="shared" si="8"/>
        <v>0</v>
      </c>
    </row>
    <row r="15" spans="1:25" x14ac:dyDescent="0.2">
      <c r="A15" s="6" t="s">
        <v>3</v>
      </c>
      <c r="B15" s="5" t="s">
        <v>31</v>
      </c>
      <c r="C15" s="90"/>
      <c r="D15" s="107">
        <f>投入係数表!AK15</f>
        <v>0</v>
      </c>
      <c r="E15" s="110">
        <f t="shared" si="9"/>
        <v>0</v>
      </c>
      <c r="F15" s="85">
        <f>分析係数表!C18</f>
        <v>0.17326732673267331</v>
      </c>
      <c r="G15" s="110">
        <f t="shared" si="0"/>
        <v>0</v>
      </c>
      <c r="H15" s="110">
        <v>3.8236647450272046E-4</v>
      </c>
      <c r="I15" s="110">
        <f t="shared" si="1"/>
        <v>3.8236647450272046E-4</v>
      </c>
      <c r="J15" s="85">
        <f>分析係数表!G18</f>
        <v>0.2148626817447496</v>
      </c>
      <c r="K15" s="111">
        <f t="shared" si="2"/>
        <v>8.2156286120939933E-5</v>
      </c>
      <c r="L15" s="79"/>
      <c r="M15" s="80"/>
      <c r="N15" s="81">
        <f>分析係数表!H18</f>
        <v>4.8184575267140952E-4</v>
      </c>
      <c r="O15" s="82">
        <f t="shared" si="3"/>
        <v>1.5701104530631397E-2</v>
      </c>
      <c r="P15" s="76">
        <f>分析係数表!C18</f>
        <v>0.17326732673267331</v>
      </c>
      <c r="Q15" s="82">
        <f t="shared" si="4"/>
        <v>2.7204884087727674E-3</v>
      </c>
      <c r="R15" s="83">
        <v>5.0428210897113289E-3</v>
      </c>
      <c r="S15" s="84">
        <f t="shared" si="5"/>
        <v>5.4251875642140493E-3</v>
      </c>
      <c r="T15" s="85">
        <f>分析係数表!F18</f>
        <v>0.4604200323101777</v>
      </c>
      <c r="U15" s="86">
        <f t="shared" si="6"/>
        <v>2.4978650336042068E-3</v>
      </c>
      <c r="V15" s="87">
        <f>分析係数表!D18</f>
        <v>6.3004846526655903E-2</v>
      </c>
      <c r="W15" s="167">
        <f t="shared" si="7"/>
        <v>0</v>
      </c>
      <c r="X15" s="76">
        <f>分析係数表!E18</f>
        <v>5.492730210016155E-2</v>
      </c>
      <c r="Y15" s="166">
        <f t="shared" si="8"/>
        <v>0</v>
      </c>
    </row>
    <row r="16" spans="1:25" x14ac:dyDescent="0.2">
      <c r="A16" s="6" t="s">
        <v>4</v>
      </c>
      <c r="B16" s="5" t="s">
        <v>32</v>
      </c>
      <c r="C16" s="90"/>
      <c r="D16" s="107">
        <f>投入係数表!AK16</f>
        <v>0</v>
      </c>
      <c r="E16" s="110">
        <f t="shared" si="9"/>
        <v>0</v>
      </c>
      <c r="F16" s="85">
        <f>分析係数表!C19</f>
        <v>6.6666666666667096E-3</v>
      </c>
      <c r="G16" s="110">
        <f t="shared" si="0"/>
        <v>0</v>
      </c>
      <c r="H16" s="110">
        <v>1.1783618437178515E-5</v>
      </c>
      <c r="I16" s="110">
        <f t="shared" si="1"/>
        <v>1.1783618437178515E-5</v>
      </c>
      <c r="J16" s="85">
        <f>分析係数表!G19</f>
        <v>7.1428571428571425E-2</v>
      </c>
      <c r="K16" s="111">
        <f t="shared" si="2"/>
        <v>8.4168703122703669E-7</v>
      </c>
      <c r="L16" s="79"/>
      <c r="M16" s="80"/>
      <c r="N16" s="81">
        <f>分析係数表!H19</f>
        <v>-1.1337547121680225E-4</v>
      </c>
      <c r="O16" s="82">
        <f t="shared" si="3"/>
        <v>-3.6943775366191523E-3</v>
      </c>
      <c r="P16" s="76">
        <f>分析係数表!C19</f>
        <v>6.6666666666667096E-3</v>
      </c>
      <c r="Q16" s="82">
        <f t="shared" si="4"/>
        <v>-2.4629183577461173E-5</v>
      </c>
      <c r="R16" s="83">
        <v>3.0305448753212265E-5</v>
      </c>
      <c r="S16" s="84">
        <f t="shared" si="5"/>
        <v>4.208906719039078E-5</v>
      </c>
      <c r="T16" s="85">
        <f>分析係数表!F19</f>
        <v>0.2857142857142857</v>
      </c>
      <c r="U16" s="86">
        <f t="shared" si="6"/>
        <v>1.2025447768683079E-5</v>
      </c>
      <c r="V16" s="87">
        <f>分析係数表!D19</f>
        <v>0</v>
      </c>
      <c r="W16" s="167">
        <f t="shared" si="7"/>
        <v>0</v>
      </c>
      <c r="X16" s="76">
        <f>分析係数表!E19</f>
        <v>0</v>
      </c>
      <c r="Y16" s="166">
        <f t="shared" si="8"/>
        <v>0</v>
      </c>
    </row>
    <row r="17" spans="1:25" x14ac:dyDescent="0.2">
      <c r="A17" s="6" t="s">
        <v>5</v>
      </c>
      <c r="B17" s="5" t="s">
        <v>33</v>
      </c>
      <c r="C17" s="90"/>
      <c r="D17" s="107">
        <f>投入係数表!AK17</f>
        <v>0</v>
      </c>
      <c r="E17" s="110">
        <f t="shared" si="9"/>
        <v>0</v>
      </c>
      <c r="F17" s="85">
        <f>分析係数表!C20</f>
        <v>0</v>
      </c>
      <c r="G17" s="110">
        <f t="shared" si="0"/>
        <v>0</v>
      </c>
      <c r="H17" s="110">
        <v>0</v>
      </c>
      <c r="I17" s="110">
        <f t="shared" si="1"/>
        <v>0</v>
      </c>
      <c r="J17" s="85">
        <f>分析係数表!G20</f>
        <v>0.16666666666666666</v>
      </c>
      <c r="K17" s="111">
        <f t="shared" si="2"/>
        <v>0</v>
      </c>
      <c r="L17" s="79"/>
      <c r="M17" s="80"/>
      <c r="N17" s="81">
        <f>分析係数表!H20</f>
        <v>5.9522122388821173E-4</v>
      </c>
      <c r="O17" s="82">
        <f t="shared" si="3"/>
        <v>1.9395482067250547E-2</v>
      </c>
      <c r="P17" s="76">
        <f>分析係数表!C20</f>
        <v>0</v>
      </c>
      <c r="Q17" s="82">
        <f t="shared" si="4"/>
        <v>0</v>
      </c>
      <c r="R17" s="83">
        <v>0</v>
      </c>
      <c r="S17" s="84">
        <f t="shared" si="5"/>
        <v>0</v>
      </c>
      <c r="T17" s="85">
        <f>分析係数表!F20</f>
        <v>0.33333333333333331</v>
      </c>
      <c r="U17" s="86">
        <f t="shared" si="6"/>
        <v>0</v>
      </c>
      <c r="V17" s="87">
        <f>分析係数表!D20</f>
        <v>1.5</v>
      </c>
      <c r="W17" s="167">
        <f t="shared" si="7"/>
        <v>0</v>
      </c>
      <c r="X17" s="76">
        <f>分析係数表!E20</f>
        <v>1.1666666666666667</v>
      </c>
      <c r="Y17" s="166">
        <f t="shared" si="8"/>
        <v>0</v>
      </c>
    </row>
    <row r="18" spans="1:25" x14ac:dyDescent="0.2">
      <c r="A18" s="6" t="s">
        <v>6</v>
      </c>
      <c r="B18" s="5" t="s">
        <v>34</v>
      </c>
      <c r="C18" s="90"/>
      <c r="D18" s="107">
        <f>投入係数表!AK18</f>
        <v>0</v>
      </c>
      <c r="E18" s="110">
        <f t="shared" si="9"/>
        <v>0</v>
      </c>
      <c r="F18" s="85">
        <f>分析係数表!C21</f>
        <v>2.5662959794696349E-2</v>
      </c>
      <c r="G18" s="110">
        <f t="shared" si="0"/>
        <v>0</v>
      </c>
      <c r="H18" s="110">
        <v>2.8591654152927882E-4</v>
      </c>
      <c r="I18" s="110">
        <f t="shared" si="1"/>
        <v>2.8591654152927882E-4</v>
      </c>
      <c r="J18" s="85">
        <f>分析係数表!G21</f>
        <v>0.2857142857142857</v>
      </c>
      <c r="K18" s="111">
        <f t="shared" si="2"/>
        <v>8.1690440436936798E-5</v>
      </c>
      <c r="L18" s="79"/>
      <c r="M18" s="80"/>
      <c r="N18" s="81">
        <f>分析係数表!H21</f>
        <v>9.6369150534281905E-4</v>
      </c>
      <c r="O18" s="82">
        <f t="shared" si="3"/>
        <v>3.1402209061262794E-2</v>
      </c>
      <c r="P18" s="76">
        <f>分析係数表!C21</f>
        <v>2.5662959794696349E-2</v>
      </c>
      <c r="Q18" s="82">
        <f t="shared" si="4"/>
        <v>8.0587362860383644E-4</v>
      </c>
      <c r="R18" s="83">
        <v>1.5017574878624282E-3</v>
      </c>
      <c r="S18" s="84">
        <f t="shared" si="5"/>
        <v>1.7876740293917071E-3</v>
      </c>
      <c r="T18" s="85">
        <f>分析係数表!F21</f>
        <v>0.42857142857142855</v>
      </c>
      <c r="U18" s="86">
        <f t="shared" si="6"/>
        <v>7.6614601259644591E-4</v>
      </c>
      <c r="V18" s="87">
        <f>分析係数表!D21</f>
        <v>0.12903225806451613</v>
      </c>
      <c r="W18" s="167">
        <f t="shared" si="7"/>
        <v>0</v>
      </c>
      <c r="X18" s="76">
        <f>分析係数表!E21</f>
        <v>9.2165898617511524E-2</v>
      </c>
      <c r="Y18" s="166">
        <f t="shared" si="8"/>
        <v>0</v>
      </c>
    </row>
    <row r="19" spans="1:25" x14ac:dyDescent="0.2">
      <c r="A19" s="6" t="s">
        <v>7</v>
      </c>
      <c r="B19" s="5" t="s">
        <v>268</v>
      </c>
      <c r="C19" s="90"/>
      <c r="D19" s="107">
        <f>投入係数表!AK19</f>
        <v>0</v>
      </c>
      <c r="E19" s="110">
        <f t="shared" si="9"/>
        <v>0</v>
      </c>
      <c r="F19" s="85">
        <f>分析係数表!C22</f>
        <v>5.6016597510373467E-2</v>
      </c>
      <c r="G19" s="110">
        <f t="shared" si="0"/>
        <v>0</v>
      </c>
      <c r="H19" s="110">
        <v>8.2046022331274749E-4</v>
      </c>
      <c r="I19" s="110">
        <f t="shared" si="1"/>
        <v>8.2046022331274749E-4</v>
      </c>
      <c r="J19" s="85">
        <f>分析係数表!G22</f>
        <v>0.19573901464713714</v>
      </c>
      <c r="K19" s="111">
        <f t="shared" si="2"/>
        <v>1.605960756684073E-4</v>
      </c>
      <c r="L19" s="79"/>
      <c r="M19" s="80"/>
      <c r="N19" s="81">
        <f>分析係数表!H22</f>
        <v>5.6687735608401125E-5</v>
      </c>
      <c r="O19" s="82">
        <f t="shared" si="3"/>
        <v>1.8471887683095762E-3</v>
      </c>
      <c r="P19" s="76">
        <f>分析係数表!C22</f>
        <v>5.6016597510373467E-2</v>
      </c>
      <c r="Q19" s="82">
        <f t="shared" si="4"/>
        <v>1.0347322976008004E-4</v>
      </c>
      <c r="R19" s="83">
        <v>5.567772631749566E-4</v>
      </c>
      <c r="S19" s="84">
        <f t="shared" si="5"/>
        <v>1.3772374864877042E-3</v>
      </c>
      <c r="T19" s="85">
        <f>分析係数表!F22</f>
        <v>0.41411451398135818</v>
      </c>
      <c r="U19" s="86">
        <f t="shared" si="6"/>
        <v>5.7033403235376293E-4</v>
      </c>
      <c r="V19" s="87">
        <f>分析係数表!D22</f>
        <v>3.1957390146471372E-2</v>
      </c>
      <c r="W19" s="167">
        <f t="shared" si="7"/>
        <v>0</v>
      </c>
      <c r="X19" s="76">
        <f>分析係数表!E22</f>
        <v>2.529960053262317E-2</v>
      </c>
      <c r="Y19" s="166">
        <f t="shared" si="8"/>
        <v>0</v>
      </c>
    </row>
    <row r="20" spans="1:25" x14ac:dyDescent="0.2">
      <c r="A20" s="6" t="s">
        <v>8</v>
      </c>
      <c r="B20" s="5" t="s">
        <v>269</v>
      </c>
      <c r="C20" s="90"/>
      <c r="D20" s="107">
        <f>投入係数表!AK20</f>
        <v>0</v>
      </c>
      <c r="E20" s="110">
        <f t="shared" si="9"/>
        <v>0</v>
      </c>
      <c r="F20" s="85">
        <f>分析係数表!C23</f>
        <v>0</v>
      </c>
      <c r="G20" s="110">
        <f t="shared" si="0"/>
        <v>0</v>
      </c>
      <c r="H20" s="110">
        <v>0</v>
      </c>
      <c r="I20" s="110">
        <f t="shared" si="1"/>
        <v>0</v>
      </c>
      <c r="J20" s="85">
        <f>分析係数表!G23</f>
        <v>0.21686746987951808</v>
      </c>
      <c r="K20" s="111">
        <f t="shared" si="2"/>
        <v>0</v>
      </c>
      <c r="L20" s="79"/>
      <c r="M20" s="80"/>
      <c r="N20" s="81">
        <f>分析係数表!H23</f>
        <v>2.8343867804200562E-5</v>
      </c>
      <c r="O20" s="82">
        <f t="shared" si="3"/>
        <v>9.2359438415478808E-4</v>
      </c>
      <c r="P20" s="76">
        <f>分析係数表!C23</f>
        <v>0</v>
      </c>
      <c r="Q20" s="82">
        <f t="shared" si="4"/>
        <v>0</v>
      </c>
      <c r="R20" s="83">
        <v>0</v>
      </c>
      <c r="S20" s="84">
        <f t="shared" si="5"/>
        <v>0</v>
      </c>
      <c r="T20" s="85">
        <f>分析係数表!F23</f>
        <v>0.43373493975903615</v>
      </c>
      <c r="U20" s="86">
        <f t="shared" si="6"/>
        <v>0</v>
      </c>
      <c r="V20" s="87">
        <f>分析係数表!D23</f>
        <v>0.26506024096385544</v>
      </c>
      <c r="W20" s="167">
        <f t="shared" si="7"/>
        <v>0</v>
      </c>
      <c r="X20" s="76">
        <f>分析係数表!E23</f>
        <v>0.25301204819277107</v>
      </c>
      <c r="Y20" s="166">
        <f t="shared" si="8"/>
        <v>0</v>
      </c>
    </row>
    <row r="21" spans="1:25" x14ac:dyDescent="0.2">
      <c r="A21" s="6" t="s">
        <v>9</v>
      </c>
      <c r="B21" s="5" t="s">
        <v>270</v>
      </c>
      <c r="C21" s="90"/>
      <c r="D21" s="107">
        <f>投入係数表!AK21</f>
        <v>0</v>
      </c>
      <c r="E21" s="110">
        <f t="shared" si="9"/>
        <v>0</v>
      </c>
      <c r="F21" s="85">
        <f>分析係数表!C24</f>
        <v>0.19917864476386038</v>
      </c>
      <c r="G21" s="110">
        <f t="shared" si="0"/>
        <v>0</v>
      </c>
      <c r="H21" s="110">
        <v>1.240356869999473E-3</v>
      </c>
      <c r="I21" s="110">
        <f t="shared" si="1"/>
        <v>1.240356869999473E-3</v>
      </c>
      <c r="J21" s="85">
        <f>分析係数表!G24</f>
        <v>0.20754716981132076</v>
      </c>
      <c r="K21" s="111">
        <f t="shared" si="2"/>
        <v>2.5743255792441894E-4</v>
      </c>
      <c r="L21" s="79"/>
      <c r="M21" s="80"/>
      <c r="N21" s="81">
        <f>分析係数表!H24</f>
        <v>3.9681414925880784E-4</v>
      </c>
      <c r="O21" s="82">
        <f t="shared" si="3"/>
        <v>1.2930321378167031E-2</v>
      </c>
      <c r="P21" s="76">
        <f>分析係数表!C24</f>
        <v>0.19917864476386038</v>
      </c>
      <c r="Q21" s="82">
        <f t="shared" si="4"/>
        <v>2.5754438884644805E-3</v>
      </c>
      <c r="R21" s="83">
        <v>4.9498129361090215E-3</v>
      </c>
      <c r="S21" s="84">
        <f t="shared" si="5"/>
        <v>6.1901698061084948E-3</v>
      </c>
      <c r="T21" s="85">
        <f>分析係数表!F24</f>
        <v>0.39622641509433965</v>
      </c>
      <c r="U21" s="86">
        <f t="shared" si="6"/>
        <v>2.4527087910995926E-3</v>
      </c>
      <c r="V21" s="87">
        <f>分析係数表!D24</f>
        <v>0.16981132075471697</v>
      </c>
      <c r="W21" s="167">
        <f t="shared" si="7"/>
        <v>0</v>
      </c>
      <c r="X21" s="76">
        <f>分析係数表!E24</f>
        <v>0.16981132075471697</v>
      </c>
      <c r="Y21" s="166">
        <f t="shared" si="8"/>
        <v>0</v>
      </c>
    </row>
    <row r="22" spans="1:25" x14ac:dyDescent="0.2">
      <c r="A22" s="6" t="s">
        <v>10</v>
      </c>
      <c r="B22" s="5" t="s">
        <v>271</v>
      </c>
      <c r="C22" s="90"/>
      <c r="D22" s="107">
        <f>投入係数表!AK22</f>
        <v>0</v>
      </c>
      <c r="E22" s="110">
        <f t="shared" si="9"/>
        <v>0</v>
      </c>
      <c r="F22" s="85">
        <f>分析係数表!C25</f>
        <v>0</v>
      </c>
      <c r="G22" s="110">
        <f t="shared" si="0"/>
        <v>0</v>
      </c>
      <c r="H22" s="110">
        <v>0</v>
      </c>
      <c r="I22" s="110">
        <f t="shared" si="1"/>
        <v>0</v>
      </c>
      <c r="J22" s="85">
        <f>分析係数表!G25</f>
        <v>0.20512820512820512</v>
      </c>
      <c r="K22" s="111">
        <f t="shared" si="2"/>
        <v>0</v>
      </c>
      <c r="L22" s="79"/>
      <c r="M22" s="80"/>
      <c r="N22" s="81">
        <f>分析係数表!H25</f>
        <v>5.3853348827981068E-4</v>
      </c>
      <c r="O22" s="82">
        <f t="shared" si="3"/>
        <v>1.7548293298940972E-2</v>
      </c>
      <c r="P22" s="76">
        <f>分析係数表!C25</f>
        <v>0</v>
      </c>
      <c r="Q22" s="82">
        <f t="shared" si="4"/>
        <v>0</v>
      </c>
      <c r="R22" s="83">
        <v>0</v>
      </c>
      <c r="S22" s="84">
        <f t="shared" si="5"/>
        <v>0</v>
      </c>
      <c r="T22" s="85">
        <f>分析係数表!F25</f>
        <v>0.35897435897435898</v>
      </c>
      <c r="U22" s="86">
        <f t="shared" si="6"/>
        <v>0</v>
      </c>
      <c r="V22" s="87">
        <f>分析係数表!D25</f>
        <v>2.641025641025641</v>
      </c>
      <c r="W22" s="167">
        <f t="shared" si="7"/>
        <v>0</v>
      </c>
      <c r="X22" s="76">
        <f>分析係数表!E25</f>
        <v>2.4615384615384617</v>
      </c>
      <c r="Y22" s="166">
        <f t="shared" si="8"/>
        <v>0</v>
      </c>
    </row>
    <row r="23" spans="1:25" x14ac:dyDescent="0.2">
      <c r="A23" s="6" t="s">
        <v>11</v>
      </c>
      <c r="B23" s="5" t="s">
        <v>35</v>
      </c>
      <c r="C23" s="90"/>
      <c r="D23" s="107">
        <f>投入係数表!AK23</f>
        <v>0</v>
      </c>
      <c r="E23" s="110">
        <f t="shared" si="9"/>
        <v>0</v>
      </c>
      <c r="F23" s="85">
        <f>分析係数表!C26</f>
        <v>0.11021233569261879</v>
      </c>
      <c r="G23" s="110">
        <f t="shared" si="0"/>
        <v>0</v>
      </c>
      <c r="H23" s="110">
        <v>1.2433505112216293E-3</v>
      </c>
      <c r="I23" s="110">
        <f t="shared" si="1"/>
        <v>1.2433505112216293E-3</v>
      </c>
      <c r="J23" s="85">
        <f>分析係数表!G26</f>
        <v>0.1984126984126984</v>
      </c>
      <c r="K23" s="111">
        <f t="shared" si="2"/>
        <v>2.4669653000429151E-4</v>
      </c>
      <c r="L23" s="79"/>
      <c r="M23" s="80"/>
      <c r="N23" s="81">
        <f>分析係数表!H26</f>
        <v>1.2046143816785239E-2</v>
      </c>
      <c r="O23" s="82">
        <f t="shared" si="3"/>
        <v>0.39252761326578489</v>
      </c>
      <c r="P23" s="76">
        <f>分析係数表!C26</f>
        <v>0.11021233569261879</v>
      </c>
      <c r="Q23" s="82">
        <f t="shared" si="4"/>
        <v>4.3261385081871127E-2</v>
      </c>
      <c r="R23" s="83">
        <v>4.4490841829217809E-2</v>
      </c>
      <c r="S23" s="84">
        <f t="shared" si="5"/>
        <v>4.573419234043944E-2</v>
      </c>
      <c r="T23" s="85">
        <f>分析係数表!F26</f>
        <v>0.33809523809523812</v>
      </c>
      <c r="U23" s="86">
        <f t="shared" si="6"/>
        <v>1.5462512648434288E-2</v>
      </c>
      <c r="V23" s="87">
        <f>分析係数表!D26</f>
        <v>0</v>
      </c>
      <c r="W23" s="167">
        <f t="shared" si="7"/>
        <v>0</v>
      </c>
      <c r="X23" s="76">
        <f>分析係数表!E26</f>
        <v>0</v>
      </c>
      <c r="Y23" s="166">
        <f t="shared" si="8"/>
        <v>0</v>
      </c>
    </row>
    <row r="24" spans="1:25" x14ac:dyDescent="0.2">
      <c r="A24" s="6" t="s">
        <v>12</v>
      </c>
      <c r="B24" s="5" t="s">
        <v>365</v>
      </c>
      <c r="C24" s="90"/>
      <c r="D24" s="107">
        <f>投入係数表!AK24</f>
        <v>0</v>
      </c>
      <c r="E24" s="110">
        <f t="shared" si="9"/>
        <v>0</v>
      </c>
      <c r="F24" s="85">
        <f>分析係数表!C27</f>
        <v>1.1933174224343368E-3</v>
      </c>
      <c r="G24" s="110">
        <f t="shared" si="0"/>
        <v>0</v>
      </c>
      <c r="H24" s="110">
        <v>2.5282117684132484E-6</v>
      </c>
      <c r="I24" s="110">
        <f t="shared" si="1"/>
        <v>2.5282117684132484E-6</v>
      </c>
      <c r="J24" s="85">
        <f>分析係数表!G27</f>
        <v>0.2857142857142857</v>
      </c>
      <c r="K24" s="111">
        <f t="shared" si="2"/>
        <v>7.2234621954664235E-7</v>
      </c>
      <c r="L24" s="79"/>
      <c r="M24" s="80"/>
      <c r="N24" s="81">
        <f>分析係数表!H27</f>
        <v>1.1365890989484425E-2</v>
      </c>
      <c r="O24" s="82">
        <f t="shared" si="3"/>
        <v>0.37036134804606996</v>
      </c>
      <c r="P24" s="76">
        <f>分析係数表!C27</f>
        <v>1.1933174224343368E-3</v>
      </c>
      <c r="Q24" s="82">
        <f t="shared" si="4"/>
        <v>4.4195864921964251E-4</v>
      </c>
      <c r="R24" s="83">
        <v>4.437419580059415E-4</v>
      </c>
      <c r="S24" s="84">
        <f t="shared" si="5"/>
        <v>4.4627016977435475E-4</v>
      </c>
      <c r="T24" s="85">
        <f>分析係数表!F27</f>
        <v>0.5714285714285714</v>
      </c>
      <c r="U24" s="86">
        <f t="shared" si="6"/>
        <v>2.5501152558534557E-4</v>
      </c>
      <c r="V24" s="87">
        <f>分析係数表!D27</f>
        <v>1.4285714285714286</v>
      </c>
      <c r="W24" s="167">
        <f t="shared" si="7"/>
        <v>0</v>
      </c>
      <c r="X24" s="76">
        <f>分析係数表!E27</f>
        <v>1.2857142857142858</v>
      </c>
      <c r="Y24" s="166">
        <f t="shared" si="8"/>
        <v>0</v>
      </c>
    </row>
    <row r="25" spans="1:25" x14ac:dyDescent="0.2">
      <c r="A25" s="6" t="s">
        <v>13</v>
      </c>
      <c r="B25" s="5" t="s">
        <v>191</v>
      </c>
      <c r="C25" s="90"/>
      <c r="D25" s="107">
        <f>投入係数表!AK25</f>
        <v>0</v>
      </c>
      <c r="E25" s="110">
        <f t="shared" si="9"/>
        <v>0</v>
      </c>
      <c r="F25" s="85">
        <f>分析係数表!C28</f>
        <v>9.1300191204588876E-2</v>
      </c>
      <c r="G25" s="110">
        <f t="shared" si="0"/>
        <v>0</v>
      </c>
      <c r="H25" s="110">
        <v>7.7003873260910434E-3</v>
      </c>
      <c r="I25" s="110">
        <f t="shared" si="1"/>
        <v>7.7003873260910434E-3</v>
      </c>
      <c r="J25" s="85">
        <f>分析係数表!G28</f>
        <v>0.1256583897667419</v>
      </c>
      <c r="K25" s="111">
        <f t="shared" si="2"/>
        <v>9.6761827197682784E-4</v>
      </c>
      <c r="L25" s="79"/>
      <c r="M25" s="80"/>
      <c r="N25" s="81">
        <f>分析係数表!H28</f>
        <v>2.1286244720954622E-2</v>
      </c>
      <c r="O25" s="82">
        <f t="shared" si="3"/>
        <v>0.6936193825002458</v>
      </c>
      <c r="P25" s="76">
        <f>分析係数表!C28</f>
        <v>9.1300191204588876E-2</v>
      </c>
      <c r="Q25" s="82">
        <f t="shared" si="4"/>
        <v>6.3327582245481309E-2</v>
      </c>
      <c r="R25" s="83">
        <v>6.8933351494050055E-2</v>
      </c>
      <c r="S25" s="84">
        <f t="shared" si="5"/>
        <v>7.6633738820141101E-2</v>
      </c>
      <c r="T25" s="85">
        <f>分析係数表!F28</f>
        <v>0.21519939804364183</v>
      </c>
      <c r="U25" s="86">
        <f t="shared" si="6"/>
        <v>1.649153446392803E-2</v>
      </c>
      <c r="V25" s="87">
        <f>分析係数表!D28</f>
        <v>9.9322799097065456E-2</v>
      </c>
      <c r="W25" s="167">
        <f t="shared" si="7"/>
        <v>0</v>
      </c>
      <c r="X25" s="76">
        <f>分析係数表!E28</f>
        <v>9.7817908201655382E-2</v>
      </c>
      <c r="Y25" s="166">
        <f t="shared" si="8"/>
        <v>0</v>
      </c>
    </row>
    <row r="26" spans="1:25" x14ac:dyDescent="0.2">
      <c r="A26" s="6" t="s">
        <v>14</v>
      </c>
      <c r="B26" s="5" t="s">
        <v>50</v>
      </c>
      <c r="C26" s="90"/>
      <c r="D26" s="107">
        <f>投入係数表!AK26</f>
        <v>4.7619047619047616E-2</v>
      </c>
      <c r="E26" s="110">
        <f t="shared" si="9"/>
        <v>4.7619047619047619</v>
      </c>
      <c r="F26" s="85">
        <f>分析係数表!C29</f>
        <v>1.8433179723502335E-2</v>
      </c>
      <c r="G26" s="110">
        <f t="shared" si="0"/>
        <v>8.7777046302392067E-2</v>
      </c>
      <c r="H26" s="110">
        <v>8.8557117517648096E-2</v>
      </c>
      <c r="I26" s="110">
        <f t="shared" si="1"/>
        <v>8.8557117517648096E-2</v>
      </c>
      <c r="J26" s="85">
        <f>分析係数表!G29</f>
        <v>0.30107526881720431</v>
      </c>
      <c r="K26" s="111">
        <f t="shared" si="2"/>
        <v>2.6662357962302652E-2</v>
      </c>
      <c r="L26" s="79"/>
      <c r="M26" s="80"/>
      <c r="N26" s="81">
        <f>分析係数表!H29</f>
        <v>1.0062073070491199E-2</v>
      </c>
      <c r="O26" s="82">
        <f t="shared" si="3"/>
        <v>0.32787600637494974</v>
      </c>
      <c r="P26" s="76">
        <f>分析係数表!C29</f>
        <v>1.8433179723502335E-2</v>
      </c>
      <c r="Q26" s="82">
        <f t="shared" si="4"/>
        <v>6.0437973525336456E-3</v>
      </c>
      <c r="R26" s="83">
        <v>7.1975964679575387E-3</v>
      </c>
      <c r="S26" s="84">
        <f t="shared" si="5"/>
        <v>9.575471398560563E-2</v>
      </c>
      <c r="T26" s="85">
        <f>分析係数表!F29</f>
        <v>0.4838709677419355</v>
      </c>
      <c r="U26" s="86">
        <f t="shared" si="6"/>
        <v>4.6332926122067242E-2</v>
      </c>
      <c r="V26" s="87">
        <f>分析係数表!D29</f>
        <v>0.46236559139784944</v>
      </c>
      <c r="W26" s="167">
        <f t="shared" si="7"/>
        <v>0</v>
      </c>
      <c r="X26" s="76">
        <f>分析係数表!E29</f>
        <v>0.18279569892473119</v>
      </c>
      <c r="Y26" s="166">
        <f t="shared" si="8"/>
        <v>0</v>
      </c>
    </row>
    <row r="27" spans="1:25" x14ac:dyDescent="0.2">
      <c r="A27" s="6" t="s">
        <v>15</v>
      </c>
      <c r="B27" s="5" t="s">
        <v>36</v>
      </c>
      <c r="C27" s="90"/>
      <c r="D27" s="107">
        <f>投入係数表!AK27</f>
        <v>0</v>
      </c>
      <c r="E27" s="110">
        <f t="shared" si="9"/>
        <v>0</v>
      </c>
      <c r="F27" s="85">
        <f>分析係数表!C30</f>
        <v>1</v>
      </c>
      <c r="G27" s="110">
        <f t="shared" si="0"/>
        <v>0</v>
      </c>
      <c r="H27" s="110">
        <v>2.8573872933887644E-2</v>
      </c>
      <c r="I27" s="110">
        <f t="shared" si="1"/>
        <v>2.8573872933887644E-2</v>
      </c>
      <c r="J27" s="85">
        <f>分析係数表!G30</f>
        <v>0.34457349818908456</v>
      </c>
      <c r="K27" s="111">
        <f t="shared" si="2"/>
        <v>9.8457993536400657E-3</v>
      </c>
      <c r="L27" s="79"/>
      <c r="M27" s="80"/>
      <c r="N27" s="81">
        <f>分析係数表!H30</f>
        <v>0</v>
      </c>
      <c r="O27" s="82">
        <f t="shared" si="3"/>
        <v>0</v>
      </c>
      <c r="P27" s="76">
        <f>分析係数表!C30</f>
        <v>1</v>
      </c>
      <c r="Q27" s="82">
        <f t="shared" si="4"/>
        <v>0</v>
      </c>
      <c r="R27" s="83">
        <v>6.8868579539532432E-2</v>
      </c>
      <c r="S27" s="84">
        <f t="shared" si="5"/>
        <v>9.744245247342008E-2</v>
      </c>
      <c r="T27" s="85">
        <f>分析係数表!F30</f>
        <v>0.44136380666916447</v>
      </c>
      <c r="U27" s="86">
        <f t="shared" si="6"/>
        <v>4.3007571754847825E-2</v>
      </c>
      <c r="V27" s="87">
        <f>分析係数表!D30</f>
        <v>0.11764705882352941</v>
      </c>
      <c r="W27" s="167">
        <f t="shared" si="7"/>
        <v>0</v>
      </c>
      <c r="X27" s="76">
        <f>分析係数表!E30</f>
        <v>7.730735606344448E-2</v>
      </c>
      <c r="Y27" s="166">
        <f t="shared" si="8"/>
        <v>0</v>
      </c>
    </row>
    <row r="28" spans="1:25" x14ac:dyDescent="0.2">
      <c r="A28" s="6" t="s">
        <v>16</v>
      </c>
      <c r="B28" s="5" t="s">
        <v>192</v>
      </c>
      <c r="C28" s="90"/>
      <c r="D28" s="107">
        <f>投入係数表!AK28</f>
        <v>0</v>
      </c>
      <c r="E28" s="110">
        <f t="shared" si="9"/>
        <v>0</v>
      </c>
      <c r="F28" s="85">
        <f>分析係数表!C31</f>
        <v>0.63276836158192085</v>
      </c>
      <c r="G28" s="110">
        <f t="shared" si="0"/>
        <v>0</v>
      </c>
      <c r="H28" s="110">
        <v>4.5777897188721474E-2</v>
      </c>
      <c r="I28" s="110">
        <f t="shared" si="1"/>
        <v>4.5777897188721474E-2</v>
      </c>
      <c r="J28" s="85">
        <f>分析係数表!G31</f>
        <v>7.0953436807095344E-2</v>
      </c>
      <c r="K28" s="111">
        <f t="shared" si="2"/>
        <v>3.2480991353416567E-3</v>
      </c>
      <c r="L28" s="79"/>
      <c r="M28" s="80"/>
      <c r="N28" s="81">
        <f>分析係数表!H31</f>
        <v>2.4772540460871292E-2</v>
      </c>
      <c r="O28" s="82">
        <f t="shared" si="3"/>
        <v>0.80722149175128477</v>
      </c>
      <c r="P28" s="76">
        <f>分析係数表!C31</f>
        <v>0.63276836158192085</v>
      </c>
      <c r="Q28" s="82">
        <f t="shared" si="4"/>
        <v>0.51078422076917451</v>
      </c>
      <c r="R28" s="83">
        <v>0.6631988385307569</v>
      </c>
      <c r="S28" s="84">
        <f t="shared" si="5"/>
        <v>0.70897673571947839</v>
      </c>
      <c r="T28" s="85">
        <f>分析係数表!F31</f>
        <v>0.34515890613451589</v>
      </c>
      <c r="U28" s="86">
        <f t="shared" si="6"/>
        <v>0.24470963457575493</v>
      </c>
      <c r="V28" s="87">
        <f>分析係数表!D31</f>
        <v>8.130081300813009E-3</v>
      </c>
      <c r="W28" s="167">
        <f t="shared" si="7"/>
        <v>0</v>
      </c>
      <c r="X28" s="76">
        <f>分析係数表!E31</f>
        <v>7.3909830007390983E-3</v>
      </c>
      <c r="Y28" s="166">
        <f t="shared" si="8"/>
        <v>0</v>
      </c>
    </row>
    <row r="29" spans="1:25" x14ac:dyDescent="0.2">
      <c r="A29" s="6" t="s">
        <v>17</v>
      </c>
      <c r="B29" s="5" t="s">
        <v>272</v>
      </c>
      <c r="C29" s="90"/>
      <c r="D29" s="107">
        <f>投入係数表!AK29</f>
        <v>0</v>
      </c>
      <c r="E29" s="110">
        <f t="shared" si="9"/>
        <v>0</v>
      </c>
      <c r="F29" s="85">
        <f>分析係数表!C32</f>
        <v>0.97868217054263562</v>
      </c>
      <c r="G29" s="110">
        <f t="shared" si="0"/>
        <v>0</v>
      </c>
      <c r="H29" s="110">
        <v>9.2513915661454494E-3</v>
      </c>
      <c r="I29" s="110">
        <f t="shared" si="1"/>
        <v>9.2513915661454494E-3</v>
      </c>
      <c r="J29" s="85">
        <f>分析係数表!G32</f>
        <v>0.14173228346456693</v>
      </c>
      <c r="K29" s="111">
        <f t="shared" si="2"/>
        <v>1.3112208518946307E-3</v>
      </c>
      <c r="L29" s="79"/>
      <c r="M29" s="80"/>
      <c r="N29" s="81">
        <f>分析係数表!H32</f>
        <v>7.0859669510501405E-3</v>
      </c>
      <c r="O29" s="82">
        <f t="shared" si="3"/>
        <v>0.230898596038697</v>
      </c>
      <c r="P29" s="76">
        <f>分析係数表!C32</f>
        <v>0.97868217054263562</v>
      </c>
      <c r="Q29" s="82">
        <f t="shared" si="4"/>
        <v>0.2259763391463992</v>
      </c>
      <c r="R29" s="83">
        <v>0.28526302692076477</v>
      </c>
      <c r="S29" s="84">
        <f t="shared" si="5"/>
        <v>0.29451441848691023</v>
      </c>
      <c r="T29" s="85">
        <f>分析係数表!F32</f>
        <v>0.48622047244094491</v>
      </c>
      <c r="U29" s="86">
        <f t="shared" si="6"/>
        <v>0.14319893969737565</v>
      </c>
      <c r="V29" s="87">
        <f>分析係数表!D32</f>
        <v>1.3779527559055118E-2</v>
      </c>
      <c r="W29" s="167">
        <f t="shared" si="7"/>
        <v>0</v>
      </c>
      <c r="X29" s="76">
        <f>分析係数表!E32</f>
        <v>2.1653543307086614E-2</v>
      </c>
      <c r="Y29" s="166">
        <f t="shared" si="8"/>
        <v>0</v>
      </c>
    </row>
    <row r="30" spans="1:25" x14ac:dyDescent="0.2">
      <c r="A30" s="6" t="s">
        <v>18</v>
      </c>
      <c r="B30" s="5" t="s">
        <v>273</v>
      </c>
      <c r="C30" s="90"/>
      <c r="D30" s="107">
        <f>投入係数表!AK30</f>
        <v>0</v>
      </c>
      <c r="E30" s="110">
        <f t="shared" si="9"/>
        <v>0</v>
      </c>
      <c r="F30" s="85">
        <f>分析係数表!C33</f>
        <v>0.55506607929515417</v>
      </c>
      <c r="G30" s="110">
        <f t="shared" si="0"/>
        <v>0</v>
      </c>
      <c r="H30" s="110">
        <v>1.0925329576123643E-2</v>
      </c>
      <c r="I30" s="110">
        <f t="shared" si="1"/>
        <v>1.0925329576123643E-2</v>
      </c>
      <c r="J30" s="85">
        <f>分析係数表!G33</f>
        <v>0.50923482849604218</v>
      </c>
      <c r="K30" s="111">
        <f t="shared" si="2"/>
        <v>5.5635583329600603E-3</v>
      </c>
      <c r="L30" s="79"/>
      <c r="M30" s="80"/>
      <c r="N30" s="81">
        <f>分析係数表!H33</f>
        <v>1.0203792409512202E-3</v>
      </c>
      <c r="O30" s="82">
        <f t="shared" si="3"/>
        <v>3.3249397829572369E-2</v>
      </c>
      <c r="P30" s="76">
        <f>分析係数表!C33</f>
        <v>0.55506607929515417</v>
      </c>
      <c r="Q30" s="82">
        <f t="shared" si="4"/>
        <v>1.8455612892185544E-2</v>
      </c>
      <c r="R30" s="83">
        <v>6.2011898233239354E-2</v>
      </c>
      <c r="S30" s="84">
        <f t="shared" si="5"/>
        <v>7.2937227809363001E-2</v>
      </c>
      <c r="T30" s="85">
        <f>分析係数表!F33</f>
        <v>0.65171503957783639</v>
      </c>
      <c r="U30" s="86">
        <f t="shared" si="6"/>
        <v>4.7534288308476676E-2</v>
      </c>
      <c r="V30" s="87">
        <f>分析係数表!D33</f>
        <v>0.10817941952506596</v>
      </c>
      <c r="W30" s="167">
        <f t="shared" si="7"/>
        <v>0</v>
      </c>
      <c r="X30" s="76">
        <f>分析係数表!E33</f>
        <v>0.10026385224274406</v>
      </c>
      <c r="Y30" s="166">
        <f t="shared" si="8"/>
        <v>0</v>
      </c>
    </row>
    <row r="31" spans="1:25" x14ac:dyDescent="0.2">
      <c r="A31" s="6" t="s">
        <v>19</v>
      </c>
      <c r="B31" s="5" t="s">
        <v>274</v>
      </c>
      <c r="C31" s="90"/>
      <c r="D31" s="107">
        <f>投入係数表!AK31</f>
        <v>3.968253968253968E-2</v>
      </c>
      <c r="E31" s="110">
        <f t="shared" si="9"/>
        <v>3.9682539682539679</v>
      </c>
      <c r="F31" s="85">
        <f>分析係数表!C34</f>
        <v>0.15400223191640461</v>
      </c>
      <c r="G31" s="110">
        <f t="shared" si="0"/>
        <v>0.61111996792224044</v>
      </c>
      <c r="H31" s="110">
        <v>0.62317040119435307</v>
      </c>
      <c r="I31" s="110">
        <f t="shared" si="1"/>
        <v>0.62317040119435307</v>
      </c>
      <c r="J31" s="85">
        <f>分析係数表!G34</f>
        <v>0.42548076923076922</v>
      </c>
      <c r="K31" s="111">
        <f t="shared" si="2"/>
        <v>0.26514702166202042</v>
      </c>
      <c r="L31" s="79"/>
      <c r="M31" s="80"/>
      <c r="N31" s="81">
        <f>分析係数表!H34</f>
        <v>0.17369122190414105</v>
      </c>
      <c r="O31" s="82">
        <f t="shared" si="3"/>
        <v>5.6597863861005413</v>
      </c>
      <c r="P31" s="76">
        <f>分析係数表!C34</f>
        <v>0.15400223191640461</v>
      </c>
      <c r="Q31" s="82">
        <f t="shared" si="4"/>
        <v>0.87161973562956507</v>
      </c>
      <c r="R31" s="83">
        <v>0.91778012979611567</v>
      </c>
      <c r="S31" s="84">
        <f t="shared" si="5"/>
        <v>1.5409505309904687</v>
      </c>
      <c r="T31" s="85">
        <f>分析係数表!F34</f>
        <v>0.70232371794871795</v>
      </c>
      <c r="U31" s="86">
        <f t="shared" si="6"/>
        <v>1.082246106100277</v>
      </c>
      <c r="V31" s="87">
        <f>分析係数表!D34</f>
        <v>0.47435897435897434</v>
      </c>
      <c r="W31" s="167">
        <f t="shared" si="7"/>
        <v>1</v>
      </c>
      <c r="X31" s="76">
        <f>分析係数表!E34</f>
        <v>0.27003205128205127</v>
      </c>
      <c r="Y31" s="166">
        <f t="shared" si="8"/>
        <v>0</v>
      </c>
    </row>
    <row r="32" spans="1:25" x14ac:dyDescent="0.2">
      <c r="A32" s="6" t="s">
        <v>20</v>
      </c>
      <c r="B32" s="5" t="s">
        <v>37</v>
      </c>
      <c r="C32" s="90"/>
      <c r="D32" s="107">
        <f>投入係数表!AK32</f>
        <v>2.3809523809523808E-2</v>
      </c>
      <c r="E32" s="110">
        <f t="shared" si="9"/>
        <v>2.3809523809523809</v>
      </c>
      <c r="F32" s="85">
        <f>分析係数表!C35</f>
        <v>0.30568862275449105</v>
      </c>
      <c r="G32" s="110">
        <f t="shared" si="0"/>
        <v>0.72783005417735958</v>
      </c>
      <c r="H32" s="110">
        <v>0.78454870490113182</v>
      </c>
      <c r="I32" s="110">
        <f t="shared" si="1"/>
        <v>0.78454870490113182</v>
      </c>
      <c r="J32" s="85">
        <f>分析係数表!G35</f>
        <v>0.31559633027522938</v>
      </c>
      <c r="K32" s="111">
        <f t="shared" si="2"/>
        <v>0.24760069218898106</v>
      </c>
      <c r="L32" s="79"/>
      <c r="M32" s="80"/>
      <c r="N32" s="81">
        <f>分析係数表!H35</f>
        <v>6.5701085570136902E-2</v>
      </c>
      <c r="O32" s="82">
        <f t="shared" si="3"/>
        <v>2.1408917824707987</v>
      </c>
      <c r="P32" s="76">
        <f>分析係数表!C35</f>
        <v>0.30568862275449105</v>
      </c>
      <c r="Q32" s="82">
        <f t="shared" si="4"/>
        <v>0.65444626044990584</v>
      </c>
      <c r="R32" s="83">
        <v>0.76865324171011207</v>
      </c>
      <c r="S32" s="84">
        <f t="shared" si="5"/>
        <v>1.5532019466112439</v>
      </c>
      <c r="T32" s="85">
        <f>分析係数表!F35</f>
        <v>0.65045871559633028</v>
      </c>
      <c r="U32" s="86">
        <f t="shared" si="6"/>
        <v>1.0102937432544696</v>
      </c>
      <c r="V32" s="87">
        <f>分析係数表!D35</f>
        <v>0.10366972477064221</v>
      </c>
      <c r="W32" s="167">
        <f t="shared" si="7"/>
        <v>0</v>
      </c>
      <c r="X32" s="76">
        <f>分析係数表!E35</f>
        <v>8.990825688073395E-2</v>
      </c>
      <c r="Y32" s="166">
        <f t="shared" si="8"/>
        <v>0</v>
      </c>
    </row>
    <row r="33" spans="1:25" x14ac:dyDescent="0.2">
      <c r="A33" s="6" t="s">
        <v>21</v>
      </c>
      <c r="B33" s="5" t="s">
        <v>38</v>
      </c>
      <c r="C33" s="90"/>
      <c r="D33" s="107">
        <f>投入係数表!AK33</f>
        <v>1.5873015873015872E-2</v>
      </c>
      <c r="E33" s="110">
        <f t="shared" si="9"/>
        <v>1.5873015873015872</v>
      </c>
      <c r="F33" s="85">
        <f>分析係数表!C36</f>
        <v>0.70817344589409048</v>
      </c>
      <c r="G33" s="110">
        <f t="shared" si="0"/>
        <v>1.1240848347525245</v>
      </c>
      <c r="H33" s="110">
        <v>1.1777966585862001</v>
      </c>
      <c r="I33" s="110">
        <f t="shared" si="1"/>
        <v>1.1777966585862001</v>
      </c>
      <c r="J33" s="85">
        <f>分析係数表!G36</f>
        <v>9.7428958051420846E-3</v>
      </c>
      <c r="K33" s="111">
        <f t="shared" si="2"/>
        <v>1.1475150124249853E-2</v>
      </c>
      <c r="L33" s="79"/>
      <c r="M33" s="80"/>
      <c r="N33" s="81">
        <f>分析係数表!H36</f>
        <v>0.13287605226609223</v>
      </c>
      <c r="O33" s="82">
        <f t="shared" si="3"/>
        <v>4.3298104729176456</v>
      </c>
      <c r="P33" s="76">
        <f>分析係数表!C36</f>
        <v>0.70817344589409048</v>
      </c>
      <c r="Q33" s="82">
        <f t="shared" si="4"/>
        <v>3.0662568026744106</v>
      </c>
      <c r="R33" s="83">
        <v>3.1489529223857815</v>
      </c>
      <c r="S33" s="84">
        <f t="shared" si="5"/>
        <v>4.3267495809719811</v>
      </c>
      <c r="T33" s="85">
        <f>分析係数表!F36</f>
        <v>0.89418132611637346</v>
      </c>
      <c r="U33" s="86">
        <f t="shared" si="6"/>
        <v>3.8688986780869894</v>
      </c>
      <c r="V33" s="87">
        <f>分析係数表!D36</f>
        <v>4.0595399188092015E-3</v>
      </c>
      <c r="W33" s="167">
        <f t="shared" si="7"/>
        <v>0</v>
      </c>
      <c r="X33" s="76">
        <f>分析係数表!E36</f>
        <v>8.1190798376184028E-4</v>
      </c>
      <c r="Y33" s="166">
        <f t="shared" si="8"/>
        <v>0</v>
      </c>
    </row>
    <row r="34" spans="1:25" x14ac:dyDescent="0.2">
      <c r="A34" s="6" t="s">
        <v>22</v>
      </c>
      <c r="B34" s="5" t="s">
        <v>377</v>
      </c>
      <c r="C34" s="90"/>
      <c r="D34" s="107">
        <f>投入係数表!AK34</f>
        <v>3.968253968253968E-2</v>
      </c>
      <c r="E34" s="110">
        <f t="shared" si="9"/>
        <v>3.9682539682539679</v>
      </c>
      <c r="F34" s="85">
        <f>分析係数表!C37</f>
        <v>0.27648363838047696</v>
      </c>
      <c r="G34" s="110">
        <f t="shared" si="0"/>
        <v>1.0971572951606228</v>
      </c>
      <c r="H34" s="110">
        <v>1.1392058207599849</v>
      </c>
      <c r="I34" s="110">
        <f t="shared" si="1"/>
        <v>1.1392058207599849</v>
      </c>
      <c r="J34" s="85">
        <f>分析係数表!G37</f>
        <v>0.33205374280230326</v>
      </c>
      <c r="K34" s="111">
        <f t="shared" si="2"/>
        <v>0.37827755660552281</v>
      </c>
      <c r="L34" s="79"/>
      <c r="M34" s="80"/>
      <c r="N34" s="81">
        <f>分析係数表!H37</f>
        <v>5.1330744593407217E-2</v>
      </c>
      <c r="O34" s="82">
        <f t="shared" si="3"/>
        <v>1.6726294297043212</v>
      </c>
      <c r="P34" s="76">
        <f>分析係数表!C37</f>
        <v>0.27648363838047696</v>
      </c>
      <c r="Q34" s="82">
        <f t="shared" si="4"/>
        <v>0.46245467038691296</v>
      </c>
      <c r="R34" s="83">
        <v>0.53092041900617315</v>
      </c>
      <c r="S34" s="84">
        <f t="shared" si="5"/>
        <v>1.670126239766158</v>
      </c>
      <c r="T34" s="85">
        <f>分析係数表!F37</f>
        <v>0.66922584772872684</v>
      </c>
      <c r="U34" s="86">
        <f t="shared" si="6"/>
        <v>1.1176916486214981</v>
      </c>
      <c r="V34" s="87">
        <f>分析係数表!D37</f>
        <v>9.9168266154830459E-2</v>
      </c>
      <c r="W34" s="167">
        <f t="shared" si="7"/>
        <v>0</v>
      </c>
      <c r="X34" s="76">
        <f>分析係数表!E37</f>
        <v>6.9737683941138842E-2</v>
      </c>
      <c r="Y34" s="166">
        <f t="shared" si="8"/>
        <v>0</v>
      </c>
    </row>
    <row r="35" spans="1:25" x14ac:dyDescent="0.2">
      <c r="A35" s="6" t="s">
        <v>23</v>
      </c>
      <c r="B35" s="5" t="s">
        <v>193</v>
      </c>
      <c r="C35" s="90"/>
      <c r="D35" s="107">
        <f>投入係数表!AK35</f>
        <v>7.1428571428571425E-2</v>
      </c>
      <c r="E35" s="110">
        <f t="shared" si="9"/>
        <v>7.1428571428571423</v>
      </c>
      <c r="F35" s="85">
        <f>分析係数表!C38</f>
        <v>2.0725388601036232E-2</v>
      </c>
      <c r="G35" s="110">
        <f t="shared" si="0"/>
        <v>0.14803849000740166</v>
      </c>
      <c r="H35" s="110">
        <v>0.1520009659701311</v>
      </c>
      <c r="I35" s="110">
        <f t="shared" si="1"/>
        <v>0.1520009659701311</v>
      </c>
      <c r="J35" s="85">
        <f>分析係数表!G38</f>
        <v>0.23376623376623376</v>
      </c>
      <c r="K35" s="111">
        <f t="shared" si="2"/>
        <v>3.5532693343667009E-2</v>
      </c>
      <c r="L35" s="79"/>
      <c r="M35" s="80"/>
      <c r="N35" s="81">
        <f>分析係数表!H38</f>
        <v>4.4613247923811682E-2</v>
      </c>
      <c r="O35" s="82">
        <f t="shared" si="3"/>
        <v>1.4537375606596363</v>
      </c>
      <c r="P35" s="76">
        <f>分析係数表!C38</f>
        <v>2.0725388601036232E-2</v>
      </c>
      <c r="Q35" s="82">
        <f t="shared" si="4"/>
        <v>3.0129275868593444E-2</v>
      </c>
      <c r="R35" s="83">
        <v>3.4085771551686371E-2</v>
      </c>
      <c r="S35" s="84">
        <f t="shared" si="5"/>
        <v>0.18608673752181748</v>
      </c>
      <c r="T35" s="85">
        <f>分析係数表!F38</f>
        <v>0.61038961038961037</v>
      </c>
      <c r="U35" s="86">
        <f t="shared" si="6"/>
        <v>0.11358541121461586</v>
      </c>
      <c r="V35" s="87">
        <f>分析係数表!D38</f>
        <v>0.19480519480519481</v>
      </c>
      <c r="W35" s="167">
        <f t="shared" si="7"/>
        <v>0</v>
      </c>
      <c r="X35" s="76">
        <f>分析係数表!E38</f>
        <v>0.15584415584415584</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4.9574566048903278E-3</v>
      </c>
      <c r="I36" s="110">
        <f t="shared" si="1"/>
        <v>4.9574566048903278E-3</v>
      </c>
      <c r="J36" s="85">
        <f>分析係数表!G39</f>
        <v>0.35511171293161814</v>
      </c>
      <c r="K36" s="111">
        <f t="shared" si="2"/>
        <v>1.7604509067467684E-3</v>
      </c>
      <c r="L36" s="79"/>
      <c r="M36" s="80"/>
      <c r="N36" s="81">
        <f>分析係数表!H39</f>
        <v>4.0815169638048808E-3</v>
      </c>
      <c r="O36" s="82">
        <f t="shared" si="3"/>
        <v>0.13299759131828948</v>
      </c>
      <c r="P36" s="76">
        <f>分析係数表!C39</f>
        <v>1</v>
      </c>
      <c r="Q36" s="82">
        <f t="shared" si="4"/>
        <v>0.13299759131828948</v>
      </c>
      <c r="R36" s="83">
        <v>0.13799341420846531</v>
      </c>
      <c r="S36" s="84">
        <f t="shared" si="5"/>
        <v>0.14295087081335564</v>
      </c>
      <c r="T36" s="85">
        <f>分析係数表!F39</f>
        <v>0.70565335138794849</v>
      </c>
      <c r="U36" s="86">
        <f t="shared" si="6"/>
        <v>0.10087376107327008</v>
      </c>
      <c r="V36" s="87">
        <f>分析係数表!D39</f>
        <v>5.8226134055517943E-2</v>
      </c>
      <c r="W36" s="167">
        <f t="shared" si="7"/>
        <v>0</v>
      </c>
      <c r="X36" s="76">
        <f>分析係数表!E39</f>
        <v>7.3798239675016933E-2</v>
      </c>
      <c r="Y36" s="166">
        <f t="shared" si="8"/>
        <v>0</v>
      </c>
    </row>
    <row r="37" spans="1:25" x14ac:dyDescent="0.2">
      <c r="A37" s="6" t="s">
        <v>25</v>
      </c>
      <c r="B37" s="5" t="s">
        <v>40</v>
      </c>
      <c r="C37" s="90"/>
      <c r="D37" s="107">
        <f>投入係数表!AK37</f>
        <v>0</v>
      </c>
      <c r="E37" s="110">
        <f t="shared" si="9"/>
        <v>0</v>
      </c>
      <c r="F37" s="85">
        <f>分析係数表!C40</f>
        <v>0.8197979041916168</v>
      </c>
      <c r="G37" s="110">
        <f t="shared" si="0"/>
        <v>0</v>
      </c>
      <c r="H37" s="110">
        <v>3.5888974219353961E-3</v>
      </c>
      <c r="I37" s="110">
        <f t="shared" si="1"/>
        <v>3.5888974219353961E-3</v>
      </c>
      <c r="J37" s="85">
        <f>分析係数表!G40</f>
        <v>0.57597173144876324</v>
      </c>
      <c r="K37" s="111">
        <f t="shared" si="2"/>
        <v>2.0671034621041326E-3</v>
      </c>
      <c r="L37" s="79"/>
      <c r="M37" s="80"/>
      <c r="N37" s="81">
        <f>分析係数表!H40</f>
        <v>2.8769025821263571E-2</v>
      </c>
      <c r="O37" s="82">
        <f t="shared" si="3"/>
        <v>0.93744829991710987</v>
      </c>
      <c r="P37" s="76">
        <f>分析係数表!C40</f>
        <v>0.8197979041916168</v>
      </c>
      <c r="Q37" s="82">
        <f t="shared" si="4"/>
        <v>0.76851815156004089</v>
      </c>
      <c r="R37" s="83">
        <v>0.77042075562335188</v>
      </c>
      <c r="S37" s="84">
        <f t="shared" si="5"/>
        <v>0.77400965304528724</v>
      </c>
      <c r="T37" s="85">
        <f>分析係数表!F40</f>
        <v>0.7751534312813837</v>
      </c>
      <c r="U37" s="86">
        <f t="shared" si="6"/>
        <v>0.59997623840296765</v>
      </c>
      <c r="V37" s="87">
        <f>分析係数表!D40</f>
        <v>0.11623581923005394</v>
      </c>
      <c r="W37" s="167">
        <f t="shared" si="7"/>
        <v>0</v>
      </c>
      <c r="X37" s="76">
        <f>分析係数表!E40</f>
        <v>7.1229310024177053E-2</v>
      </c>
      <c r="Y37" s="166">
        <f t="shared" si="8"/>
        <v>0</v>
      </c>
    </row>
    <row r="38" spans="1:25" x14ac:dyDescent="0.2">
      <c r="A38" s="6" t="s">
        <v>26</v>
      </c>
      <c r="B38" s="5" t="s">
        <v>276</v>
      </c>
      <c r="C38" s="90"/>
      <c r="D38" s="107">
        <f>投入係数表!AK38</f>
        <v>0</v>
      </c>
      <c r="E38" s="110">
        <f t="shared" si="9"/>
        <v>0</v>
      </c>
      <c r="F38" s="85">
        <f>分析係数表!C41</f>
        <v>0.39171744294123723</v>
      </c>
      <c r="G38" s="110">
        <f t="shared" si="0"/>
        <v>0</v>
      </c>
      <c r="H38" s="110">
        <v>2.8778489546937353E-4</v>
      </c>
      <c r="I38" s="110">
        <f t="shared" si="1"/>
        <v>2.8778489546937353E-4</v>
      </c>
      <c r="J38" s="85">
        <f>分析係数表!G41</f>
        <v>0.45918367346938777</v>
      </c>
      <c r="K38" s="111">
        <f t="shared" si="2"/>
        <v>1.3214612547063072E-4</v>
      </c>
      <c r="L38" s="79"/>
      <c r="M38" s="80"/>
      <c r="N38" s="81">
        <f>分析係数表!H41</f>
        <v>5.0452084691477002E-2</v>
      </c>
      <c r="O38" s="82">
        <f t="shared" si="3"/>
        <v>1.6439980037955226</v>
      </c>
      <c r="P38" s="76">
        <f>分析係数表!C41</f>
        <v>0.39171744294123723</v>
      </c>
      <c r="Q38" s="82">
        <f t="shared" si="4"/>
        <v>0.6439826942472805</v>
      </c>
      <c r="R38" s="83">
        <v>0.64927582666918993</v>
      </c>
      <c r="S38" s="84">
        <f t="shared" si="5"/>
        <v>0.64956361156465925</v>
      </c>
      <c r="T38" s="85">
        <f>分析係数表!F41</f>
        <v>0.56279434850863419</v>
      </c>
      <c r="U38" s="86">
        <f t="shared" si="6"/>
        <v>0.36557072958544795</v>
      </c>
      <c r="V38" s="87">
        <f>分析係数表!D41</f>
        <v>0.20068027210884354</v>
      </c>
      <c r="W38" s="167">
        <f t="shared" si="7"/>
        <v>0</v>
      </c>
      <c r="X38" s="76">
        <f>分析係数表!E41</f>
        <v>0.1815803244374673</v>
      </c>
      <c r="Y38" s="166">
        <f t="shared" si="8"/>
        <v>0</v>
      </c>
    </row>
    <row r="39" spans="1:25" x14ac:dyDescent="0.2">
      <c r="A39" s="6" t="s">
        <v>51</v>
      </c>
      <c r="B39" s="5" t="s">
        <v>367</v>
      </c>
      <c r="C39" s="75">
        <f>最終需要_まとめ!C40</f>
        <v>100</v>
      </c>
      <c r="D39" s="107">
        <f>投入係数表!AK39</f>
        <v>0</v>
      </c>
      <c r="E39" s="110">
        <f t="shared" si="9"/>
        <v>0</v>
      </c>
      <c r="F39" s="85">
        <f>分析係数表!C42</f>
        <v>0.20259319286871957</v>
      </c>
      <c r="G39" s="110">
        <f>E39*F39</f>
        <v>0</v>
      </c>
      <c r="H39" s="110">
        <v>1.3864022897157745E-3</v>
      </c>
      <c r="I39" s="110">
        <f>C39+H39</f>
        <v>100.00138640228971</v>
      </c>
      <c r="J39" s="85">
        <f>分析係数表!G42</f>
        <v>0.5</v>
      </c>
      <c r="K39" s="111">
        <f>I39*J39</f>
        <v>50.000693201144855</v>
      </c>
      <c r="L39" s="79"/>
      <c r="M39" s="80"/>
      <c r="N39" s="81">
        <f>分析係数表!H42</f>
        <v>1.5560783424506107E-2</v>
      </c>
      <c r="O39" s="82">
        <f t="shared" si="3"/>
        <v>0.50705331690097855</v>
      </c>
      <c r="P39" s="76">
        <f>分析係数表!C42</f>
        <v>0.20259319286871957</v>
      </c>
      <c r="Q39" s="82">
        <f>O39*P39</f>
        <v>0.10272555042564394</v>
      </c>
      <c r="R39" s="83">
        <v>0.10492187425135416</v>
      </c>
      <c r="S39" s="84">
        <f>I39+R39</f>
        <v>100.10630827654107</v>
      </c>
      <c r="T39" s="85">
        <f>分析係数表!F42</f>
        <v>0.5714285714285714</v>
      </c>
      <c r="U39" s="86">
        <f>S39*T39</f>
        <v>57.203604729452039</v>
      </c>
      <c r="V39" s="87">
        <f>分析係数表!D42</f>
        <v>1.2619047619047619</v>
      </c>
      <c r="W39" s="167">
        <f>ROUND(S39*V39,0)</f>
        <v>126</v>
      </c>
      <c r="X39" s="76">
        <f>分析係数表!E42</f>
        <v>1.2380952380952381</v>
      </c>
      <c r="Y39" s="166">
        <f>ROUND(S39*X39,0)</f>
        <v>124</v>
      </c>
    </row>
    <row r="40" spans="1:25" x14ac:dyDescent="0.2">
      <c r="A40" s="6" t="s">
        <v>194</v>
      </c>
      <c r="B40" s="5" t="s">
        <v>41</v>
      </c>
      <c r="C40" s="90"/>
      <c r="D40" s="107">
        <f>投入係数表!AK40</f>
        <v>8.7301587301587297E-2</v>
      </c>
      <c r="E40" s="110">
        <f t="shared" si="9"/>
        <v>8.7301587301587293</v>
      </c>
      <c r="F40" s="85">
        <f>分析係数表!C43</f>
        <v>0.25330396475770922</v>
      </c>
      <c r="G40" s="110">
        <f>E40*F40</f>
        <v>2.2113838193133342</v>
      </c>
      <c r="H40" s="110">
        <v>2.3644199796556324</v>
      </c>
      <c r="I40" s="110">
        <f>C40+H40</f>
        <v>2.3644199796556324</v>
      </c>
      <c r="J40" s="85">
        <f>分析係数表!G43</f>
        <v>0.41014168530947054</v>
      </c>
      <c r="K40" s="111">
        <f>I40*J40</f>
        <v>0.96974719523534514</v>
      </c>
      <c r="L40" s="79"/>
      <c r="M40" s="80"/>
      <c r="N40" s="81">
        <f>分析係数表!H43</f>
        <v>4.1382046994132816E-2</v>
      </c>
      <c r="O40" s="82">
        <f t="shared" si="3"/>
        <v>1.3484478008659904</v>
      </c>
      <c r="P40" s="76">
        <f>分析係数表!C43</f>
        <v>0.25330396475770922</v>
      </c>
      <c r="Q40" s="82">
        <f>O40*P40</f>
        <v>0.34156717422816935</v>
      </c>
      <c r="R40" s="83">
        <v>0.47878692354051616</v>
      </c>
      <c r="S40" s="84">
        <f>I40+R40</f>
        <v>2.8432069031961484</v>
      </c>
      <c r="T40" s="85">
        <f>分析係数表!F43</f>
        <v>0.66890380313199105</v>
      </c>
      <c r="U40" s="86">
        <f>S40*T40</f>
        <v>1.9018319106390345</v>
      </c>
      <c r="V40" s="87">
        <f>分析係数表!D43</f>
        <v>0.29082774049217003</v>
      </c>
      <c r="W40" s="167">
        <f>ROUND(S40*V40,0)</f>
        <v>1</v>
      </c>
      <c r="X40" s="76">
        <f>分析係数表!E43</f>
        <v>0.17375093214019388</v>
      </c>
      <c r="Y40" s="166">
        <f>ROUND(S40*X40,0)</f>
        <v>0</v>
      </c>
    </row>
    <row r="41" spans="1:25" x14ac:dyDescent="0.2">
      <c r="A41" s="6" t="s">
        <v>340</v>
      </c>
      <c r="B41" s="5" t="s">
        <v>42</v>
      </c>
      <c r="C41" s="90"/>
      <c r="D41" s="107">
        <f>投入係数表!AK41</f>
        <v>0</v>
      </c>
      <c r="E41" s="110">
        <f t="shared" si="9"/>
        <v>0</v>
      </c>
      <c r="F41" s="85">
        <f>分析係数表!C44</f>
        <v>0.34899060563661799</v>
      </c>
      <c r="G41" s="110">
        <f>E41*F41</f>
        <v>0</v>
      </c>
      <c r="H41" s="110">
        <v>1.4300687023309708E-3</v>
      </c>
      <c r="I41" s="110">
        <f>C41+H41</f>
        <v>1.4300687023309708E-3</v>
      </c>
      <c r="J41" s="85">
        <f>分析係数表!G44</f>
        <v>0.26066485946640033</v>
      </c>
      <c r="K41" s="111">
        <f>I41*J41</f>
        <v>3.7276865732039998E-4</v>
      </c>
      <c r="L41" s="79"/>
      <c r="M41" s="80"/>
      <c r="N41" s="81">
        <f>分析係数表!H44</f>
        <v>0.11725858110597773</v>
      </c>
      <c r="O41" s="82">
        <f t="shared" si="3"/>
        <v>3.8209099672483582</v>
      </c>
      <c r="P41" s="76">
        <f>分析係数表!C44</f>
        <v>0.34899060563661799</v>
      </c>
      <c r="Q41" s="82">
        <f>O41*P41</f>
        <v>1.3334616835529947</v>
      </c>
      <c r="R41" s="83">
        <v>1.34939163649278</v>
      </c>
      <c r="S41" s="84">
        <f>I41+R41</f>
        <v>1.350821705195111</v>
      </c>
      <c r="T41" s="85">
        <f>分析係数表!F44</f>
        <v>0.46411756313311459</v>
      </c>
      <c r="U41" s="86">
        <f>S41*T41</f>
        <v>0.62694007804247343</v>
      </c>
      <c r="V41" s="87">
        <f>分析係数表!D44</f>
        <v>0.17006705664146099</v>
      </c>
      <c r="W41" s="167">
        <f>ROUND(S41*V41,0)</f>
        <v>0</v>
      </c>
      <c r="X41" s="76">
        <f>分析係数表!E44</f>
        <v>7.8327864174632611E-2</v>
      </c>
      <c r="Y41" s="166">
        <f>ROUND(S41*X41,0)</f>
        <v>0</v>
      </c>
    </row>
    <row r="42" spans="1:25" x14ac:dyDescent="0.2">
      <c r="A42" s="6" t="s">
        <v>341</v>
      </c>
      <c r="B42" s="5" t="s">
        <v>278</v>
      </c>
      <c r="C42" s="90"/>
      <c r="D42" s="107">
        <f>投入係数表!AK42</f>
        <v>0</v>
      </c>
      <c r="E42" s="110">
        <f t="shared" si="9"/>
        <v>0</v>
      </c>
      <c r="F42" s="85">
        <f>分析係数表!C45</f>
        <v>1</v>
      </c>
      <c r="G42" s="110">
        <f>E42*F42</f>
        <v>0</v>
      </c>
      <c r="H42" s="110">
        <v>9.8430110098378593E-4</v>
      </c>
      <c r="I42" s="110">
        <f>C42+H42</f>
        <v>9.8430110098378593E-4</v>
      </c>
      <c r="J42" s="85">
        <f>分析係数表!G45</f>
        <v>0</v>
      </c>
      <c r="K42" s="111">
        <f>I42*J42</f>
        <v>0</v>
      </c>
      <c r="L42" s="79"/>
      <c r="M42" s="80"/>
      <c r="N42" s="81">
        <f>分析係数表!H45</f>
        <v>0</v>
      </c>
      <c r="O42" s="82">
        <f t="shared" si="3"/>
        <v>0</v>
      </c>
      <c r="P42" s="76">
        <f>分析係数表!C45</f>
        <v>1</v>
      </c>
      <c r="Q42" s="82">
        <f>O42*P42</f>
        <v>0</v>
      </c>
      <c r="R42" s="83">
        <v>3.2101257197888681E-3</v>
      </c>
      <c r="S42" s="84">
        <f>I42+R42</f>
        <v>4.1944268207726541E-3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投入係数表!AK43</f>
        <v>7.9365079365079361E-3</v>
      </c>
      <c r="E43" s="110">
        <f t="shared" si="9"/>
        <v>0.79365079365079361</v>
      </c>
      <c r="F43" s="85">
        <f>分析係数表!C46</f>
        <v>3.0665669409124852E-2</v>
      </c>
      <c r="G43" s="110">
        <f>E43*F43</f>
        <v>2.43378328643848E-2</v>
      </c>
      <c r="H43" s="110">
        <v>2.5406965100062927E-2</v>
      </c>
      <c r="I43" s="110">
        <f>C43+H43</f>
        <v>2.5406965100062927E-2</v>
      </c>
      <c r="J43" s="85">
        <f>分析係数表!G46</f>
        <v>2.4390243902439025E-2</v>
      </c>
      <c r="K43" s="111">
        <f>I43*J43</f>
        <v>6.1968207561129097E-4</v>
      </c>
      <c r="L43" s="79"/>
      <c r="M43" s="80"/>
      <c r="N43" s="81">
        <f>分析係数表!H46</f>
        <v>2.3808848955528473E-2</v>
      </c>
      <c r="O43" s="82">
        <f t="shared" si="3"/>
        <v>0.77581928269002198</v>
      </c>
      <c r="P43" s="76">
        <f>分析係数表!C46</f>
        <v>3.0665669409124852E-2</v>
      </c>
      <c r="Q43" s="82">
        <f>O43*P43</f>
        <v>2.3791017644196593E-2</v>
      </c>
      <c r="R43" s="83">
        <v>2.5603592312151043E-2</v>
      </c>
      <c r="S43" s="84">
        <f>I43+R43</f>
        <v>5.1010557412213969E-2</v>
      </c>
      <c r="T43" s="85">
        <f>分析係数表!F46</f>
        <v>0.34146341463414637</v>
      </c>
      <c r="U43" s="86">
        <f>S43*T43</f>
        <v>1.7418239116365745E-2</v>
      </c>
      <c r="V43" s="87">
        <f>分析係数表!D46</f>
        <v>4.878048780487805E-2</v>
      </c>
      <c r="W43" s="167">
        <f>ROUND(S43*V43,0)</f>
        <v>0</v>
      </c>
      <c r="X43" s="76">
        <f>分析係数表!E46</f>
        <v>0.17073170731707318</v>
      </c>
      <c r="Y43" s="166">
        <f>ROUND(S43*X43,0)</f>
        <v>0</v>
      </c>
    </row>
    <row r="44" spans="1:25" x14ac:dyDescent="0.2">
      <c r="A44" s="192">
        <v>40</v>
      </c>
      <c r="B44" s="14" t="s">
        <v>150</v>
      </c>
      <c r="C44" s="197">
        <f>SUM(C5:C43)</f>
        <v>100</v>
      </c>
      <c r="D44" s="108">
        <f>投入係数表!AK44</f>
        <v>0.3968253968253968</v>
      </c>
      <c r="E44" s="96">
        <f>SUM(E5:E43)</f>
        <v>39.682539682539677</v>
      </c>
      <c r="F44" s="98">
        <f>分析係数表!C47</f>
        <v>0.40646171512083096</v>
      </c>
      <c r="G44" s="96">
        <f>SUM(G5:G43)</f>
        <v>6.0627867324139855</v>
      </c>
      <c r="H44" s="96">
        <f>SUM(H5:H43)</f>
        <v>6.5096338896506358</v>
      </c>
      <c r="I44" s="96">
        <f>SUM(I5:I43)</f>
        <v>106.50963388965063</v>
      </c>
      <c r="J44" s="98">
        <f>分析係数表!G47</f>
        <v>0.2746501442153616</v>
      </c>
      <c r="K44" s="112">
        <f>SUM(K5:K43)</f>
        <v>51.970228815574288</v>
      </c>
      <c r="L44" s="94">
        <f>最終需要_まとめ!$L$33</f>
        <v>0.627</v>
      </c>
      <c r="M44" s="91">
        <f>K44*L44</f>
        <v>32.585333467365075</v>
      </c>
      <c r="N44" s="95">
        <f>分析係数表!H47</f>
        <v>1</v>
      </c>
      <c r="O44" s="96">
        <f>SUM(O5:O43)</f>
        <v>32.585333467365082</v>
      </c>
      <c r="P44" s="92">
        <f>分析係数表!C47</f>
        <v>0.40646171512083096</v>
      </c>
      <c r="Q44" s="96">
        <f>SUM(Q5:Q43)</f>
        <v>10.170909230204529</v>
      </c>
      <c r="R44" s="91">
        <f>SUM(R5:R43)</f>
        <v>11.203281377082689</v>
      </c>
      <c r="S44" s="97">
        <f>SUM(S5:S43)</f>
        <v>117.71291526673333</v>
      </c>
      <c r="T44" s="98">
        <f>分析係数表!F47</f>
        <v>0.52975109496848627</v>
      </c>
      <c r="U44" s="99">
        <f>SUM(U5:U43)</f>
        <v>69.001630152004466</v>
      </c>
      <c r="V44" s="100">
        <f>分析係数表!D47</f>
        <v>0.13437209089383004</v>
      </c>
      <c r="W44" s="164">
        <f>SUM(W5:W43)</f>
        <v>128</v>
      </c>
      <c r="X44" s="92">
        <f>分析係数表!E47</f>
        <v>9.7288140766401632E-2</v>
      </c>
      <c r="Y44" s="165">
        <f>SUM(Y5:Y43)</f>
        <v>124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286</v>
      </c>
      <c r="S2" s="3" t="s">
        <v>152</v>
      </c>
      <c r="U2" s="64" t="s">
        <v>209</v>
      </c>
      <c r="W2" s="3" t="s">
        <v>130</v>
      </c>
      <c r="Y2" s="3" t="s">
        <v>153</v>
      </c>
    </row>
    <row r="3" spans="1:25" ht="44" x14ac:dyDescent="0.2">
      <c r="B3" s="65"/>
      <c r="C3" s="66" t="s">
        <v>227</v>
      </c>
      <c r="D3" s="66" t="s">
        <v>228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投入係数表!AL5</f>
        <v>0</v>
      </c>
      <c r="E5" s="110">
        <f>$C$40*D5</f>
        <v>0</v>
      </c>
      <c r="F5" s="85">
        <f>分析係数表!C8</f>
        <v>0.34359605911330049</v>
      </c>
      <c r="G5" s="110">
        <f t="shared" ref="G5:G38" si="0">E5*F5</f>
        <v>0</v>
      </c>
      <c r="H5" s="110">
        <f t="array" ref="H5:H43">MMULT(逆行列係数!C5:AO43,'36'!G5:G43)</f>
        <v>2.6894140073994473E-4</v>
      </c>
      <c r="I5" s="110">
        <f t="shared" ref="I5:I38" si="1">C5+H5</f>
        <v>2.6894140073994473E-4</v>
      </c>
      <c r="J5" s="85">
        <f>分析係数表!G8</f>
        <v>0.12010331467929401</v>
      </c>
      <c r="K5" s="111">
        <f t="shared" ref="K5:K38" si="2">I5*J5</f>
        <v>3.2300753683359699E-5</v>
      </c>
      <c r="L5" s="79" t="s">
        <v>177</v>
      </c>
      <c r="M5" s="80" t="s">
        <v>177</v>
      </c>
      <c r="N5" s="81">
        <f>分析係数表!H8</f>
        <v>1.3293274000170063E-2</v>
      </c>
      <c r="O5" s="82">
        <f t="shared" ref="O5:O43" si="3">$M$44*N5</f>
        <v>0.35946435112560798</v>
      </c>
      <c r="P5" s="76">
        <f>分析係数表!C8</f>
        <v>0.34359605911330049</v>
      </c>
      <c r="Q5" s="82">
        <f t="shared" ref="Q5:Q38" si="4">O5*P5</f>
        <v>0.12351053443847861</v>
      </c>
      <c r="R5" s="83">
        <f t="array" ref="R5:R43">MMULT(逆行列係数!C5:AO43,'36'!Q5:Q43)</f>
        <v>0.17793133008578554</v>
      </c>
      <c r="S5" s="84">
        <f t="shared" ref="S5:S38" si="5">I5+R5</f>
        <v>0.17820027148652548</v>
      </c>
      <c r="T5" s="85">
        <f>分析係数表!F8</f>
        <v>0.4537236332328885</v>
      </c>
      <c r="U5" s="86">
        <f t="shared" ref="U5:U38" si="6">S5*T5</f>
        <v>8.0853674621953447E-2</v>
      </c>
      <c r="V5" s="87">
        <f>分析係数表!D8</f>
        <v>0.40163581575548857</v>
      </c>
      <c r="W5" s="167">
        <f t="shared" ref="W5:W38" si="7">ROUND(S5*V5,0)</f>
        <v>0</v>
      </c>
      <c r="X5" s="76">
        <f>分析係数表!E8</f>
        <v>0.27335342229875159</v>
      </c>
      <c r="Y5" s="166">
        <f t="shared" ref="Y5:Y38" si="8">ROUND(S5*X5,0)</f>
        <v>0</v>
      </c>
    </row>
    <row r="6" spans="1:25" x14ac:dyDescent="0.2">
      <c r="A6" s="6" t="s">
        <v>219</v>
      </c>
      <c r="B6" s="5" t="s">
        <v>265</v>
      </c>
      <c r="C6" s="90"/>
      <c r="D6" s="107">
        <f>投入係数表!AL6</f>
        <v>0</v>
      </c>
      <c r="E6" s="110">
        <f t="shared" ref="E6:E43" si="9">$C$40*D6</f>
        <v>0</v>
      </c>
      <c r="F6" s="85">
        <f>分析係数表!C9</f>
        <v>1</v>
      </c>
      <c r="G6" s="110">
        <f t="shared" si="0"/>
        <v>0</v>
      </c>
      <c r="H6" s="110">
        <v>2.5336469109054992E-4</v>
      </c>
      <c r="I6" s="110">
        <f t="shared" si="1"/>
        <v>2.5336469109054992E-4</v>
      </c>
      <c r="J6" s="85">
        <f>分析係数表!G9</f>
        <v>0.25</v>
      </c>
      <c r="K6" s="111">
        <f t="shared" si="2"/>
        <v>6.334117277263748E-5</v>
      </c>
      <c r="L6" s="79"/>
      <c r="M6" s="80"/>
      <c r="N6" s="81">
        <f>分析係数表!H9</f>
        <v>6.8025282730081347E-4</v>
      </c>
      <c r="O6" s="82">
        <f t="shared" si="3"/>
        <v>1.8394764236704886E-2</v>
      </c>
      <c r="P6" s="76">
        <f>分析係数表!C9</f>
        <v>1</v>
      </c>
      <c r="Q6" s="82">
        <f t="shared" si="4"/>
        <v>1.8394764236704886E-2</v>
      </c>
      <c r="R6" s="83">
        <v>2.3290359620081101E-2</v>
      </c>
      <c r="S6" s="84">
        <f t="shared" si="5"/>
        <v>2.3543724311171649E-2</v>
      </c>
      <c r="T6" s="85">
        <f>分析係数表!F9</f>
        <v>0.67771084337349397</v>
      </c>
      <c r="U6" s="86">
        <f t="shared" si="6"/>
        <v>1.5955837259077173E-2</v>
      </c>
      <c r="V6" s="87">
        <f>分析係数表!D9</f>
        <v>0.24397590361445784</v>
      </c>
      <c r="W6" s="167">
        <f t="shared" si="7"/>
        <v>0</v>
      </c>
      <c r="X6" s="76">
        <f>分析係数表!E9</f>
        <v>0.13855421686746988</v>
      </c>
      <c r="Y6" s="166">
        <f t="shared" si="8"/>
        <v>0</v>
      </c>
    </row>
    <row r="7" spans="1:25" x14ac:dyDescent="0.2">
      <c r="A7" s="6" t="s">
        <v>220</v>
      </c>
      <c r="B7" s="5" t="s">
        <v>266</v>
      </c>
      <c r="C7" s="90"/>
      <c r="D7" s="107">
        <f>投入係数表!AL7</f>
        <v>0</v>
      </c>
      <c r="E7" s="110">
        <f t="shared" si="9"/>
        <v>0</v>
      </c>
      <c r="F7" s="85">
        <f>分析係数表!C10</f>
        <v>1</v>
      </c>
      <c r="G7" s="110">
        <f t="shared" si="0"/>
        <v>0</v>
      </c>
      <c r="H7" s="110">
        <v>1.5800432915485507E-4</v>
      </c>
      <c r="I7" s="110">
        <f t="shared" si="1"/>
        <v>1.5800432915485507E-4</v>
      </c>
      <c r="J7" s="85">
        <f>分析係数表!G10</f>
        <v>0.17902051621442752</v>
      </c>
      <c r="K7" s="111">
        <f t="shared" si="2"/>
        <v>2.8286016569416476E-5</v>
      </c>
      <c r="L7" s="79"/>
      <c r="M7" s="80"/>
      <c r="N7" s="81">
        <f>分析係数表!H10</f>
        <v>1.3605056546016269E-3</v>
      </c>
      <c r="O7" s="82">
        <f t="shared" si="3"/>
        <v>3.6789528473409772E-2</v>
      </c>
      <c r="P7" s="76">
        <f>分析係数表!C10</f>
        <v>1</v>
      </c>
      <c r="Q7" s="82">
        <f t="shared" si="4"/>
        <v>3.6789528473409772E-2</v>
      </c>
      <c r="R7" s="83">
        <v>6.4158325631756205E-2</v>
      </c>
      <c r="S7" s="84">
        <f t="shared" si="5"/>
        <v>6.4316329960911064E-2</v>
      </c>
      <c r="T7" s="85">
        <f>分析係数表!F10</f>
        <v>0.51919258769027132</v>
      </c>
      <c r="U7" s="86">
        <f t="shared" si="6"/>
        <v>3.3392561783146743E-2</v>
      </c>
      <c r="V7" s="87">
        <f>分析係数表!D10</f>
        <v>0.11647915287888816</v>
      </c>
      <c r="W7" s="167">
        <f t="shared" si="7"/>
        <v>0</v>
      </c>
      <c r="X7" s="76">
        <f>分析係数表!E10</f>
        <v>0.11482461945731304</v>
      </c>
      <c r="Y7" s="166">
        <f t="shared" si="8"/>
        <v>0</v>
      </c>
    </row>
    <row r="8" spans="1:25" x14ac:dyDescent="0.2">
      <c r="A8" s="6" t="s">
        <v>221</v>
      </c>
      <c r="B8" s="5" t="s">
        <v>27</v>
      </c>
      <c r="C8" s="90"/>
      <c r="D8" s="107">
        <f>投入係数表!AL8</f>
        <v>0</v>
      </c>
      <c r="E8" s="110">
        <f t="shared" si="9"/>
        <v>0</v>
      </c>
      <c r="F8" s="85">
        <f>分析係数表!C11</f>
        <v>0.13492063492063489</v>
      </c>
      <c r="G8" s="110">
        <f t="shared" si="0"/>
        <v>0</v>
      </c>
      <c r="H8" s="110">
        <v>1.3625288729043386E-2</v>
      </c>
      <c r="I8" s="110">
        <f t="shared" si="1"/>
        <v>1.3625288729043386E-2</v>
      </c>
      <c r="J8" s="85">
        <f>分析係数表!G11</f>
        <v>0.36893203883495146</v>
      </c>
      <c r="K8" s="111">
        <f t="shared" si="2"/>
        <v>5.0268055505208612E-3</v>
      </c>
      <c r="L8" s="79"/>
      <c r="M8" s="80"/>
      <c r="N8" s="81">
        <f>分析係数表!H11</f>
        <v>-2.8343867804200562E-5</v>
      </c>
      <c r="O8" s="82">
        <f t="shared" si="3"/>
        <v>-7.6644850986270368E-4</v>
      </c>
      <c r="P8" s="76">
        <f>分析係数表!C11</f>
        <v>0.13492063492063489</v>
      </c>
      <c r="Q8" s="82">
        <f t="shared" si="4"/>
        <v>-1.0340971958465046E-4</v>
      </c>
      <c r="R8" s="83">
        <v>2.2408046999032857E-2</v>
      </c>
      <c r="S8" s="84">
        <f t="shared" si="5"/>
        <v>3.6033335728076245E-2</v>
      </c>
      <c r="T8" s="85">
        <f>分析係数表!F11</f>
        <v>0.61165048543689315</v>
      </c>
      <c r="U8" s="86">
        <f t="shared" si="6"/>
        <v>2.2039807289988382E-2</v>
      </c>
      <c r="V8" s="87">
        <f>分析係数表!D11</f>
        <v>6.7961165048543687E-2</v>
      </c>
      <c r="W8" s="167">
        <f t="shared" si="7"/>
        <v>0</v>
      </c>
      <c r="X8" s="76">
        <f>分析係数表!E11</f>
        <v>5.8252427184466021E-2</v>
      </c>
      <c r="Y8" s="166">
        <f t="shared" si="8"/>
        <v>0</v>
      </c>
    </row>
    <row r="9" spans="1:25" x14ac:dyDescent="0.2">
      <c r="A9" s="6" t="s">
        <v>222</v>
      </c>
      <c r="B9" s="5" t="s">
        <v>190</v>
      </c>
      <c r="C9" s="90"/>
      <c r="D9" s="107">
        <f>投入係数表!AL9</f>
        <v>0</v>
      </c>
      <c r="E9" s="110">
        <f t="shared" si="9"/>
        <v>0</v>
      </c>
      <c r="F9" s="85">
        <f>分析係数表!C12</f>
        <v>0.20036934441366572</v>
      </c>
      <c r="G9" s="110">
        <f t="shared" si="0"/>
        <v>0</v>
      </c>
      <c r="H9" s="110">
        <v>7.8917187934385291E-4</v>
      </c>
      <c r="I9" s="110">
        <f t="shared" si="1"/>
        <v>7.8917187934385291E-4</v>
      </c>
      <c r="J9" s="85">
        <f>分析係数表!G12</f>
        <v>0.13740087392782002</v>
      </c>
      <c r="K9" s="111">
        <f t="shared" si="2"/>
        <v>1.0843290590110552E-4</v>
      </c>
      <c r="L9" s="79"/>
      <c r="M9" s="80"/>
      <c r="N9" s="81">
        <f>分析係数表!H12</f>
        <v>9.9061817975680963E-2</v>
      </c>
      <c r="O9" s="82">
        <f t="shared" si="3"/>
        <v>2.6787375419701491</v>
      </c>
      <c r="P9" s="76">
        <f>分析係数表!C12</f>
        <v>0.20036934441366572</v>
      </c>
      <c r="Q9" s="82">
        <f t="shared" si="4"/>
        <v>0.53673688514083318</v>
      </c>
      <c r="R9" s="83">
        <v>0.59745357455603643</v>
      </c>
      <c r="S9" s="84">
        <f t="shared" si="5"/>
        <v>0.59824274643538033</v>
      </c>
      <c r="T9" s="85">
        <f>分析係数表!F12</f>
        <v>0.33460106813400226</v>
      </c>
      <c r="U9" s="86">
        <f t="shared" si="6"/>
        <v>0.20017266196069733</v>
      </c>
      <c r="V9" s="87">
        <f>分析係数表!D12</f>
        <v>7.0399741058423698E-2</v>
      </c>
      <c r="W9" s="167">
        <f t="shared" si="7"/>
        <v>0</v>
      </c>
      <c r="X9" s="76">
        <f>分析係数表!E12</f>
        <v>6.3521605437773104E-2</v>
      </c>
      <c r="Y9" s="166">
        <f t="shared" si="8"/>
        <v>0</v>
      </c>
    </row>
    <row r="10" spans="1:25" x14ac:dyDescent="0.2">
      <c r="A10" s="6" t="s">
        <v>223</v>
      </c>
      <c r="B10" s="5" t="s">
        <v>28</v>
      </c>
      <c r="C10" s="90"/>
      <c r="D10" s="107">
        <f>投入係数表!AL10</f>
        <v>1.4914243102162564E-3</v>
      </c>
      <c r="E10" s="110">
        <f t="shared" si="9"/>
        <v>0.14914243102162564</v>
      </c>
      <c r="F10" s="85">
        <f>分析係数表!C13</f>
        <v>0</v>
      </c>
      <c r="G10" s="110">
        <f t="shared" si="0"/>
        <v>0</v>
      </c>
      <c r="H10" s="110">
        <v>0</v>
      </c>
      <c r="I10" s="110">
        <f t="shared" si="1"/>
        <v>0</v>
      </c>
      <c r="J10" s="85">
        <f>分析係数表!G13</f>
        <v>0.24470588235294119</v>
      </c>
      <c r="K10" s="111">
        <f t="shared" si="2"/>
        <v>0</v>
      </c>
      <c r="L10" s="79"/>
      <c r="M10" s="80"/>
      <c r="N10" s="81">
        <f>分析係数表!H13</f>
        <v>1.4682123522575891E-2</v>
      </c>
      <c r="O10" s="82">
        <f t="shared" si="3"/>
        <v>0.39702032810888049</v>
      </c>
      <c r="P10" s="76">
        <f>分析係数表!C13</f>
        <v>0</v>
      </c>
      <c r="Q10" s="82">
        <f t="shared" si="4"/>
        <v>0</v>
      </c>
      <c r="R10" s="83">
        <v>0</v>
      </c>
      <c r="S10" s="84">
        <f t="shared" si="5"/>
        <v>0</v>
      </c>
      <c r="T10" s="85">
        <f>分析係数表!F13</f>
        <v>0.3835294117647059</v>
      </c>
      <c r="U10" s="86">
        <f t="shared" si="6"/>
        <v>0</v>
      </c>
      <c r="V10" s="87">
        <f>分析係数表!D13</f>
        <v>0.3411764705882353</v>
      </c>
      <c r="W10" s="167">
        <f t="shared" si="7"/>
        <v>0</v>
      </c>
      <c r="X10" s="76">
        <f>分析係数表!E13</f>
        <v>0.31058823529411766</v>
      </c>
      <c r="Y10" s="166">
        <f t="shared" si="8"/>
        <v>0</v>
      </c>
    </row>
    <row r="11" spans="1:25" x14ac:dyDescent="0.2">
      <c r="A11" s="6" t="s">
        <v>224</v>
      </c>
      <c r="B11" s="5" t="s">
        <v>267</v>
      </c>
      <c r="C11" s="90"/>
      <c r="D11" s="107">
        <f>投入係数表!AL11</f>
        <v>3.7285607755406414E-3</v>
      </c>
      <c r="E11" s="110">
        <f t="shared" si="9"/>
        <v>0.37285607755406414</v>
      </c>
      <c r="F11" s="85">
        <f>分析係数表!C14</f>
        <v>6.3559322033898136E-3</v>
      </c>
      <c r="G11" s="110">
        <f t="shared" si="0"/>
        <v>2.3698479505554859E-3</v>
      </c>
      <c r="H11" s="110">
        <v>2.5658801605178494E-3</v>
      </c>
      <c r="I11" s="110">
        <f t="shared" si="1"/>
        <v>2.5658801605178494E-3</v>
      </c>
      <c r="J11" s="85">
        <f>分析係数表!G14</f>
        <v>0.23809523809523808</v>
      </c>
      <c r="K11" s="111">
        <f t="shared" si="2"/>
        <v>6.1092384774234505E-4</v>
      </c>
      <c r="L11" s="79"/>
      <c r="M11" s="80"/>
      <c r="N11" s="81">
        <f>分析係数表!H14</f>
        <v>1.218786315580624E-3</v>
      </c>
      <c r="O11" s="82">
        <f t="shared" si="3"/>
        <v>3.2957285924096254E-2</v>
      </c>
      <c r="P11" s="76">
        <f>分析係数表!C14</f>
        <v>6.3559322033898136E-3</v>
      </c>
      <c r="Q11" s="82">
        <f t="shared" si="4"/>
        <v>2.0947427494128918E-4</v>
      </c>
      <c r="R11" s="83">
        <v>5.3088000906043129E-4</v>
      </c>
      <c r="S11" s="84">
        <f t="shared" si="5"/>
        <v>3.0967601695782807E-3</v>
      </c>
      <c r="T11" s="85">
        <f>分析係数表!F14</f>
        <v>0.42857142857142855</v>
      </c>
      <c r="U11" s="86">
        <f t="shared" si="6"/>
        <v>1.3271829298192631E-3</v>
      </c>
      <c r="V11" s="87">
        <f>分析係数表!D14</f>
        <v>0.38095238095238093</v>
      </c>
      <c r="W11" s="167">
        <f t="shared" si="7"/>
        <v>0</v>
      </c>
      <c r="X11" s="76">
        <f>分析係数表!E14</f>
        <v>0.26190476190476192</v>
      </c>
      <c r="Y11" s="166">
        <f t="shared" si="8"/>
        <v>0</v>
      </c>
    </row>
    <row r="12" spans="1:25" x14ac:dyDescent="0.2">
      <c r="A12" s="6" t="s">
        <v>225</v>
      </c>
      <c r="B12" s="5" t="s">
        <v>29</v>
      </c>
      <c r="C12" s="90"/>
      <c r="D12" s="107">
        <f>投入係数表!AL12</f>
        <v>4.4742729306487695E-3</v>
      </c>
      <c r="E12" s="110">
        <f t="shared" si="9"/>
        <v>0.44742729306487694</v>
      </c>
      <c r="F12" s="85">
        <f>分析係数表!C15</f>
        <v>0</v>
      </c>
      <c r="G12" s="110">
        <f t="shared" si="0"/>
        <v>0</v>
      </c>
      <c r="H12" s="110">
        <v>0</v>
      </c>
      <c r="I12" s="110">
        <f t="shared" si="1"/>
        <v>0</v>
      </c>
      <c r="J12" s="85">
        <f>分析係数表!G15</f>
        <v>0.10526315789473684</v>
      </c>
      <c r="K12" s="111">
        <f t="shared" si="2"/>
        <v>0</v>
      </c>
      <c r="L12" s="79"/>
      <c r="M12" s="80"/>
      <c r="N12" s="81">
        <f>分析係数表!H15</f>
        <v>9.2117570363651827E-3</v>
      </c>
      <c r="O12" s="82">
        <f t="shared" si="3"/>
        <v>0.2490957657053787</v>
      </c>
      <c r="P12" s="76">
        <f>分析係数表!C15</f>
        <v>0</v>
      </c>
      <c r="Q12" s="82">
        <f t="shared" si="4"/>
        <v>0</v>
      </c>
      <c r="R12" s="83">
        <v>0</v>
      </c>
      <c r="S12" s="84">
        <f t="shared" si="5"/>
        <v>0</v>
      </c>
      <c r="T12" s="85">
        <f>分析係数表!F15</f>
        <v>0.2982456140350877</v>
      </c>
      <c r="U12" s="86">
        <f t="shared" si="6"/>
        <v>0</v>
      </c>
      <c r="V12" s="87">
        <f>分析係数表!D15</f>
        <v>0</v>
      </c>
      <c r="W12" s="167">
        <f t="shared" si="7"/>
        <v>0</v>
      </c>
      <c r="X12" s="76">
        <f>分析係数表!E15</f>
        <v>0</v>
      </c>
      <c r="Y12" s="166">
        <f t="shared" si="8"/>
        <v>0</v>
      </c>
    </row>
    <row r="13" spans="1:25" x14ac:dyDescent="0.2">
      <c r="A13" s="6" t="s">
        <v>226</v>
      </c>
      <c r="B13" s="5" t="s">
        <v>30</v>
      </c>
      <c r="C13" s="90"/>
      <c r="D13" s="107">
        <f>投入係数表!AL13</f>
        <v>2.9828486204325128E-3</v>
      </c>
      <c r="E13" s="110">
        <f t="shared" si="9"/>
        <v>0.29828486204325128</v>
      </c>
      <c r="F13" s="85">
        <f>分析係数表!C16</f>
        <v>8.0906148867310179E-4</v>
      </c>
      <c r="G13" s="110">
        <f t="shared" si="0"/>
        <v>2.4133079453336368E-4</v>
      </c>
      <c r="H13" s="110">
        <v>2.7367640209733605E-4</v>
      </c>
      <c r="I13" s="110">
        <f t="shared" si="1"/>
        <v>2.7367640209733605E-4</v>
      </c>
      <c r="J13" s="85">
        <f>分析係数表!G16</f>
        <v>0</v>
      </c>
      <c r="K13" s="111">
        <f t="shared" si="2"/>
        <v>0</v>
      </c>
      <c r="L13" s="79"/>
      <c r="M13" s="80"/>
      <c r="N13" s="81">
        <f>分析係数表!H16</f>
        <v>1.7573198038604347E-2</v>
      </c>
      <c r="O13" s="82">
        <f t="shared" si="3"/>
        <v>0.47519807611487624</v>
      </c>
      <c r="P13" s="76">
        <f>分析係数表!C16</f>
        <v>8.0906148867310179E-4</v>
      </c>
      <c r="Q13" s="82">
        <f t="shared" si="4"/>
        <v>3.8446446287609569E-4</v>
      </c>
      <c r="R13" s="83">
        <v>4.3729198459231249E-4</v>
      </c>
      <c r="S13" s="84">
        <f t="shared" si="5"/>
        <v>7.1096838668964859E-4</v>
      </c>
      <c r="T13" s="85">
        <f>分析係数表!F16</f>
        <v>0</v>
      </c>
      <c r="U13" s="86">
        <f t="shared" si="6"/>
        <v>0</v>
      </c>
      <c r="V13" s="87">
        <f>分析係数表!D16</f>
        <v>0</v>
      </c>
      <c r="W13" s="167">
        <f t="shared" si="7"/>
        <v>0</v>
      </c>
      <c r="X13" s="76">
        <f>分析係数表!E16</f>
        <v>0</v>
      </c>
      <c r="Y13" s="166">
        <f t="shared" si="8"/>
        <v>0</v>
      </c>
    </row>
    <row r="14" spans="1:25" x14ac:dyDescent="0.2">
      <c r="A14" s="6" t="s">
        <v>2</v>
      </c>
      <c r="B14" s="5" t="s">
        <v>364</v>
      </c>
      <c r="C14" s="90"/>
      <c r="D14" s="107">
        <f>投入係数表!AL14</f>
        <v>8.948545861297539E-3</v>
      </c>
      <c r="E14" s="110">
        <f t="shared" si="9"/>
        <v>0.89485458612975388</v>
      </c>
      <c r="F14" s="85">
        <f>分析係数表!C17</f>
        <v>1.9255455712451908E-2</v>
      </c>
      <c r="G14" s="110">
        <f t="shared" si="0"/>
        <v>1.7230832852305956E-2</v>
      </c>
      <c r="H14" s="110">
        <v>1.8444103920249727E-2</v>
      </c>
      <c r="I14" s="110">
        <f t="shared" si="1"/>
        <v>1.8444103920249727E-2</v>
      </c>
      <c r="J14" s="85">
        <f>分析係数表!G17</f>
        <v>0.22549019607843138</v>
      </c>
      <c r="K14" s="111">
        <f t="shared" si="2"/>
        <v>4.1589646094680761E-3</v>
      </c>
      <c r="L14" s="79"/>
      <c r="M14" s="80"/>
      <c r="N14" s="81">
        <f>分析係数表!H17</f>
        <v>2.8343867804200562E-3</v>
      </c>
      <c r="O14" s="82">
        <f t="shared" si="3"/>
        <v>7.6644850986270371E-2</v>
      </c>
      <c r="P14" s="76">
        <f>分析係数表!C17</f>
        <v>1.9255455712451908E-2</v>
      </c>
      <c r="Q14" s="82">
        <f t="shared" si="4"/>
        <v>1.475831533753605E-3</v>
      </c>
      <c r="R14" s="83">
        <v>2.3940508289804056E-3</v>
      </c>
      <c r="S14" s="84">
        <f t="shared" si="5"/>
        <v>2.0838154749230134E-2</v>
      </c>
      <c r="T14" s="85">
        <f>分析係数表!F17</f>
        <v>0.34313725490196079</v>
      </c>
      <c r="U14" s="86">
        <f t="shared" si="6"/>
        <v>7.1503472178730855E-3</v>
      </c>
      <c r="V14" s="87">
        <f>分析係数表!D17</f>
        <v>1.9607843137254902E-2</v>
      </c>
      <c r="W14" s="167">
        <f t="shared" si="7"/>
        <v>0</v>
      </c>
      <c r="X14" s="76">
        <f>分析係数表!E17</f>
        <v>9.8039215686274508E-3</v>
      </c>
      <c r="Y14" s="166">
        <f t="shared" si="8"/>
        <v>0</v>
      </c>
    </row>
    <row r="15" spans="1:25" x14ac:dyDescent="0.2">
      <c r="A15" s="6" t="s">
        <v>3</v>
      </c>
      <c r="B15" s="5" t="s">
        <v>31</v>
      </c>
      <c r="C15" s="90"/>
      <c r="D15" s="107">
        <f>投入係数表!AL15</f>
        <v>0</v>
      </c>
      <c r="E15" s="110">
        <f t="shared" si="9"/>
        <v>0</v>
      </c>
      <c r="F15" s="85">
        <f>分析係数表!C18</f>
        <v>0.17326732673267331</v>
      </c>
      <c r="G15" s="110">
        <f t="shared" si="0"/>
        <v>0</v>
      </c>
      <c r="H15" s="110">
        <v>1.5127244615939267E-3</v>
      </c>
      <c r="I15" s="110">
        <f t="shared" si="1"/>
        <v>1.5127244615939267E-3</v>
      </c>
      <c r="J15" s="85">
        <f>分析係数表!G18</f>
        <v>0.2148626817447496</v>
      </c>
      <c r="K15" s="111">
        <f t="shared" si="2"/>
        <v>3.2502803455895356E-4</v>
      </c>
      <c r="L15" s="79"/>
      <c r="M15" s="80"/>
      <c r="N15" s="81">
        <f>分析係数表!H18</f>
        <v>4.8184575267140952E-4</v>
      </c>
      <c r="O15" s="82">
        <f t="shared" si="3"/>
        <v>1.3029624667665961E-2</v>
      </c>
      <c r="P15" s="76">
        <f>分析係数表!C18</f>
        <v>0.17326732673267331</v>
      </c>
      <c r="Q15" s="82">
        <f t="shared" si="4"/>
        <v>2.2576082344965779E-3</v>
      </c>
      <c r="R15" s="83">
        <v>4.184805338818199E-3</v>
      </c>
      <c r="S15" s="84">
        <f t="shared" si="5"/>
        <v>5.6975298004121253E-3</v>
      </c>
      <c r="T15" s="85">
        <f>分析係数表!F18</f>
        <v>0.4604200323101777</v>
      </c>
      <c r="U15" s="86">
        <f t="shared" si="6"/>
        <v>2.6232568547939509E-3</v>
      </c>
      <c r="V15" s="87">
        <f>分析係数表!D18</f>
        <v>6.3004846526655903E-2</v>
      </c>
      <c r="W15" s="167">
        <f t="shared" si="7"/>
        <v>0</v>
      </c>
      <c r="X15" s="76">
        <f>分析係数表!E18</f>
        <v>5.492730210016155E-2</v>
      </c>
      <c r="Y15" s="166">
        <f t="shared" si="8"/>
        <v>0</v>
      </c>
    </row>
    <row r="16" spans="1:25" x14ac:dyDescent="0.2">
      <c r="A16" s="6" t="s">
        <v>4</v>
      </c>
      <c r="B16" s="5" t="s">
        <v>32</v>
      </c>
      <c r="C16" s="90"/>
      <c r="D16" s="107">
        <f>投入係数表!AL16</f>
        <v>0</v>
      </c>
      <c r="E16" s="110">
        <f t="shared" si="9"/>
        <v>0</v>
      </c>
      <c r="F16" s="85">
        <f>分析係数表!C19</f>
        <v>6.6666666666667096E-3</v>
      </c>
      <c r="G16" s="110">
        <f t="shared" si="0"/>
        <v>0</v>
      </c>
      <c r="H16" s="110">
        <v>1.5281942611079699E-4</v>
      </c>
      <c r="I16" s="110">
        <f t="shared" si="1"/>
        <v>1.5281942611079699E-4</v>
      </c>
      <c r="J16" s="85">
        <f>分析係数表!G19</f>
        <v>7.1428571428571425E-2</v>
      </c>
      <c r="K16" s="111">
        <f t="shared" si="2"/>
        <v>1.0915673293628356E-5</v>
      </c>
      <c r="L16" s="79"/>
      <c r="M16" s="80"/>
      <c r="N16" s="81">
        <f>分析係数表!H19</f>
        <v>-1.1337547121680225E-4</v>
      </c>
      <c r="O16" s="82">
        <f t="shared" si="3"/>
        <v>-3.0657940394508147E-3</v>
      </c>
      <c r="P16" s="76">
        <f>分析係数表!C19</f>
        <v>6.6666666666667096E-3</v>
      </c>
      <c r="Q16" s="82">
        <f t="shared" si="4"/>
        <v>-2.0438626929672228E-5</v>
      </c>
      <c r="R16" s="83">
        <v>2.5149098387899349E-5</v>
      </c>
      <c r="S16" s="84">
        <f t="shared" si="5"/>
        <v>1.7796852449869635E-4</v>
      </c>
      <c r="T16" s="85">
        <f>分析係数表!F19</f>
        <v>0.2857142857142857</v>
      </c>
      <c r="U16" s="86">
        <f t="shared" si="6"/>
        <v>5.0848149856770383E-5</v>
      </c>
      <c r="V16" s="87">
        <f>分析係数表!D19</f>
        <v>0</v>
      </c>
      <c r="W16" s="167">
        <f t="shared" si="7"/>
        <v>0</v>
      </c>
      <c r="X16" s="76">
        <f>分析係数表!E19</f>
        <v>0</v>
      </c>
      <c r="Y16" s="166">
        <f t="shared" si="8"/>
        <v>0</v>
      </c>
    </row>
    <row r="17" spans="1:25" x14ac:dyDescent="0.2">
      <c r="A17" s="6" t="s">
        <v>5</v>
      </c>
      <c r="B17" s="5" t="s">
        <v>33</v>
      </c>
      <c r="C17" s="90"/>
      <c r="D17" s="107">
        <f>投入係数表!AL17</f>
        <v>0</v>
      </c>
      <c r="E17" s="110">
        <f t="shared" si="9"/>
        <v>0</v>
      </c>
      <c r="F17" s="85">
        <f>分析係数表!C20</f>
        <v>0</v>
      </c>
      <c r="G17" s="110">
        <f t="shared" si="0"/>
        <v>0</v>
      </c>
      <c r="H17" s="110">
        <v>0</v>
      </c>
      <c r="I17" s="110">
        <f t="shared" si="1"/>
        <v>0</v>
      </c>
      <c r="J17" s="85">
        <f>分析係数表!G20</f>
        <v>0.16666666666666666</v>
      </c>
      <c r="K17" s="111">
        <f t="shared" si="2"/>
        <v>0</v>
      </c>
      <c r="L17" s="79"/>
      <c r="M17" s="80"/>
      <c r="N17" s="81">
        <f>分析係数表!H20</f>
        <v>5.9522122388821173E-4</v>
      </c>
      <c r="O17" s="82">
        <f t="shared" si="3"/>
        <v>1.6095418707116775E-2</v>
      </c>
      <c r="P17" s="76">
        <f>分析係数表!C20</f>
        <v>0</v>
      </c>
      <c r="Q17" s="82">
        <f t="shared" si="4"/>
        <v>0</v>
      </c>
      <c r="R17" s="83">
        <v>0</v>
      </c>
      <c r="S17" s="84">
        <f t="shared" si="5"/>
        <v>0</v>
      </c>
      <c r="T17" s="85">
        <f>分析係数表!F20</f>
        <v>0.33333333333333331</v>
      </c>
      <c r="U17" s="86">
        <f t="shared" si="6"/>
        <v>0</v>
      </c>
      <c r="V17" s="87">
        <f>分析係数表!D20</f>
        <v>1.5</v>
      </c>
      <c r="W17" s="167">
        <f t="shared" si="7"/>
        <v>0</v>
      </c>
      <c r="X17" s="76">
        <f>分析係数表!E20</f>
        <v>1.1666666666666667</v>
      </c>
      <c r="Y17" s="166">
        <f t="shared" si="8"/>
        <v>0</v>
      </c>
    </row>
    <row r="18" spans="1:25" x14ac:dyDescent="0.2">
      <c r="A18" s="6" t="s">
        <v>6</v>
      </c>
      <c r="B18" s="5" t="s">
        <v>34</v>
      </c>
      <c r="C18" s="90"/>
      <c r="D18" s="107">
        <f>投入係数表!AL18</f>
        <v>1.4914243102162564E-3</v>
      </c>
      <c r="E18" s="110">
        <f t="shared" si="9"/>
        <v>0.14914243102162564</v>
      </c>
      <c r="F18" s="85">
        <f>分析係数表!C21</f>
        <v>2.5662959794696349E-2</v>
      </c>
      <c r="G18" s="110">
        <f t="shared" si="0"/>
        <v>3.8274362109912523E-3</v>
      </c>
      <c r="H18" s="110">
        <v>4.4665250677440602E-3</v>
      </c>
      <c r="I18" s="110">
        <f t="shared" si="1"/>
        <v>4.4665250677440602E-3</v>
      </c>
      <c r="J18" s="85">
        <f>分析係数表!G21</f>
        <v>0.2857142857142857</v>
      </c>
      <c r="K18" s="111">
        <f t="shared" si="2"/>
        <v>1.2761500193554456E-3</v>
      </c>
      <c r="L18" s="79"/>
      <c r="M18" s="80"/>
      <c r="N18" s="81">
        <f>分析係数表!H21</f>
        <v>9.6369150534281905E-4</v>
      </c>
      <c r="O18" s="82">
        <f t="shared" si="3"/>
        <v>2.6059249335331922E-2</v>
      </c>
      <c r="P18" s="76">
        <f>分析係数表!C21</f>
        <v>2.5662959794696349E-2</v>
      </c>
      <c r="Q18" s="82">
        <f t="shared" si="4"/>
        <v>6.6875746797259066E-4</v>
      </c>
      <c r="R18" s="83">
        <v>1.246239484014026E-3</v>
      </c>
      <c r="S18" s="84">
        <f t="shared" si="5"/>
        <v>5.7127645517580858E-3</v>
      </c>
      <c r="T18" s="85">
        <f>分析係数表!F21</f>
        <v>0.42857142857142855</v>
      </c>
      <c r="U18" s="86">
        <f t="shared" si="6"/>
        <v>2.4483276650391797E-3</v>
      </c>
      <c r="V18" s="87">
        <f>分析係数表!D21</f>
        <v>0.12903225806451613</v>
      </c>
      <c r="W18" s="167">
        <f t="shared" si="7"/>
        <v>0</v>
      </c>
      <c r="X18" s="76">
        <f>分析係数表!E21</f>
        <v>9.2165898617511524E-2</v>
      </c>
      <c r="Y18" s="166">
        <f t="shared" si="8"/>
        <v>0</v>
      </c>
    </row>
    <row r="19" spans="1:25" x14ac:dyDescent="0.2">
      <c r="A19" s="6" t="s">
        <v>7</v>
      </c>
      <c r="B19" s="5" t="s">
        <v>268</v>
      </c>
      <c r="C19" s="90"/>
      <c r="D19" s="107">
        <f>投入係数表!AL19</f>
        <v>5.9656972408650257E-3</v>
      </c>
      <c r="E19" s="110">
        <f t="shared" si="9"/>
        <v>0.59656972408650255</v>
      </c>
      <c r="F19" s="85">
        <f>分析係数表!C22</f>
        <v>5.6016597510373467E-2</v>
      </c>
      <c r="G19" s="110">
        <f t="shared" si="0"/>
        <v>3.3417806121028168E-2</v>
      </c>
      <c r="H19" s="110">
        <v>3.5379818314717128E-2</v>
      </c>
      <c r="I19" s="110">
        <f t="shared" si="1"/>
        <v>3.5379818314717128E-2</v>
      </c>
      <c r="J19" s="85">
        <f>分析係数表!G22</f>
        <v>0.19573901464713714</v>
      </c>
      <c r="K19" s="111">
        <f t="shared" si="2"/>
        <v>6.9252107753174667E-3</v>
      </c>
      <c r="L19" s="79"/>
      <c r="M19" s="80"/>
      <c r="N19" s="81">
        <f>分析係数表!H22</f>
        <v>5.6687735608401125E-5</v>
      </c>
      <c r="O19" s="82">
        <f t="shared" si="3"/>
        <v>1.5328970197254074E-3</v>
      </c>
      <c r="P19" s="76">
        <f>分析係数表!C22</f>
        <v>5.6016597510373467E-2</v>
      </c>
      <c r="Q19" s="82">
        <f t="shared" si="4"/>
        <v>8.5867675378809163E-5</v>
      </c>
      <c r="R19" s="83">
        <v>4.6204384847619543E-4</v>
      </c>
      <c r="S19" s="84">
        <f t="shared" si="5"/>
        <v>3.5841862163193322E-2</v>
      </c>
      <c r="T19" s="85">
        <f>分析係数表!F22</f>
        <v>0.41411451398135818</v>
      </c>
      <c r="U19" s="86">
        <f t="shared" si="6"/>
        <v>1.4842635329897633E-2</v>
      </c>
      <c r="V19" s="87">
        <f>分析係数表!D22</f>
        <v>3.1957390146471372E-2</v>
      </c>
      <c r="W19" s="167">
        <f t="shared" si="7"/>
        <v>0</v>
      </c>
      <c r="X19" s="76">
        <f>分析係数表!E22</f>
        <v>2.529960053262317E-2</v>
      </c>
      <c r="Y19" s="166">
        <f t="shared" si="8"/>
        <v>0</v>
      </c>
    </row>
    <row r="20" spans="1:25" x14ac:dyDescent="0.2">
      <c r="A20" s="6" t="s">
        <v>8</v>
      </c>
      <c r="B20" s="5" t="s">
        <v>269</v>
      </c>
      <c r="C20" s="90"/>
      <c r="D20" s="107">
        <f>投入係数表!AL20</f>
        <v>8.2028337061894104E-3</v>
      </c>
      <c r="E20" s="110">
        <f t="shared" si="9"/>
        <v>0.82028337061894108</v>
      </c>
      <c r="F20" s="85">
        <f>分析係数表!C23</f>
        <v>0</v>
      </c>
      <c r="G20" s="110">
        <f t="shared" si="0"/>
        <v>0</v>
      </c>
      <c r="H20" s="110">
        <v>0</v>
      </c>
      <c r="I20" s="110">
        <f t="shared" si="1"/>
        <v>0</v>
      </c>
      <c r="J20" s="85">
        <f>分析係数表!G23</f>
        <v>0.21686746987951808</v>
      </c>
      <c r="K20" s="111">
        <f t="shared" si="2"/>
        <v>0</v>
      </c>
      <c r="L20" s="79"/>
      <c r="M20" s="80"/>
      <c r="N20" s="81">
        <f>分析係数表!H23</f>
        <v>2.8343867804200562E-5</v>
      </c>
      <c r="O20" s="82">
        <f t="shared" si="3"/>
        <v>7.6644850986270368E-4</v>
      </c>
      <c r="P20" s="76">
        <f>分析係数表!C23</f>
        <v>0</v>
      </c>
      <c r="Q20" s="82">
        <f t="shared" si="4"/>
        <v>0</v>
      </c>
      <c r="R20" s="83">
        <v>0</v>
      </c>
      <c r="S20" s="84">
        <f t="shared" si="5"/>
        <v>0</v>
      </c>
      <c r="T20" s="85">
        <f>分析係数表!F23</f>
        <v>0.43373493975903615</v>
      </c>
      <c r="U20" s="86">
        <f t="shared" si="6"/>
        <v>0</v>
      </c>
      <c r="V20" s="87">
        <f>分析係数表!D23</f>
        <v>0.26506024096385544</v>
      </c>
      <c r="W20" s="167">
        <f t="shared" si="7"/>
        <v>0</v>
      </c>
      <c r="X20" s="76">
        <f>分析係数表!E23</f>
        <v>0.25301204819277107</v>
      </c>
      <c r="Y20" s="166">
        <f t="shared" si="8"/>
        <v>0</v>
      </c>
    </row>
    <row r="21" spans="1:25" x14ac:dyDescent="0.2">
      <c r="A21" s="6" t="s">
        <v>9</v>
      </c>
      <c r="B21" s="5" t="s">
        <v>270</v>
      </c>
      <c r="C21" s="90"/>
      <c r="D21" s="107">
        <f>投入係数表!AL21</f>
        <v>2.2371364653243847E-3</v>
      </c>
      <c r="E21" s="110">
        <f t="shared" si="9"/>
        <v>0.22371364653243847</v>
      </c>
      <c r="F21" s="85">
        <f>分析係数表!C24</f>
        <v>0.19917864476386038</v>
      </c>
      <c r="G21" s="110">
        <f t="shared" si="0"/>
        <v>4.4558980931512386E-2</v>
      </c>
      <c r="H21" s="110">
        <v>4.7354791639027539E-2</v>
      </c>
      <c r="I21" s="110">
        <f t="shared" si="1"/>
        <v>4.7354791639027539E-2</v>
      </c>
      <c r="J21" s="85">
        <f>分析係数表!G24</f>
        <v>0.20754716981132076</v>
      </c>
      <c r="K21" s="111">
        <f t="shared" si="2"/>
        <v>9.828352981684961E-3</v>
      </c>
      <c r="L21" s="79"/>
      <c r="M21" s="80"/>
      <c r="N21" s="81">
        <f>分析係数表!H24</f>
        <v>3.9681414925880784E-4</v>
      </c>
      <c r="O21" s="82">
        <f t="shared" si="3"/>
        <v>1.073027913807785E-2</v>
      </c>
      <c r="P21" s="76">
        <f>分析係数表!C24</f>
        <v>0.19917864476386038</v>
      </c>
      <c r="Q21" s="82">
        <f t="shared" si="4"/>
        <v>2.1372424566602701E-3</v>
      </c>
      <c r="R21" s="83">
        <v>4.1076221489281858E-3</v>
      </c>
      <c r="S21" s="84">
        <f t="shared" si="5"/>
        <v>5.1462413787955727E-2</v>
      </c>
      <c r="T21" s="85">
        <f>分析係数表!F24</f>
        <v>0.39622641509433965</v>
      </c>
      <c r="U21" s="86">
        <f t="shared" si="6"/>
        <v>2.0390767727303215E-2</v>
      </c>
      <c r="V21" s="87">
        <f>分析係数表!D24</f>
        <v>0.16981132075471697</v>
      </c>
      <c r="W21" s="167">
        <f t="shared" si="7"/>
        <v>0</v>
      </c>
      <c r="X21" s="76">
        <f>分析係数表!E24</f>
        <v>0.16981132075471697</v>
      </c>
      <c r="Y21" s="166">
        <f t="shared" si="8"/>
        <v>0</v>
      </c>
    </row>
    <row r="22" spans="1:25" x14ac:dyDescent="0.2">
      <c r="A22" s="6" t="s">
        <v>10</v>
      </c>
      <c r="B22" s="5" t="s">
        <v>271</v>
      </c>
      <c r="C22" s="90"/>
      <c r="D22" s="107">
        <f>投入係数表!AL22</f>
        <v>8.2028337061894104E-3</v>
      </c>
      <c r="E22" s="110">
        <f t="shared" si="9"/>
        <v>0.82028337061894108</v>
      </c>
      <c r="F22" s="85">
        <f>分析係数表!C25</f>
        <v>0</v>
      </c>
      <c r="G22" s="110">
        <f t="shared" si="0"/>
        <v>0</v>
      </c>
      <c r="H22" s="110">
        <v>0</v>
      </c>
      <c r="I22" s="110">
        <f t="shared" si="1"/>
        <v>0</v>
      </c>
      <c r="J22" s="85">
        <f>分析係数表!G25</f>
        <v>0.20512820512820512</v>
      </c>
      <c r="K22" s="111">
        <f t="shared" si="2"/>
        <v>0</v>
      </c>
      <c r="L22" s="79"/>
      <c r="M22" s="80"/>
      <c r="N22" s="81">
        <f>分析係数表!H25</f>
        <v>5.3853348827981068E-4</v>
      </c>
      <c r="O22" s="82">
        <f t="shared" si="3"/>
        <v>1.456252168739137E-2</v>
      </c>
      <c r="P22" s="76">
        <f>分析係数表!C25</f>
        <v>0</v>
      </c>
      <c r="Q22" s="82">
        <f t="shared" si="4"/>
        <v>0</v>
      </c>
      <c r="R22" s="83">
        <v>0</v>
      </c>
      <c r="S22" s="84">
        <f t="shared" si="5"/>
        <v>0</v>
      </c>
      <c r="T22" s="85">
        <f>分析係数表!F25</f>
        <v>0.35897435897435898</v>
      </c>
      <c r="U22" s="86">
        <f t="shared" si="6"/>
        <v>0</v>
      </c>
      <c r="V22" s="87">
        <f>分析係数表!D25</f>
        <v>2.641025641025641</v>
      </c>
      <c r="W22" s="167">
        <f t="shared" si="7"/>
        <v>0</v>
      </c>
      <c r="X22" s="76">
        <f>分析係数表!E25</f>
        <v>2.4615384615384617</v>
      </c>
      <c r="Y22" s="166">
        <f t="shared" si="8"/>
        <v>0</v>
      </c>
    </row>
    <row r="23" spans="1:25" x14ac:dyDescent="0.2">
      <c r="A23" s="6" t="s">
        <v>11</v>
      </c>
      <c r="B23" s="5" t="s">
        <v>35</v>
      </c>
      <c r="C23" s="90"/>
      <c r="D23" s="107">
        <f>投入係数表!AL23</f>
        <v>4.4742729306487695E-3</v>
      </c>
      <c r="E23" s="110">
        <f t="shared" si="9"/>
        <v>0.44742729306487694</v>
      </c>
      <c r="F23" s="85">
        <f>分析係数表!C26</f>
        <v>0.11021233569261879</v>
      </c>
      <c r="G23" s="110">
        <f t="shared" si="0"/>
        <v>4.9312007021305948E-2</v>
      </c>
      <c r="H23" s="110">
        <v>5.3074020397287987E-2</v>
      </c>
      <c r="I23" s="110">
        <f t="shared" si="1"/>
        <v>5.3074020397287987E-2</v>
      </c>
      <c r="J23" s="85">
        <f>分析係数表!G26</f>
        <v>0.1984126984126984</v>
      </c>
      <c r="K23" s="111">
        <f t="shared" si="2"/>
        <v>1.0530559602636505E-2</v>
      </c>
      <c r="L23" s="79"/>
      <c r="M23" s="80"/>
      <c r="N23" s="81">
        <f>分析係数表!H26</f>
        <v>1.2046143816785239E-2</v>
      </c>
      <c r="O23" s="82">
        <f t="shared" si="3"/>
        <v>0.32574061669164905</v>
      </c>
      <c r="P23" s="76">
        <f>分析係数表!C26</f>
        <v>0.11021233569261879</v>
      </c>
      <c r="Q23" s="82">
        <f t="shared" si="4"/>
        <v>3.5900634195540689E-2</v>
      </c>
      <c r="R23" s="83">
        <v>3.6920903816178151E-2</v>
      </c>
      <c r="S23" s="84">
        <f t="shared" si="5"/>
        <v>8.9994924213466138E-2</v>
      </c>
      <c r="T23" s="85">
        <f>分析係数表!F26</f>
        <v>0.33809523809523812</v>
      </c>
      <c r="U23" s="86">
        <f t="shared" si="6"/>
        <v>3.0426855329314745E-2</v>
      </c>
      <c r="V23" s="87">
        <f>分析係数表!D26</f>
        <v>0</v>
      </c>
      <c r="W23" s="167">
        <f t="shared" si="7"/>
        <v>0</v>
      </c>
      <c r="X23" s="76">
        <f>分析係数表!E26</f>
        <v>0</v>
      </c>
      <c r="Y23" s="166">
        <f t="shared" si="8"/>
        <v>0</v>
      </c>
    </row>
    <row r="24" spans="1:25" x14ac:dyDescent="0.2">
      <c r="A24" s="6" t="s">
        <v>12</v>
      </c>
      <c r="B24" s="5" t="s">
        <v>365</v>
      </c>
      <c r="C24" s="90"/>
      <c r="D24" s="107">
        <f>投入係数表!AL24</f>
        <v>7.4571215510812821E-4</v>
      </c>
      <c r="E24" s="110">
        <f t="shared" si="9"/>
        <v>7.4571215510812819E-2</v>
      </c>
      <c r="F24" s="85">
        <f>分析係数表!C27</f>
        <v>1.1933174224343368E-3</v>
      </c>
      <c r="G24" s="110">
        <f t="shared" si="0"/>
        <v>8.8987130681158596E-5</v>
      </c>
      <c r="H24" s="110">
        <v>9.4508545158807878E-5</v>
      </c>
      <c r="I24" s="110">
        <f t="shared" si="1"/>
        <v>9.4508545158807878E-5</v>
      </c>
      <c r="J24" s="85">
        <f>分析係数表!G27</f>
        <v>0.2857142857142857</v>
      </c>
      <c r="K24" s="111">
        <f t="shared" si="2"/>
        <v>2.7002441473945105E-5</v>
      </c>
      <c r="L24" s="79"/>
      <c r="M24" s="80"/>
      <c r="N24" s="81">
        <f>分析係数表!H27</f>
        <v>1.1365890989484425E-2</v>
      </c>
      <c r="O24" s="82">
        <f t="shared" si="3"/>
        <v>0.30734585245494417</v>
      </c>
      <c r="P24" s="76">
        <f>分析係数表!C27</f>
        <v>1.1933174224343368E-3</v>
      </c>
      <c r="Q24" s="82">
        <f t="shared" si="4"/>
        <v>3.6676116044741795E-4</v>
      </c>
      <c r="R24" s="83">
        <v>3.6824104640745953E-4</v>
      </c>
      <c r="S24" s="84">
        <f t="shared" si="5"/>
        <v>4.6274959156626742E-4</v>
      </c>
      <c r="T24" s="85">
        <f>分析係数表!F27</f>
        <v>0.5714285714285714</v>
      </c>
      <c r="U24" s="86">
        <f t="shared" si="6"/>
        <v>2.644283380378671E-4</v>
      </c>
      <c r="V24" s="87">
        <f>分析係数表!D27</f>
        <v>1.4285714285714286</v>
      </c>
      <c r="W24" s="167">
        <f t="shared" si="7"/>
        <v>0</v>
      </c>
      <c r="X24" s="76">
        <f>分析係数表!E27</f>
        <v>1.2857142857142858</v>
      </c>
      <c r="Y24" s="166">
        <f t="shared" si="8"/>
        <v>0</v>
      </c>
    </row>
    <row r="25" spans="1:25" x14ac:dyDescent="0.2">
      <c r="A25" s="6" t="s">
        <v>13</v>
      </c>
      <c r="B25" s="5" t="s">
        <v>191</v>
      </c>
      <c r="C25" s="90"/>
      <c r="D25" s="107">
        <f>投入係数表!AL25</f>
        <v>2.0879940343027592E-2</v>
      </c>
      <c r="E25" s="110">
        <f t="shared" si="9"/>
        <v>2.087994034302759</v>
      </c>
      <c r="F25" s="85">
        <f>分析係数表!C28</f>
        <v>9.1300191204588876E-2</v>
      </c>
      <c r="G25" s="110">
        <f t="shared" si="0"/>
        <v>0.19063425456588279</v>
      </c>
      <c r="H25" s="110">
        <v>0.2078204832441333</v>
      </c>
      <c r="I25" s="110">
        <f t="shared" si="1"/>
        <v>0.2078204832441333</v>
      </c>
      <c r="J25" s="85">
        <f>分析係数表!G28</f>
        <v>0.1256583897667419</v>
      </c>
      <c r="K25" s="111">
        <f t="shared" si="2"/>
        <v>2.6114387285003957E-2</v>
      </c>
      <c r="L25" s="79"/>
      <c r="M25" s="80"/>
      <c r="N25" s="81">
        <f>分析係数表!H28</f>
        <v>2.1286244720954622E-2</v>
      </c>
      <c r="O25" s="82">
        <f t="shared" si="3"/>
        <v>0.57560283090689046</v>
      </c>
      <c r="P25" s="76">
        <f>分析係数表!C28</f>
        <v>9.1300191204588876E-2</v>
      </c>
      <c r="Q25" s="82">
        <f t="shared" si="4"/>
        <v>5.255264851970174E-2</v>
      </c>
      <c r="R25" s="83">
        <v>5.7204618649567329E-2</v>
      </c>
      <c r="S25" s="84">
        <f t="shared" si="5"/>
        <v>0.26502510189370065</v>
      </c>
      <c r="T25" s="85">
        <f>分析係数表!F28</f>
        <v>0.21519939804364183</v>
      </c>
      <c r="U25" s="86">
        <f t="shared" si="6"/>
        <v>5.7033242393979222E-2</v>
      </c>
      <c r="V25" s="87">
        <f>分析係数表!D28</f>
        <v>9.9322799097065456E-2</v>
      </c>
      <c r="W25" s="167">
        <f t="shared" si="7"/>
        <v>0</v>
      </c>
      <c r="X25" s="76">
        <f>分析係数表!E28</f>
        <v>9.7817908201655382E-2</v>
      </c>
      <c r="Y25" s="166">
        <f t="shared" si="8"/>
        <v>0</v>
      </c>
    </row>
    <row r="26" spans="1:25" x14ac:dyDescent="0.2">
      <c r="A26" s="6" t="s">
        <v>14</v>
      </c>
      <c r="B26" s="5" t="s">
        <v>50</v>
      </c>
      <c r="C26" s="90"/>
      <c r="D26" s="107">
        <f>投入係数表!AL26</f>
        <v>5.9656972408650257E-3</v>
      </c>
      <c r="E26" s="110">
        <f t="shared" si="9"/>
        <v>0.59656972408650255</v>
      </c>
      <c r="F26" s="85">
        <f>分析係数表!C29</f>
        <v>1.8433179723502335E-2</v>
      </c>
      <c r="G26" s="110">
        <f t="shared" si="0"/>
        <v>1.0996676941686701E-2</v>
      </c>
      <c r="H26" s="110">
        <v>1.1696210214997676E-2</v>
      </c>
      <c r="I26" s="110">
        <f t="shared" si="1"/>
        <v>1.1696210214997676E-2</v>
      </c>
      <c r="J26" s="85">
        <f>分析係数表!G29</f>
        <v>0.30107526881720431</v>
      </c>
      <c r="K26" s="111">
        <f t="shared" si="2"/>
        <v>3.5214396346229565E-3</v>
      </c>
      <c r="L26" s="79"/>
      <c r="M26" s="80"/>
      <c r="N26" s="81">
        <f>分析係数表!H29</f>
        <v>1.0062073070491199E-2</v>
      </c>
      <c r="O26" s="82">
        <f t="shared" si="3"/>
        <v>0.27208922100125976</v>
      </c>
      <c r="P26" s="76">
        <f>分析係数表!C29</f>
        <v>1.8433179723502335E-2</v>
      </c>
      <c r="Q26" s="82">
        <f t="shared" si="4"/>
        <v>5.0154695115439676E-3</v>
      </c>
      <c r="R26" s="83">
        <v>5.9729543424059759E-3</v>
      </c>
      <c r="S26" s="84">
        <f t="shared" si="5"/>
        <v>1.7669164557403652E-2</v>
      </c>
      <c r="T26" s="85">
        <f>分析係数表!F29</f>
        <v>0.4838709677419355</v>
      </c>
      <c r="U26" s="86">
        <f t="shared" si="6"/>
        <v>8.5495957535824119E-3</v>
      </c>
      <c r="V26" s="87">
        <f>分析係数表!D29</f>
        <v>0.46236559139784944</v>
      </c>
      <c r="W26" s="167">
        <f t="shared" si="7"/>
        <v>0</v>
      </c>
      <c r="X26" s="76">
        <f>分析係数表!E29</f>
        <v>0.18279569892473119</v>
      </c>
      <c r="Y26" s="166">
        <f t="shared" si="8"/>
        <v>0</v>
      </c>
    </row>
    <row r="27" spans="1:25" x14ac:dyDescent="0.2">
      <c r="A27" s="6" t="s">
        <v>15</v>
      </c>
      <c r="B27" s="5" t="s">
        <v>36</v>
      </c>
      <c r="C27" s="90"/>
      <c r="D27" s="107">
        <f>投入係数表!AL27</f>
        <v>7.4571215510812821E-4</v>
      </c>
      <c r="E27" s="110">
        <f t="shared" si="9"/>
        <v>7.4571215510812819E-2</v>
      </c>
      <c r="F27" s="85">
        <f>分析係数表!C30</f>
        <v>1</v>
      </c>
      <c r="G27" s="110">
        <f t="shared" si="0"/>
        <v>7.4571215510812819E-2</v>
      </c>
      <c r="H27" s="110">
        <v>9.3091384251681744E-2</v>
      </c>
      <c r="I27" s="110">
        <f t="shared" si="1"/>
        <v>9.3091384251681744E-2</v>
      </c>
      <c r="J27" s="85">
        <f>分析係数表!G30</f>
        <v>0.34457349818908456</v>
      </c>
      <c r="K27" s="111">
        <f t="shared" si="2"/>
        <v>3.2076823922866232E-2</v>
      </c>
      <c r="L27" s="79"/>
      <c r="M27" s="80"/>
      <c r="N27" s="81">
        <f>分析係数表!H30</f>
        <v>0</v>
      </c>
      <c r="O27" s="82">
        <f t="shared" si="3"/>
        <v>0</v>
      </c>
      <c r="P27" s="76">
        <f>分析係数表!C30</f>
        <v>1</v>
      </c>
      <c r="Q27" s="82">
        <f t="shared" si="4"/>
        <v>0</v>
      </c>
      <c r="R27" s="83">
        <v>5.7150867382915402E-2</v>
      </c>
      <c r="S27" s="84">
        <f t="shared" si="5"/>
        <v>0.15024225163459715</v>
      </c>
      <c r="T27" s="85">
        <f>分析係数表!F30</f>
        <v>0.44136380666916447</v>
      </c>
      <c r="U27" s="86">
        <f t="shared" si="6"/>
        <v>6.6311492103992301E-2</v>
      </c>
      <c r="V27" s="87">
        <f>分析係数表!D30</f>
        <v>0.11764705882352941</v>
      </c>
      <c r="W27" s="167">
        <f t="shared" si="7"/>
        <v>0</v>
      </c>
      <c r="X27" s="76">
        <f>分析係数表!E30</f>
        <v>7.730735606344448E-2</v>
      </c>
      <c r="Y27" s="166">
        <f t="shared" si="8"/>
        <v>0</v>
      </c>
    </row>
    <row r="28" spans="1:25" x14ac:dyDescent="0.2">
      <c r="A28" s="6" t="s">
        <v>16</v>
      </c>
      <c r="B28" s="5" t="s">
        <v>192</v>
      </c>
      <c r="C28" s="90"/>
      <c r="D28" s="107">
        <f>投入係数表!AL28</f>
        <v>4.4742729306487695E-3</v>
      </c>
      <c r="E28" s="110">
        <f t="shared" si="9"/>
        <v>0.44742729306487694</v>
      </c>
      <c r="F28" s="85">
        <f>分析係数表!C31</f>
        <v>0.63276836158192085</v>
      </c>
      <c r="G28" s="110">
        <f t="shared" si="0"/>
        <v>0.28311783515969613</v>
      </c>
      <c r="H28" s="110">
        <v>0.33237842849104277</v>
      </c>
      <c r="I28" s="110">
        <f t="shared" si="1"/>
        <v>0.33237842849104277</v>
      </c>
      <c r="J28" s="85">
        <f>分析係数表!G31</f>
        <v>7.0953436807095344E-2</v>
      </c>
      <c r="K28" s="111">
        <f t="shared" si="2"/>
        <v>2.3583391821980861E-2</v>
      </c>
      <c r="L28" s="79"/>
      <c r="M28" s="80"/>
      <c r="N28" s="81">
        <f>分析係数表!H31</f>
        <v>2.4772540460871292E-2</v>
      </c>
      <c r="O28" s="82">
        <f t="shared" si="3"/>
        <v>0.66987599762000305</v>
      </c>
      <c r="P28" s="76">
        <f>分析係数表!C31</f>
        <v>0.63276836158192085</v>
      </c>
      <c r="Q28" s="82">
        <f t="shared" si="4"/>
        <v>0.42387633747706405</v>
      </c>
      <c r="R28" s="83">
        <v>0.5503582202914149</v>
      </c>
      <c r="S28" s="84">
        <f t="shared" si="5"/>
        <v>0.88273664878245772</v>
      </c>
      <c r="T28" s="85">
        <f>分析係数表!F31</f>
        <v>0.34515890613451589</v>
      </c>
      <c r="U28" s="86">
        <f t="shared" si="6"/>
        <v>0.30468441609860142</v>
      </c>
      <c r="V28" s="87">
        <f>分析係数表!D31</f>
        <v>8.130081300813009E-3</v>
      </c>
      <c r="W28" s="167">
        <f t="shared" si="7"/>
        <v>0</v>
      </c>
      <c r="X28" s="76">
        <f>分析係数表!E31</f>
        <v>7.3909830007390983E-3</v>
      </c>
      <c r="Y28" s="166">
        <f t="shared" si="8"/>
        <v>0</v>
      </c>
    </row>
    <row r="29" spans="1:25" x14ac:dyDescent="0.2">
      <c r="A29" s="6" t="s">
        <v>17</v>
      </c>
      <c r="B29" s="5" t="s">
        <v>272</v>
      </c>
      <c r="C29" s="90"/>
      <c r="D29" s="107">
        <f>投入係数表!AL29</f>
        <v>7.4571215510812821E-4</v>
      </c>
      <c r="E29" s="110">
        <f t="shared" si="9"/>
        <v>7.4571215510812819E-2</v>
      </c>
      <c r="F29" s="85">
        <f>分析係数表!C32</f>
        <v>0.97868217054263562</v>
      </c>
      <c r="G29" s="110">
        <f t="shared" si="0"/>
        <v>7.2981519056124947E-2</v>
      </c>
      <c r="H29" s="110">
        <v>8.6085408342581077E-2</v>
      </c>
      <c r="I29" s="110">
        <f t="shared" si="1"/>
        <v>8.6085408342581077E-2</v>
      </c>
      <c r="J29" s="85">
        <f>分析係数表!G32</f>
        <v>0.14173228346456693</v>
      </c>
      <c r="K29" s="111">
        <f t="shared" si="2"/>
        <v>1.2201081497373695E-2</v>
      </c>
      <c r="L29" s="79"/>
      <c r="M29" s="80"/>
      <c r="N29" s="81">
        <f>分析係数表!H32</f>
        <v>7.0859669510501405E-3</v>
      </c>
      <c r="O29" s="82">
        <f t="shared" si="3"/>
        <v>0.19161212746567591</v>
      </c>
      <c r="P29" s="76">
        <f>分析係数表!C32</f>
        <v>0.97868217054263562</v>
      </c>
      <c r="Q29" s="82">
        <f t="shared" si="4"/>
        <v>0.18752737281039986</v>
      </c>
      <c r="R29" s="83">
        <v>0.23672666882056537</v>
      </c>
      <c r="S29" s="84">
        <f t="shared" si="5"/>
        <v>0.32281207716314642</v>
      </c>
      <c r="T29" s="85">
        <f>分析係数表!F32</f>
        <v>0.48622047244094491</v>
      </c>
      <c r="U29" s="86">
        <f t="shared" si="6"/>
        <v>0.1569578406679078</v>
      </c>
      <c r="V29" s="87">
        <f>分析係数表!D32</f>
        <v>1.3779527559055118E-2</v>
      </c>
      <c r="W29" s="167">
        <f t="shared" si="7"/>
        <v>0</v>
      </c>
      <c r="X29" s="76">
        <f>分析係数表!E32</f>
        <v>2.1653543307086614E-2</v>
      </c>
      <c r="Y29" s="166">
        <f t="shared" si="8"/>
        <v>0</v>
      </c>
    </row>
    <row r="30" spans="1:25" x14ac:dyDescent="0.2">
      <c r="A30" s="6" t="s">
        <v>18</v>
      </c>
      <c r="B30" s="5" t="s">
        <v>273</v>
      </c>
      <c r="C30" s="90"/>
      <c r="D30" s="107">
        <f>投入係数表!AL30</f>
        <v>0</v>
      </c>
      <c r="E30" s="110">
        <f t="shared" si="9"/>
        <v>0</v>
      </c>
      <c r="F30" s="85">
        <f>分析係数表!C33</f>
        <v>0.55506607929515417</v>
      </c>
      <c r="G30" s="110">
        <f t="shared" si="0"/>
        <v>0</v>
      </c>
      <c r="H30" s="110">
        <v>5.3044511697880126E-3</v>
      </c>
      <c r="I30" s="110">
        <f t="shared" si="1"/>
        <v>5.3044511697880126E-3</v>
      </c>
      <c r="J30" s="85">
        <f>分析係数表!G33</f>
        <v>0.50923482849604218</v>
      </c>
      <c r="K30" s="111">
        <f t="shared" si="2"/>
        <v>2.7012112817126287E-3</v>
      </c>
      <c r="L30" s="79"/>
      <c r="M30" s="80"/>
      <c r="N30" s="81">
        <f>分析係数表!H33</f>
        <v>1.0203792409512202E-3</v>
      </c>
      <c r="O30" s="82">
        <f t="shared" si="3"/>
        <v>2.7592146355057332E-2</v>
      </c>
      <c r="P30" s="76">
        <f>分析係数表!C33</f>
        <v>0.55506607929515417</v>
      </c>
      <c r="Q30" s="82">
        <f t="shared" si="4"/>
        <v>1.5315464496639753E-2</v>
      </c>
      <c r="R30" s="83">
        <v>5.1460822856907291E-2</v>
      </c>
      <c r="S30" s="84">
        <f t="shared" si="5"/>
        <v>5.6765274026695303E-2</v>
      </c>
      <c r="T30" s="85">
        <f>分析係数表!F33</f>
        <v>0.65171503957783639</v>
      </c>
      <c r="U30" s="86">
        <f t="shared" si="6"/>
        <v>3.6994782808954456E-2</v>
      </c>
      <c r="V30" s="87">
        <f>分析係数表!D33</f>
        <v>0.10817941952506596</v>
      </c>
      <c r="W30" s="167">
        <f t="shared" si="7"/>
        <v>0</v>
      </c>
      <c r="X30" s="76">
        <f>分析係数表!E33</f>
        <v>0.10026385224274406</v>
      </c>
      <c r="Y30" s="166">
        <f t="shared" si="8"/>
        <v>0</v>
      </c>
    </row>
    <row r="31" spans="1:25" x14ac:dyDescent="0.2">
      <c r="A31" s="6" t="s">
        <v>19</v>
      </c>
      <c r="B31" s="5" t="s">
        <v>274</v>
      </c>
      <c r="C31" s="90"/>
      <c r="D31" s="107">
        <f>投入係数表!AL31</f>
        <v>1.7897091722595078E-2</v>
      </c>
      <c r="E31" s="110">
        <f t="shared" si="9"/>
        <v>1.7897091722595078</v>
      </c>
      <c r="F31" s="85">
        <f>分析係数表!C34</f>
        <v>0.15400223191640461</v>
      </c>
      <c r="G31" s="110">
        <f t="shared" si="0"/>
        <v>0.27561920700922526</v>
      </c>
      <c r="H31" s="110">
        <v>0.29331689279619827</v>
      </c>
      <c r="I31" s="110">
        <f t="shared" si="1"/>
        <v>0.29331689279619827</v>
      </c>
      <c r="J31" s="85">
        <f>分析係数表!G34</f>
        <v>0.42548076923076922</v>
      </c>
      <c r="K31" s="111">
        <f t="shared" si="2"/>
        <v>0.12480069717530551</v>
      </c>
      <c r="L31" s="79"/>
      <c r="M31" s="80"/>
      <c r="N31" s="81">
        <f>分析係数表!H34</f>
        <v>0.17369122190414105</v>
      </c>
      <c r="O31" s="82">
        <f t="shared" si="3"/>
        <v>4.6967964684386478</v>
      </c>
      <c r="P31" s="76">
        <f>分析係数表!C34</f>
        <v>0.15400223191640461</v>
      </c>
      <c r="Q31" s="82">
        <f t="shared" si="4"/>
        <v>0.72331713899663874</v>
      </c>
      <c r="R31" s="83">
        <v>0.76162352752671258</v>
      </c>
      <c r="S31" s="84">
        <f t="shared" si="5"/>
        <v>1.0549404203229109</v>
      </c>
      <c r="T31" s="85">
        <f>分析係数表!F34</f>
        <v>0.70232371794871795</v>
      </c>
      <c r="U31" s="86">
        <f t="shared" si="6"/>
        <v>0.74090967821557008</v>
      </c>
      <c r="V31" s="87">
        <f>分析係数表!D34</f>
        <v>0.47435897435897434</v>
      </c>
      <c r="W31" s="167">
        <f t="shared" si="7"/>
        <v>1</v>
      </c>
      <c r="X31" s="76">
        <f>分析係数表!E34</f>
        <v>0.27003205128205127</v>
      </c>
      <c r="Y31" s="166">
        <f t="shared" si="8"/>
        <v>0</v>
      </c>
    </row>
    <row r="32" spans="1:25" x14ac:dyDescent="0.2">
      <c r="A32" s="6" t="s">
        <v>20</v>
      </c>
      <c r="B32" s="5" t="s">
        <v>37</v>
      </c>
      <c r="C32" s="90"/>
      <c r="D32" s="107">
        <f>投入係数表!AL32</f>
        <v>5.219985085756898E-3</v>
      </c>
      <c r="E32" s="110">
        <f t="shared" si="9"/>
        <v>0.52199850857568975</v>
      </c>
      <c r="F32" s="85">
        <f>分析係数表!C35</f>
        <v>0.30568862275449105</v>
      </c>
      <c r="G32" s="110">
        <f t="shared" si="0"/>
        <v>0.15956900516640099</v>
      </c>
      <c r="H32" s="110">
        <v>0.18821035045222265</v>
      </c>
      <c r="I32" s="110">
        <f t="shared" si="1"/>
        <v>0.18821035045222265</v>
      </c>
      <c r="J32" s="85">
        <f>分析係数表!G35</f>
        <v>0.31559633027522938</v>
      </c>
      <c r="K32" s="111">
        <f t="shared" si="2"/>
        <v>5.9398495922536328E-2</v>
      </c>
      <c r="L32" s="79"/>
      <c r="M32" s="80"/>
      <c r="N32" s="81">
        <f>分析係数表!H35</f>
        <v>6.5701085570136902E-2</v>
      </c>
      <c r="O32" s="82">
        <f t="shared" si="3"/>
        <v>1.7766276458617472</v>
      </c>
      <c r="P32" s="76">
        <f>分析係数表!C35</f>
        <v>0.30568862275449105</v>
      </c>
      <c r="Q32" s="82">
        <f t="shared" si="4"/>
        <v>0.5430948582110311</v>
      </c>
      <c r="R32" s="83">
        <v>0.63786998039078313</v>
      </c>
      <c r="S32" s="84">
        <f t="shared" si="5"/>
        <v>0.82608033084300581</v>
      </c>
      <c r="T32" s="85">
        <f>分析係数表!F35</f>
        <v>0.65045871559633028</v>
      </c>
      <c r="U32" s="86">
        <f t="shared" si="6"/>
        <v>0.5373311509795331</v>
      </c>
      <c r="V32" s="87">
        <f>分析係数表!D35</f>
        <v>0.10366972477064221</v>
      </c>
      <c r="W32" s="167">
        <f t="shared" si="7"/>
        <v>0</v>
      </c>
      <c r="X32" s="76">
        <f>分析係数表!E35</f>
        <v>8.990825688073395E-2</v>
      </c>
      <c r="Y32" s="166">
        <f t="shared" si="8"/>
        <v>0</v>
      </c>
    </row>
    <row r="33" spans="1:25" x14ac:dyDescent="0.2">
      <c r="A33" s="6" t="s">
        <v>21</v>
      </c>
      <c r="B33" s="5" t="s">
        <v>38</v>
      </c>
      <c r="C33" s="90"/>
      <c r="D33" s="107">
        <f>投入係数表!AL33</f>
        <v>6.7114093959731542E-3</v>
      </c>
      <c r="E33" s="110">
        <f t="shared" si="9"/>
        <v>0.67114093959731547</v>
      </c>
      <c r="F33" s="85">
        <f>分析係数表!C36</f>
        <v>0.70817344589409048</v>
      </c>
      <c r="G33" s="110">
        <f t="shared" si="0"/>
        <v>0.47528419187522852</v>
      </c>
      <c r="H33" s="110">
        <v>0.5109750040865485</v>
      </c>
      <c r="I33" s="110">
        <f t="shared" si="1"/>
        <v>0.5109750040865485</v>
      </c>
      <c r="J33" s="85">
        <f>分析係数表!G36</f>
        <v>9.7428958051420846E-3</v>
      </c>
      <c r="K33" s="111">
        <f t="shared" si="2"/>
        <v>4.9783762238472928E-3</v>
      </c>
      <c r="L33" s="79"/>
      <c r="M33" s="80"/>
      <c r="N33" s="81">
        <f>分析係数表!H36</f>
        <v>0.13287605226609223</v>
      </c>
      <c r="O33" s="82">
        <f t="shared" si="3"/>
        <v>3.5931106142363545</v>
      </c>
      <c r="P33" s="76">
        <f>分析係数表!C36</f>
        <v>0.70817344589409048</v>
      </c>
      <c r="Q33" s="82">
        <f t="shared" si="4"/>
        <v>2.5445455251623912</v>
      </c>
      <c r="R33" s="83">
        <v>2.613171232303531</v>
      </c>
      <c r="S33" s="84">
        <f t="shared" si="5"/>
        <v>3.1241462363900796</v>
      </c>
      <c r="T33" s="85">
        <f>分析係数表!F36</f>
        <v>0.89418132611637346</v>
      </c>
      <c r="U33" s="86">
        <f t="shared" si="6"/>
        <v>2.7935532246367587</v>
      </c>
      <c r="V33" s="87">
        <f>分析係数表!D36</f>
        <v>4.0595399188092015E-3</v>
      </c>
      <c r="W33" s="167">
        <f t="shared" si="7"/>
        <v>0</v>
      </c>
      <c r="X33" s="76">
        <f>分析係数表!E36</f>
        <v>8.1190798376184028E-4</v>
      </c>
      <c r="Y33" s="166">
        <f t="shared" si="8"/>
        <v>0</v>
      </c>
    </row>
    <row r="34" spans="1:25" x14ac:dyDescent="0.2">
      <c r="A34" s="6" t="s">
        <v>22</v>
      </c>
      <c r="B34" s="5" t="s">
        <v>377</v>
      </c>
      <c r="C34" s="90"/>
      <c r="D34" s="107">
        <f>投入係数表!AL34</f>
        <v>6.7114093959731542E-3</v>
      </c>
      <c r="E34" s="110">
        <f t="shared" si="9"/>
        <v>0.67114093959731547</v>
      </c>
      <c r="F34" s="85">
        <f>分析係数表!C37</f>
        <v>0.27648363838047696</v>
      </c>
      <c r="G34" s="110">
        <f t="shared" si="0"/>
        <v>0.18555948884595769</v>
      </c>
      <c r="H34" s="110">
        <v>0.20745171483846656</v>
      </c>
      <c r="I34" s="110">
        <f t="shared" si="1"/>
        <v>0.20745171483846656</v>
      </c>
      <c r="J34" s="85">
        <f>分析係数表!G37</f>
        <v>0.33205374280230326</v>
      </c>
      <c r="K34" s="111">
        <f t="shared" si="2"/>
        <v>6.8885118362868938E-2</v>
      </c>
      <c r="L34" s="79"/>
      <c r="M34" s="80"/>
      <c r="N34" s="81">
        <f>分析係数表!H37</f>
        <v>5.1330744593407217E-2</v>
      </c>
      <c r="O34" s="82">
        <f t="shared" si="3"/>
        <v>1.3880382513613563</v>
      </c>
      <c r="P34" s="76">
        <f>分析係数表!C37</f>
        <v>0.27648363838047696</v>
      </c>
      <c r="Q34" s="82">
        <f t="shared" si="4"/>
        <v>0.38376986594766282</v>
      </c>
      <c r="R34" s="83">
        <v>0.44058644247317785</v>
      </c>
      <c r="S34" s="84">
        <f t="shared" si="5"/>
        <v>0.64803815731164438</v>
      </c>
      <c r="T34" s="85">
        <f>分析係数表!F37</f>
        <v>0.66922584772872684</v>
      </c>
      <c r="U34" s="86">
        <f t="shared" si="6"/>
        <v>0.43368388518744727</v>
      </c>
      <c r="V34" s="87">
        <f>分析係数表!D37</f>
        <v>9.9168266154830459E-2</v>
      </c>
      <c r="W34" s="167">
        <f t="shared" si="7"/>
        <v>0</v>
      </c>
      <c r="X34" s="76">
        <f>分析係数表!E37</f>
        <v>6.9737683941138842E-2</v>
      </c>
      <c r="Y34" s="166">
        <f t="shared" si="8"/>
        <v>0</v>
      </c>
    </row>
    <row r="35" spans="1:25" x14ac:dyDescent="0.2">
      <c r="A35" s="6" t="s">
        <v>23</v>
      </c>
      <c r="B35" s="5" t="s">
        <v>193</v>
      </c>
      <c r="C35" s="90"/>
      <c r="D35" s="107">
        <f>投入係数表!AL35</f>
        <v>3.3557046979865772E-2</v>
      </c>
      <c r="E35" s="110">
        <f t="shared" si="9"/>
        <v>3.3557046979865772</v>
      </c>
      <c r="F35" s="85">
        <f>分析係数表!C38</f>
        <v>2.0725388601036232E-2</v>
      </c>
      <c r="G35" s="110">
        <f t="shared" si="0"/>
        <v>6.9548283896094742E-2</v>
      </c>
      <c r="H35" s="110">
        <v>7.3442460594053571E-2</v>
      </c>
      <c r="I35" s="110">
        <f t="shared" si="1"/>
        <v>7.3442460594053571E-2</v>
      </c>
      <c r="J35" s="85">
        <f>分析係数表!G38</f>
        <v>0.23376623376623376</v>
      </c>
      <c r="K35" s="111">
        <f t="shared" si="2"/>
        <v>1.7168367411596937E-2</v>
      </c>
      <c r="L35" s="79"/>
      <c r="M35" s="80"/>
      <c r="N35" s="81">
        <f>分析係数表!H38</f>
        <v>4.4613247923811682E-2</v>
      </c>
      <c r="O35" s="82">
        <f t="shared" si="3"/>
        <v>1.2063899545238954</v>
      </c>
      <c r="P35" s="76">
        <f>分析係数表!C38</f>
        <v>2.0725388601036232E-2</v>
      </c>
      <c r="Q35" s="82">
        <f t="shared" si="4"/>
        <v>2.5002900611894162E-2</v>
      </c>
      <c r="R35" s="83">
        <v>2.8286214448151287E-2</v>
      </c>
      <c r="S35" s="84">
        <f t="shared" si="5"/>
        <v>0.10172867504220486</v>
      </c>
      <c r="T35" s="85">
        <f>分析係数表!F38</f>
        <v>0.61038961038961037</v>
      </c>
      <c r="U35" s="86">
        <f t="shared" si="6"/>
        <v>6.2094126324462699E-2</v>
      </c>
      <c r="V35" s="87">
        <f>分析係数表!D38</f>
        <v>0.19480519480519481</v>
      </c>
      <c r="W35" s="167">
        <f t="shared" si="7"/>
        <v>0</v>
      </c>
      <c r="X35" s="76">
        <f>分析係数表!E38</f>
        <v>0.15584415584415584</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2.3930011272897448E-3</v>
      </c>
      <c r="I36" s="110">
        <f t="shared" si="1"/>
        <v>2.3930011272897448E-3</v>
      </c>
      <c r="J36" s="85">
        <f>分析係数表!G39</f>
        <v>0.35511171293161814</v>
      </c>
      <c r="K36" s="111">
        <f t="shared" si="2"/>
        <v>8.4978272935915444E-4</v>
      </c>
      <c r="L36" s="79"/>
      <c r="M36" s="80"/>
      <c r="N36" s="81">
        <f>分析係数表!H39</f>
        <v>4.0815169638048808E-3</v>
      </c>
      <c r="O36" s="82">
        <f t="shared" si="3"/>
        <v>0.11036858542022933</v>
      </c>
      <c r="P36" s="76">
        <f>分析係数表!C39</f>
        <v>1</v>
      </c>
      <c r="Q36" s="82">
        <f t="shared" si="4"/>
        <v>0.11036858542022933</v>
      </c>
      <c r="R36" s="83">
        <v>0.11451438911436648</v>
      </c>
      <c r="S36" s="84">
        <f t="shared" si="5"/>
        <v>0.11690739024165622</v>
      </c>
      <c r="T36" s="85">
        <f>分析係数表!F39</f>
        <v>0.70565335138794849</v>
      </c>
      <c r="U36" s="86">
        <f t="shared" si="6"/>
        <v>8.2496091726043455E-2</v>
      </c>
      <c r="V36" s="87">
        <f>分析係数表!D39</f>
        <v>5.8226134055517943E-2</v>
      </c>
      <c r="W36" s="167">
        <f t="shared" si="7"/>
        <v>0</v>
      </c>
      <c r="X36" s="76">
        <f>分析係数表!E39</f>
        <v>7.3798239675016933E-2</v>
      </c>
      <c r="Y36" s="166">
        <f t="shared" si="8"/>
        <v>0</v>
      </c>
    </row>
    <row r="37" spans="1:25" x14ac:dyDescent="0.2">
      <c r="A37" s="6" t="s">
        <v>25</v>
      </c>
      <c r="B37" s="5" t="s">
        <v>40</v>
      </c>
      <c r="C37" s="90"/>
      <c r="D37" s="107">
        <f>投入係数表!AL37</f>
        <v>0</v>
      </c>
      <c r="E37" s="110">
        <f t="shared" si="9"/>
        <v>0</v>
      </c>
      <c r="F37" s="85">
        <f>分析係数表!C40</f>
        <v>0.8197979041916168</v>
      </c>
      <c r="G37" s="110">
        <f t="shared" si="0"/>
        <v>0</v>
      </c>
      <c r="H37" s="110">
        <v>6.6599183795346627E-4</v>
      </c>
      <c r="I37" s="110">
        <f t="shared" si="1"/>
        <v>6.6599183795346627E-4</v>
      </c>
      <c r="J37" s="85">
        <f>分析係数表!G40</f>
        <v>0.57597173144876324</v>
      </c>
      <c r="K37" s="111">
        <f t="shared" si="2"/>
        <v>3.835924720368021E-4</v>
      </c>
      <c r="L37" s="79"/>
      <c r="M37" s="80"/>
      <c r="N37" s="81">
        <f>分析係数表!H40</f>
        <v>2.8769025821263571E-2</v>
      </c>
      <c r="O37" s="82">
        <f t="shared" si="3"/>
        <v>0.77794523751064426</v>
      </c>
      <c r="P37" s="76">
        <f>分析係数表!C40</f>
        <v>0.8197979041916168</v>
      </c>
      <c r="Q37" s="82">
        <f t="shared" si="4"/>
        <v>0.63775787528707573</v>
      </c>
      <c r="R37" s="83">
        <v>0.63933675891196706</v>
      </c>
      <c r="S37" s="84">
        <f t="shared" si="5"/>
        <v>0.64000275074992052</v>
      </c>
      <c r="T37" s="85">
        <f>分析係数表!F40</f>
        <v>0.7751534312813837</v>
      </c>
      <c r="U37" s="86">
        <f t="shared" si="6"/>
        <v>0.49610032827332506</v>
      </c>
      <c r="V37" s="87">
        <f>分析係数表!D40</f>
        <v>0.11623581923005394</v>
      </c>
      <c r="W37" s="167">
        <f t="shared" si="7"/>
        <v>0</v>
      </c>
      <c r="X37" s="76">
        <f>分析係数表!E40</f>
        <v>7.1229310024177053E-2</v>
      </c>
      <c r="Y37" s="166">
        <f t="shared" si="8"/>
        <v>0</v>
      </c>
    </row>
    <row r="38" spans="1:25" x14ac:dyDescent="0.2">
      <c r="A38" s="6" t="s">
        <v>26</v>
      </c>
      <c r="B38" s="5" t="s">
        <v>276</v>
      </c>
      <c r="C38" s="90"/>
      <c r="D38" s="107">
        <f>投入係数表!AL38</f>
        <v>0</v>
      </c>
      <c r="E38" s="110">
        <f t="shared" si="9"/>
        <v>0</v>
      </c>
      <c r="F38" s="85">
        <f>分析係数表!C41</f>
        <v>0.39171744294123723</v>
      </c>
      <c r="G38" s="110">
        <f t="shared" si="0"/>
        <v>0</v>
      </c>
      <c r="H38" s="110">
        <v>5.2450611334807485E-5</v>
      </c>
      <c r="I38" s="110">
        <f t="shared" si="1"/>
        <v>5.2450611334807485E-5</v>
      </c>
      <c r="J38" s="85">
        <f>分析係数表!G41</f>
        <v>0.45918367346938777</v>
      </c>
      <c r="K38" s="111">
        <f t="shared" si="2"/>
        <v>2.4084464388432008E-5</v>
      </c>
      <c r="L38" s="79"/>
      <c r="M38" s="80"/>
      <c r="N38" s="81">
        <f>分析係数表!H41</f>
        <v>5.0452084691477002E-2</v>
      </c>
      <c r="O38" s="82">
        <f t="shared" si="3"/>
        <v>1.3642783475556126</v>
      </c>
      <c r="P38" s="76">
        <f>分析係数表!C41</f>
        <v>0.39171744294123723</v>
      </c>
      <c r="Q38" s="82">
        <f t="shared" si="4"/>
        <v>0.53441162576458112</v>
      </c>
      <c r="R38" s="83">
        <v>0.5388041529679497</v>
      </c>
      <c r="S38" s="84">
        <f t="shared" si="5"/>
        <v>0.53885660357928455</v>
      </c>
      <c r="T38" s="85">
        <f>分析係数表!F41</f>
        <v>0.56279434850863419</v>
      </c>
      <c r="U38" s="86">
        <f t="shared" si="6"/>
        <v>0.3032654511509788</v>
      </c>
      <c r="V38" s="87">
        <f>分析係数表!D41</f>
        <v>0.20068027210884354</v>
      </c>
      <c r="W38" s="167">
        <f t="shared" si="7"/>
        <v>0</v>
      </c>
      <c r="X38" s="76">
        <f>分析係数表!E41</f>
        <v>0.1815803244374673</v>
      </c>
      <c r="Y38" s="166">
        <f t="shared" si="8"/>
        <v>0</v>
      </c>
    </row>
    <row r="39" spans="1:25" x14ac:dyDescent="0.2">
      <c r="A39" s="6" t="s">
        <v>51</v>
      </c>
      <c r="B39" s="5" t="s">
        <v>367</v>
      </c>
      <c r="C39" s="90"/>
      <c r="D39" s="107">
        <f>投入係数表!AL39</f>
        <v>1.4914243102162564E-3</v>
      </c>
      <c r="E39" s="110">
        <f t="shared" si="9"/>
        <v>0.14914243102162564</v>
      </c>
      <c r="F39" s="85">
        <f>分析係数表!C42</f>
        <v>0.20259319286871957</v>
      </c>
      <c r="G39" s="110">
        <f>E39*F39</f>
        <v>3.0215241292873909E-2</v>
      </c>
      <c r="H39" s="110">
        <v>3.1865663772262333E-2</v>
      </c>
      <c r="I39" s="110">
        <f>C39+H39</f>
        <v>3.1865663772262333E-2</v>
      </c>
      <c r="J39" s="85">
        <f>分析係数表!G42</f>
        <v>0.5</v>
      </c>
      <c r="K39" s="111">
        <f>I39*J39</f>
        <v>1.5932831886131166E-2</v>
      </c>
      <c r="L39" s="79"/>
      <c r="M39" s="80"/>
      <c r="N39" s="81">
        <f>分析係数表!H42</f>
        <v>1.5560783424506107E-2</v>
      </c>
      <c r="O39" s="82">
        <f t="shared" si="3"/>
        <v>0.42078023191462427</v>
      </c>
      <c r="P39" s="76">
        <f>分析係数表!C42</f>
        <v>0.20259319286871957</v>
      </c>
      <c r="Q39" s="82">
        <f>O39*P39</f>
        <v>8.5247210679624028E-2</v>
      </c>
      <c r="R39" s="83">
        <v>8.7069838829244128E-2</v>
      </c>
      <c r="S39" s="84">
        <f>I39+R39</f>
        <v>0.11893550260150645</v>
      </c>
      <c r="T39" s="85">
        <f>分析係数表!F42</f>
        <v>0.5714285714285714</v>
      </c>
      <c r="U39" s="86">
        <f>S39*T39</f>
        <v>6.7963144343717974E-2</v>
      </c>
      <c r="V39" s="87">
        <f>分析係数表!D42</f>
        <v>1.2619047619047619</v>
      </c>
      <c r="W39" s="167">
        <f>ROUND(S39*V39,0)</f>
        <v>0</v>
      </c>
      <c r="X39" s="76">
        <f>分析係数表!E42</f>
        <v>1.2380952380952381</v>
      </c>
      <c r="Y39" s="166">
        <f>ROUND(S39*X39,0)</f>
        <v>0</v>
      </c>
    </row>
    <row r="40" spans="1:25" x14ac:dyDescent="0.2">
      <c r="A40" s="6" t="s">
        <v>194</v>
      </c>
      <c r="B40" s="5" t="s">
        <v>41</v>
      </c>
      <c r="C40" s="75">
        <f>最終需要_まとめ!C41</f>
        <v>100</v>
      </c>
      <c r="D40" s="107">
        <f>投入係数表!AL40</f>
        <v>0.15361670395227442</v>
      </c>
      <c r="E40" s="110">
        <f t="shared" si="9"/>
        <v>15.361670395227442</v>
      </c>
      <c r="F40" s="85">
        <f>分析係数表!C43</f>
        <v>0.25330396475770922</v>
      </c>
      <c r="G40" s="110">
        <f>E40*F40</f>
        <v>3.891172016412237</v>
      </c>
      <c r="H40" s="110">
        <v>4.0826928969076413</v>
      </c>
      <c r="I40" s="110">
        <f>C40+H40</f>
        <v>104.08269289690764</v>
      </c>
      <c r="J40" s="85">
        <f>分析係数表!G43</f>
        <v>0.41014168530947054</v>
      </c>
      <c r="K40" s="111">
        <f>I40*J40</f>
        <v>42.688651076285758</v>
      </c>
      <c r="L40" s="79"/>
      <c r="M40" s="80"/>
      <c r="N40" s="81">
        <f>分析係数表!H43</f>
        <v>4.1382046994132816E-2</v>
      </c>
      <c r="O40" s="82">
        <f t="shared" si="3"/>
        <v>1.1190148243995472</v>
      </c>
      <c r="P40" s="76">
        <f>分析係数表!C43</f>
        <v>0.25330396475770922</v>
      </c>
      <c r="Q40" s="82">
        <f>O40*P40</f>
        <v>0.28345089164305709</v>
      </c>
      <c r="R40" s="83">
        <v>0.39732325183548961</v>
      </c>
      <c r="S40" s="84">
        <f>I40+R40</f>
        <v>104.48001614874313</v>
      </c>
      <c r="T40" s="85">
        <f>分析係数表!F43</f>
        <v>0.66890380313199105</v>
      </c>
      <c r="U40" s="86">
        <f>S40*T40</f>
        <v>69.887080153186119</v>
      </c>
      <c r="V40" s="87">
        <f>分析係数表!D43</f>
        <v>0.29082774049217003</v>
      </c>
      <c r="W40" s="167">
        <f>ROUND(S40*V40,0)</f>
        <v>30</v>
      </c>
      <c r="X40" s="76">
        <f>分析係数表!E43</f>
        <v>0.17375093214019388</v>
      </c>
      <c r="Y40" s="166">
        <f>ROUND(S40*X40,0)</f>
        <v>18</v>
      </c>
    </row>
    <row r="41" spans="1:25" x14ac:dyDescent="0.2">
      <c r="A41" s="6" t="s">
        <v>340</v>
      </c>
      <c r="B41" s="5" t="s">
        <v>42</v>
      </c>
      <c r="C41" s="90"/>
      <c r="D41" s="107">
        <f>投入係数表!AL41</f>
        <v>7.4571215510812821E-4</v>
      </c>
      <c r="E41" s="110">
        <f t="shared" si="9"/>
        <v>7.4571215510812819E-2</v>
      </c>
      <c r="F41" s="85">
        <f>分析係数表!C44</f>
        <v>0.34899060563661799</v>
      </c>
      <c r="G41" s="110">
        <f>E41*F41</f>
        <v>2.6024653664177326E-2</v>
      </c>
      <c r="H41" s="110">
        <v>2.7548762690405557E-2</v>
      </c>
      <c r="I41" s="110">
        <f>C41+H41</f>
        <v>2.7548762690405557E-2</v>
      </c>
      <c r="J41" s="85">
        <f>分析係数表!G44</f>
        <v>0.26066485946640033</v>
      </c>
      <c r="K41" s="111">
        <f>I41*J41</f>
        <v>7.1809943551677776E-3</v>
      </c>
      <c r="L41" s="79"/>
      <c r="M41" s="80"/>
      <c r="N41" s="81">
        <f>分析係数表!H44</f>
        <v>0.11725858110597773</v>
      </c>
      <c r="O41" s="82">
        <f t="shared" si="3"/>
        <v>3.1707974853020051</v>
      </c>
      <c r="P41" s="76">
        <f>分析係数表!C44</f>
        <v>0.34899060563661799</v>
      </c>
      <c r="Q41" s="82">
        <f>O41*P41</f>
        <v>1.1065785347466122</v>
      </c>
      <c r="R41" s="83">
        <v>1.1197980701859218</v>
      </c>
      <c r="S41" s="84">
        <f>I41+R41</f>
        <v>1.1473468328763274</v>
      </c>
      <c r="T41" s="85">
        <f>分析係数表!F44</f>
        <v>0.46411756313311459</v>
      </c>
      <c r="U41" s="86">
        <f>S41*T41</f>
        <v>0.53250381614305797</v>
      </c>
      <c r="V41" s="87">
        <f>分析係数表!D44</f>
        <v>0.17006705664146099</v>
      </c>
      <c r="W41" s="167">
        <f>ROUND(S41*V41,0)</f>
        <v>0</v>
      </c>
      <c r="X41" s="76">
        <f>分析係数表!E44</f>
        <v>7.8327864174632611E-2</v>
      </c>
      <c r="Y41" s="166">
        <f>ROUND(S41*X41,0)</f>
        <v>0</v>
      </c>
    </row>
    <row r="42" spans="1:25" x14ac:dyDescent="0.2">
      <c r="A42" s="6" t="s">
        <v>341</v>
      </c>
      <c r="B42" s="5" t="s">
        <v>278</v>
      </c>
      <c r="C42" s="90"/>
      <c r="D42" s="107">
        <f>投入係数表!AL42</f>
        <v>0</v>
      </c>
      <c r="E42" s="110">
        <f t="shared" si="9"/>
        <v>0</v>
      </c>
      <c r="F42" s="85">
        <f>分析係数表!C45</f>
        <v>1</v>
      </c>
      <c r="G42" s="110">
        <f>E42*F42</f>
        <v>0</v>
      </c>
      <c r="H42" s="110">
        <v>3.3167004596510813E-4</v>
      </c>
      <c r="I42" s="110">
        <f>C42+H42</f>
        <v>3.3167004596510813E-4</v>
      </c>
      <c r="J42" s="85">
        <f>分析係数表!G45</f>
        <v>0</v>
      </c>
      <c r="K42" s="111">
        <f>I42*J42</f>
        <v>0</v>
      </c>
      <c r="L42" s="79"/>
      <c r="M42" s="80"/>
      <c r="N42" s="81">
        <f>分析係数表!H45</f>
        <v>0</v>
      </c>
      <c r="O42" s="82">
        <f t="shared" si="3"/>
        <v>0</v>
      </c>
      <c r="P42" s="76">
        <f>分析係数表!C45</f>
        <v>1</v>
      </c>
      <c r="Q42" s="82">
        <f>O42*P42</f>
        <v>0</v>
      </c>
      <c r="R42" s="83">
        <v>2.6639357239657832E-3</v>
      </c>
      <c r="S42" s="84">
        <f>I42+R42</f>
        <v>2.9956057699308913E-3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投入係数表!AL43</f>
        <v>3.7285607755406414E-3</v>
      </c>
      <c r="E43" s="110">
        <f t="shared" si="9"/>
        <v>0.37285607755406414</v>
      </c>
      <c r="F43" s="85">
        <f>分析係数表!C46</f>
        <v>3.0665669409124852E-2</v>
      </c>
      <c r="G43" s="110">
        <f>E43*F43</f>
        <v>1.1433881211455948E-2</v>
      </c>
      <c r="H43" s="110">
        <v>1.2264130777359942E-2</v>
      </c>
      <c r="I43" s="110">
        <f>C43+H43</f>
        <v>1.2264130777359942E-2</v>
      </c>
      <c r="J43" s="85">
        <f>分析係数表!G46</f>
        <v>2.4390243902439025E-2</v>
      </c>
      <c r="K43" s="111">
        <f>I43*J43</f>
        <v>2.991251409112181E-4</v>
      </c>
      <c r="L43" s="79"/>
      <c r="M43" s="80"/>
      <c r="N43" s="81">
        <f>分析係数表!H46</f>
        <v>2.3808848955528473E-2</v>
      </c>
      <c r="O43" s="82">
        <f t="shared" si="3"/>
        <v>0.64381674828467106</v>
      </c>
      <c r="P43" s="76">
        <f>分析係数表!C46</f>
        <v>3.0665669409124852E-2</v>
      </c>
      <c r="Q43" s="82">
        <f>O43*P43</f>
        <v>1.9743071562955471E-2</v>
      </c>
      <c r="R43" s="83">
        <v>2.1247243932452847E-2</v>
      </c>
      <c r="S43" s="84">
        <f>I43+R43</f>
        <v>3.3511374709812788E-2</v>
      </c>
      <c r="T43" s="85">
        <f>分析係数表!F46</f>
        <v>0.34146341463414637</v>
      </c>
      <c r="U43" s="86">
        <f>S43*T43</f>
        <v>1.1442908437497051E-2</v>
      </c>
      <c r="V43" s="87">
        <f>分析係数表!D46</f>
        <v>4.878048780487805E-2</v>
      </c>
      <c r="W43" s="167">
        <f>ROUND(S43*V43,0)</f>
        <v>0</v>
      </c>
      <c r="X43" s="76">
        <f>分析係数表!E46</f>
        <v>0.17073170731707318</v>
      </c>
      <c r="Y43" s="166">
        <f>ROUND(S43*X43,0)</f>
        <v>0</v>
      </c>
    </row>
    <row r="44" spans="1:25" x14ac:dyDescent="0.2">
      <c r="A44" s="192">
        <v>40</v>
      </c>
      <c r="B44" s="14" t="s">
        <v>150</v>
      </c>
      <c r="C44" s="197">
        <f>SUM(C5:C43)</f>
        <v>100</v>
      </c>
      <c r="D44" s="108">
        <f>投入係数表!AL44</f>
        <v>0.31543624161073824</v>
      </c>
      <c r="E44" s="96">
        <f>SUM(E5:E43)</f>
        <v>31.543624161073822</v>
      </c>
      <c r="F44" s="98">
        <f>分析係数表!C47</f>
        <v>0.40646171512083096</v>
      </c>
      <c r="G44" s="96">
        <f>SUM(G5:G43)</f>
        <v>5.9077746996207692</v>
      </c>
      <c r="H44" s="96">
        <f>SUM(H5:H43)</f>
        <v>6.3460009956158041</v>
      </c>
      <c r="I44" s="96">
        <f>SUM(I5:I43)</f>
        <v>106.3460009956158</v>
      </c>
      <c r="J44" s="98">
        <f>分析係数表!G47</f>
        <v>0.2746501442153616</v>
      </c>
      <c r="K44" s="112">
        <f>SUM(K5:K43)</f>
        <v>43.127703152258448</v>
      </c>
      <c r="L44" s="94">
        <f>最終需要_まとめ!$L$33</f>
        <v>0.627</v>
      </c>
      <c r="M44" s="91">
        <f>K44*L44</f>
        <v>27.041069876466047</v>
      </c>
      <c r="N44" s="95">
        <f>分析係数表!H47</f>
        <v>1</v>
      </c>
      <c r="O44" s="96">
        <f>SUM(O5:O43)</f>
        <v>27.04106987646604</v>
      </c>
      <c r="P44" s="92">
        <f>分析係数表!C47</f>
        <v>0.40646171512083096</v>
      </c>
      <c r="Q44" s="96">
        <f>SUM(Q5:Q43)</f>
        <v>8.44036988225408</v>
      </c>
      <c r="R44" s="91">
        <f>SUM(R5:R43)</f>
        <v>9.2970880554840267</v>
      </c>
      <c r="S44" s="97">
        <f>SUM(S5:S43)</f>
        <v>115.64308905109982</v>
      </c>
      <c r="T44" s="98">
        <f>分析係数表!F47</f>
        <v>0.52975109496848627</v>
      </c>
      <c r="U44" s="99">
        <f>SUM(U5:U43)</f>
        <v>77.010894520888343</v>
      </c>
      <c r="V44" s="100">
        <f>分析係数表!D47</f>
        <v>0.13437209089383004</v>
      </c>
      <c r="W44" s="164">
        <f>SUM(W5:W43)</f>
        <v>31</v>
      </c>
      <c r="X44" s="92">
        <f>分析係数表!E47</f>
        <v>9.7288140766401632E-2</v>
      </c>
      <c r="Y44" s="165">
        <f>SUM(Y5:Y43)</f>
        <v>18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344</v>
      </c>
      <c r="S2" s="3" t="s">
        <v>152</v>
      </c>
      <c r="U2" s="64" t="s">
        <v>209</v>
      </c>
      <c r="W2" s="3" t="s">
        <v>130</v>
      </c>
      <c r="Y2" s="3" t="s">
        <v>153</v>
      </c>
    </row>
    <row r="3" spans="1:25" ht="44" x14ac:dyDescent="0.2">
      <c r="B3" s="65"/>
      <c r="C3" s="66" t="s">
        <v>227</v>
      </c>
      <c r="D3" s="66" t="s">
        <v>346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投入係数表!AM5</f>
        <v>1.8262234270223998E-2</v>
      </c>
      <c r="E5" s="110">
        <f>$C$41*D5</f>
        <v>1.8262234270223998</v>
      </c>
      <c r="F5" s="85">
        <f>分析係数表!C8</f>
        <v>0.34359605911330049</v>
      </c>
      <c r="G5" s="110">
        <f t="shared" ref="G5:G38" si="0">E5*F5</f>
        <v>0.62748317258528263</v>
      </c>
      <c r="H5" s="110">
        <f t="array" ref="H5:H43">MMULT(逆行列係数!C5:AO43,'37'!G5:G43)</f>
        <v>0.85044679402641365</v>
      </c>
      <c r="I5" s="110">
        <f t="shared" ref="I5:I38" si="1">C5+H5</f>
        <v>0.85044679402641365</v>
      </c>
      <c r="J5" s="85">
        <f>分析係数表!G8</f>
        <v>0.12010331467929401</v>
      </c>
      <c r="K5" s="111">
        <f t="shared" ref="K5:K38" si="2">I5*J5</f>
        <v>0.1021414789209511</v>
      </c>
      <c r="L5" s="79" t="s">
        <v>177</v>
      </c>
      <c r="M5" s="80" t="s">
        <v>177</v>
      </c>
      <c r="N5" s="81">
        <f>分析係数表!H8</f>
        <v>1.3293274000170063E-2</v>
      </c>
      <c r="O5" s="82">
        <f t="shared" ref="O5:O43" si="3">$M$44*N5</f>
        <v>0.25183279853681112</v>
      </c>
      <c r="P5" s="76">
        <f>分析係数表!C8</f>
        <v>0.34359605911330049</v>
      </c>
      <c r="Q5" s="82">
        <f t="shared" ref="Q5:Q38" si="4">O5*P5</f>
        <v>8.6528757132722053E-2</v>
      </c>
      <c r="R5" s="83">
        <f t="array" ref="R5:R43">MMULT(逆行列係数!C5:AO43,'37'!Q5:Q43)</f>
        <v>0.12465476663421021</v>
      </c>
      <c r="S5" s="84">
        <f t="shared" ref="S5:S38" si="5">I5+R5</f>
        <v>0.97510156066062392</v>
      </c>
      <c r="T5" s="85">
        <f>分析係数表!F8</f>
        <v>0.4537236332328885</v>
      </c>
      <c r="U5" s="86">
        <f t="shared" ref="U5:U38" si="6">S5*T5</f>
        <v>0.44242662287399809</v>
      </c>
      <c r="V5" s="87">
        <f>分析係数表!D8</f>
        <v>0.40163581575548857</v>
      </c>
      <c r="W5" s="88">
        <f t="shared" ref="W5:W38" si="7">ROUND(S5*V5,0)</f>
        <v>0</v>
      </c>
      <c r="X5" s="76">
        <f>分析係数表!E8</f>
        <v>0.27335342229875159</v>
      </c>
      <c r="Y5" s="89">
        <f t="shared" ref="Y5:Y38" si="8">ROUND(S5*X5,0)</f>
        <v>0</v>
      </c>
    </row>
    <row r="6" spans="1:25" x14ac:dyDescent="0.2">
      <c r="A6" s="6" t="s">
        <v>219</v>
      </c>
      <c r="B6" s="5" t="s">
        <v>265</v>
      </c>
      <c r="C6" s="90"/>
      <c r="D6" s="107">
        <f>投入係数表!AM6</f>
        <v>1.2840633471251249E-3</v>
      </c>
      <c r="E6" s="110">
        <f t="shared" ref="E6:E43" si="9">$C$41*D6</f>
        <v>0.12840633471251248</v>
      </c>
      <c r="F6" s="85">
        <f>分析係数表!C9</f>
        <v>1</v>
      </c>
      <c r="G6" s="110">
        <f t="shared" si="0"/>
        <v>0.12840633471251248</v>
      </c>
      <c r="H6" s="110">
        <v>0.15166748637337893</v>
      </c>
      <c r="I6" s="110">
        <f t="shared" si="1"/>
        <v>0.15166748637337893</v>
      </c>
      <c r="J6" s="85">
        <f>分析係数表!G9</f>
        <v>0.25</v>
      </c>
      <c r="K6" s="111">
        <f t="shared" si="2"/>
        <v>3.7916871593344732E-2</v>
      </c>
      <c r="L6" s="79"/>
      <c r="M6" s="80"/>
      <c r="N6" s="81">
        <f>分析係数表!H9</f>
        <v>6.8025282730081347E-4</v>
      </c>
      <c r="O6" s="82">
        <f t="shared" si="3"/>
        <v>1.2886966236425303E-2</v>
      </c>
      <c r="P6" s="76">
        <f>分析係数表!C9</f>
        <v>1</v>
      </c>
      <c r="Q6" s="82">
        <f t="shared" si="4"/>
        <v>1.2886966236425303E-2</v>
      </c>
      <c r="R6" s="83">
        <v>1.6316712418596009E-2</v>
      </c>
      <c r="S6" s="84">
        <f t="shared" si="5"/>
        <v>0.16798419879197493</v>
      </c>
      <c r="T6" s="85">
        <f>分析係数表!F9</f>
        <v>0.67771084337349397</v>
      </c>
      <c r="U6" s="86">
        <f t="shared" si="6"/>
        <v>0.11384471303672999</v>
      </c>
      <c r="V6" s="87">
        <f>分析係数表!D9</f>
        <v>0.24397590361445784</v>
      </c>
      <c r="W6" s="88">
        <f t="shared" si="7"/>
        <v>0</v>
      </c>
      <c r="X6" s="76">
        <f>分析係数表!E9</f>
        <v>0.13855421686746988</v>
      </c>
      <c r="Y6" s="89">
        <f t="shared" si="8"/>
        <v>0</v>
      </c>
    </row>
    <row r="7" spans="1:25" x14ac:dyDescent="0.2">
      <c r="A7" s="6" t="s">
        <v>220</v>
      </c>
      <c r="B7" s="5" t="s">
        <v>266</v>
      </c>
      <c r="C7" s="90"/>
      <c r="D7" s="107">
        <f>投入係数表!AM7</f>
        <v>4.5655585675559995E-3</v>
      </c>
      <c r="E7" s="110">
        <f t="shared" si="9"/>
        <v>0.45655585675559995</v>
      </c>
      <c r="F7" s="85">
        <f>分析係数表!C10</f>
        <v>1</v>
      </c>
      <c r="G7" s="110">
        <f t="shared" si="0"/>
        <v>0.45655585675559995</v>
      </c>
      <c r="H7" s="110">
        <v>0.5746107626917023</v>
      </c>
      <c r="I7" s="110">
        <f t="shared" si="1"/>
        <v>0.5746107626917023</v>
      </c>
      <c r="J7" s="85">
        <f>分析係数表!G10</f>
        <v>0.17902051621442752</v>
      </c>
      <c r="K7" s="111">
        <f t="shared" si="2"/>
        <v>0.10286711535943446</v>
      </c>
      <c r="L7" s="79"/>
      <c r="M7" s="80"/>
      <c r="N7" s="81">
        <f>分析係数表!H10</f>
        <v>1.3605056546016269E-3</v>
      </c>
      <c r="O7" s="82">
        <f t="shared" si="3"/>
        <v>2.5773932472850605E-2</v>
      </c>
      <c r="P7" s="76">
        <f>分析係数表!C10</f>
        <v>1</v>
      </c>
      <c r="Q7" s="82">
        <f t="shared" si="4"/>
        <v>2.5773932472850605E-2</v>
      </c>
      <c r="R7" s="83">
        <v>4.4947908304919446E-2</v>
      </c>
      <c r="S7" s="84">
        <f t="shared" si="5"/>
        <v>0.61955867099662176</v>
      </c>
      <c r="T7" s="85">
        <f>分析係数表!F10</f>
        <v>0.51919258769027132</v>
      </c>
      <c r="U7" s="86">
        <f t="shared" si="6"/>
        <v>0.32167026962068151</v>
      </c>
      <c r="V7" s="87">
        <f>分析係数表!D10</f>
        <v>0.11647915287888816</v>
      </c>
      <c r="W7" s="88">
        <f t="shared" si="7"/>
        <v>0</v>
      </c>
      <c r="X7" s="76">
        <f>分析係数表!E10</f>
        <v>0.11482461945731304</v>
      </c>
      <c r="Y7" s="89">
        <f t="shared" si="8"/>
        <v>0</v>
      </c>
    </row>
    <row r="8" spans="1:25" x14ac:dyDescent="0.2">
      <c r="A8" s="6" t="s">
        <v>221</v>
      </c>
      <c r="B8" s="5" t="s">
        <v>27</v>
      </c>
      <c r="C8" s="90"/>
      <c r="D8" s="107">
        <f>投入係数表!AM8</f>
        <v>0</v>
      </c>
      <c r="E8" s="110">
        <f t="shared" si="9"/>
        <v>0</v>
      </c>
      <c r="F8" s="85">
        <f>分析係数表!C11</f>
        <v>0.13492063492063489</v>
      </c>
      <c r="G8" s="110">
        <f t="shared" si="0"/>
        <v>0</v>
      </c>
      <c r="H8" s="110">
        <v>0.14732601152253852</v>
      </c>
      <c r="I8" s="110">
        <f t="shared" si="1"/>
        <v>0.14732601152253852</v>
      </c>
      <c r="J8" s="85">
        <f>分析係数表!G11</f>
        <v>0.36893203883495146</v>
      </c>
      <c r="K8" s="111">
        <f t="shared" si="2"/>
        <v>5.4353285804431689E-2</v>
      </c>
      <c r="L8" s="79"/>
      <c r="M8" s="80"/>
      <c r="N8" s="81">
        <f>分析係数表!H11</f>
        <v>-2.8343867804200562E-5</v>
      </c>
      <c r="O8" s="82">
        <f t="shared" si="3"/>
        <v>-5.3695692651772094E-4</v>
      </c>
      <c r="P8" s="76">
        <f>分析係数表!C11</f>
        <v>0.13492063492063489</v>
      </c>
      <c r="Q8" s="82">
        <f t="shared" si="4"/>
        <v>-7.24465694508036E-5</v>
      </c>
      <c r="R8" s="83">
        <v>1.5698583650479901E-2</v>
      </c>
      <c r="S8" s="84">
        <f t="shared" si="5"/>
        <v>0.16302459517301843</v>
      </c>
      <c r="T8" s="85">
        <f>分析係数表!F11</f>
        <v>0.61165048543689315</v>
      </c>
      <c r="U8" s="86">
        <f t="shared" si="6"/>
        <v>9.9714072775729704E-2</v>
      </c>
      <c r="V8" s="87">
        <f>分析係数表!D11</f>
        <v>6.7961165048543687E-2</v>
      </c>
      <c r="W8" s="88">
        <f t="shared" si="7"/>
        <v>0</v>
      </c>
      <c r="X8" s="76">
        <f>分析係数表!E11</f>
        <v>5.8252427184466021E-2</v>
      </c>
      <c r="Y8" s="89">
        <f t="shared" si="8"/>
        <v>0</v>
      </c>
    </row>
    <row r="9" spans="1:25" x14ac:dyDescent="0.2">
      <c r="A9" s="6" t="s">
        <v>222</v>
      </c>
      <c r="B9" s="5" t="s">
        <v>190</v>
      </c>
      <c r="C9" s="90"/>
      <c r="D9" s="107">
        <f>投入係数表!AM9</f>
        <v>0.13040376658581823</v>
      </c>
      <c r="E9" s="110">
        <f t="shared" si="9"/>
        <v>13.040376658581824</v>
      </c>
      <c r="F9" s="85">
        <f>分析係数表!C12</f>
        <v>0.20036934441366572</v>
      </c>
      <c r="G9" s="110">
        <f t="shared" si="0"/>
        <v>2.6128917219873089</v>
      </c>
      <c r="H9" s="110">
        <v>2.7800635174573927</v>
      </c>
      <c r="I9" s="110">
        <f t="shared" si="1"/>
        <v>2.7800635174573927</v>
      </c>
      <c r="J9" s="85">
        <f>分析係数表!G12</f>
        <v>0.13740087392782002</v>
      </c>
      <c r="K9" s="111">
        <f t="shared" si="2"/>
        <v>0.3819831568734951</v>
      </c>
      <c r="L9" s="79"/>
      <c r="M9" s="80"/>
      <c r="N9" s="81">
        <f>分析係数表!H12</f>
        <v>9.9061817975680963E-2</v>
      </c>
      <c r="O9" s="82">
        <f t="shared" si="3"/>
        <v>1.8766644581794347</v>
      </c>
      <c r="P9" s="76">
        <f>分析係数表!C12</f>
        <v>0.20036934441366572</v>
      </c>
      <c r="Q9" s="82">
        <f t="shared" si="4"/>
        <v>0.37602602716984052</v>
      </c>
      <c r="R9" s="83">
        <v>0.41856280102638926</v>
      </c>
      <c r="S9" s="84">
        <f t="shared" si="5"/>
        <v>3.198626318483782</v>
      </c>
      <c r="T9" s="85">
        <f>分析係数表!F12</f>
        <v>0.33460106813400226</v>
      </c>
      <c r="U9" s="86">
        <f t="shared" si="6"/>
        <v>1.0702637827262047</v>
      </c>
      <c r="V9" s="87">
        <f>分析係数表!D12</f>
        <v>7.0399741058423698E-2</v>
      </c>
      <c r="W9" s="88">
        <f t="shared" si="7"/>
        <v>0</v>
      </c>
      <c r="X9" s="76">
        <f>分析係数表!E12</f>
        <v>6.3521605437773104E-2</v>
      </c>
      <c r="Y9" s="89">
        <f t="shared" si="8"/>
        <v>0</v>
      </c>
    </row>
    <row r="10" spans="1:25" x14ac:dyDescent="0.2">
      <c r="A10" s="6" t="s">
        <v>223</v>
      </c>
      <c r="B10" s="5" t="s">
        <v>28</v>
      </c>
      <c r="C10" s="90"/>
      <c r="D10" s="107">
        <f>投入係数表!AM10</f>
        <v>6.5629904408617493E-3</v>
      </c>
      <c r="E10" s="110">
        <f t="shared" si="9"/>
        <v>0.6562990440861749</v>
      </c>
      <c r="F10" s="85">
        <f>分析係数表!C13</f>
        <v>0</v>
      </c>
      <c r="G10" s="110">
        <f t="shared" si="0"/>
        <v>0</v>
      </c>
      <c r="H10" s="110">
        <v>0</v>
      </c>
      <c r="I10" s="110">
        <f t="shared" si="1"/>
        <v>0</v>
      </c>
      <c r="J10" s="85">
        <f>分析係数表!G13</f>
        <v>0.24470588235294119</v>
      </c>
      <c r="K10" s="111">
        <f t="shared" si="2"/>
        <v>0</v>
      </c>
      <c r="L10" s="79"/>
      <c r="M10" s="80"/>
      <c r="N10" s="81">
        <f>分析係数表!H13</f>
        <v>1.4682123522575891E-2</v>
      </c>
      <c r="O10" s="82">
        <f t="shared" si="3"/>
        <v>0.27814368793617944</v>
      </c>
      <c r="P10" s="76">
        <f>分析係数表!C13</f>
        <v>0</v>
      </c>
      <c r="Q10" s="82">
        <f t="shared" si="4"/>
        <v>0</v>
      </c>
      <c r="R10" s="83">
        <v>0</v>
      </c>
      <c r="S10" s="84">
        <f t="shared" si="5"/>
        <v>0</v>
      </c>
      <c r="T10" s="85">
        <f>分析係数表!F13</f>
        <v>0.3835294117647059</v>
      </c>
      <c r="U10" s="86">
        <f t="shared" si="6"/>
        <v>0</v>
      </c>
      <c r="V10" s="87">
        <f>分析係数表!D13</f>
        <v>0.3411764705882353</v>
      </c>
      <c r="W10" s="88">
        <f t="shared" si="7"/>
        <v>0</v>
      </c>
      <c r="X10" s="76">
        <f>分析係数表!E13</f>
        <v>0.31058823529411766</v>
      </c>
      <c r="Y10" s="89">
        <f t="shared" si="8"/>
        <v>0</v>
      </c>
    </row>
    <row r="11" spans="1:25" x14ac:dyDescent="0.2">
      <c r="A11" s="6" t="s">
        <v>224</v>
      </c>
      <c r="B11" s="5" t="s">
        <v>267</v>
      </c>
      <c r="C11" s="90"/>
      <c r="D11" s="107">
        <f>投入係数表!AM11</f>
        <v>5.4216007989727494E-3</v>
      </c>
      <c r="E11" s="110">
        <f t="shared" si="9"/>
        <v>0.54216007989727499</v>
      </c>
      <c r="F11" s="85">
        <f>分析係数表!C14</f>
        <v>6.3559322033898136E-3</v>
      </c>
      <c r="G11" s="110">
        <f t="shared" si="0"/>
        <v>3.4459327112114843E-3</v>
      </c>
      <c r="H11" s="110">
        <v>4.3376470005185574E-3</v>
      </c>
      <c r="I11" s="110">
        <f t="shared" si="1"/>
        <v>4.3376470005185574E-3</v>
      </c>
      <c r="J11" s="85">
        <f>分析係数表!G14</f>
        <v>0.23809523809523808</v>
      </c>
      <c r="K11" s="111">
        <f t="shared" si="2"/>
        <v>1.0327730953615612E-3</v>
      </c>
      <c r="L11" s="79"/>
      <c r="M11" s="80"/>
      <c r="N11" s="81">
        <f>分析係数表!H14</f>
        <v>1.218786315580624E-3</v>
      </c>
      <c r="O11" s="82">
        <f t="shared" si="3"/>
        <v>2.3089147840262E-2</v>
      </c>
      <c r="P11" s="76">
        <f>分析係数表!C14</f>
        <v>6.3559322033898136E-3</v>
      </c>
      <c r="Q11" s="82">
        <f t="shared" si="4"/>
        <v>1.467530583067496E-4</v>
      </c>
      <c r="R11" s="83">
        <v>3.7192282892669812E-4</v>
      </c>
      <c r="S11" s="84">
        <f t="shared" si="5"/>
        <v>4.7095698294452558E-3</v>
      </c>
      <c r="T11" s="85">
        <f>分析係数表!F14</f>
        <v>0.42857142857142855</v>
      </c>
      <c r="U11" s="86">
        <f t="shared" si="6"/>
        <v>2.0183870697622524E-3</v>
      </c>
      <c r="V11" s="87">
        <f>分析係数表!D14</f>
        <v>0.38095238095238093</v>
      </c>
      <c r="W11" s="88">
        <f t="shared" si="7"/>
        <v>0</v>
      </c>
      <c r="X11" s="76">
        <f>分析係数表!E14</f>
        <v>0.26190476190476192</v>
      </c>
      <c r="Y11" s="89">
        <f t="shared" si="8"/>
        <v>0</v>
      </c>
    </row>
    <row r="12" spans="1:25" x14ac:dyDescent="0.2">
      <c r="A12" s="6" t="s">
        <v>225</v>
      </c>
      <c r="B12" s="5" t="s">
        <v>29</v>
      </c>
      <c r="C12" s="90"/>
      <c r="D12" s="107">
        <f>投入係数表!AM12</f>
        <v>5.7069482094449994E-3</v>
      </c>
      <c r="E12" s="110">
        <f t="shared" si="9"/>
        <v>0.57069482094449997</v>
      </c>
      <c r="F12" s="85">
        <f>分析係数表!C15</f>
        <v>0</v>
      </c>
      <c r="G12" s="110">
        <f t="shared" si="0"/>
        <v>0</v>
      </c>
      <c r="H12" s="110">
        <v>0</v>
      </c>
      <c r="I12" s="110">
        <f t="shared" si="1"/>
        <v>0</v>
      </c>
      <c r="J12" s="85">
        <f>分析係数表!G15</f>
        <v>0.10526315789473684</v>
      </c>
      <c r="K12" s="111">
        <f t="shared" si="2"/>
        <v>0</v>
      </c>
      <c r="L12" s="79"/>
      <c r="M12" s="80"/>
      <c r="N12" s="81">
        <f>分析係数表!H15</f>
        <v>9.2117570363651827E-3</v>
      </c>
      <c r="O12" s="82">
        <f t="shared" si="3"/>
        <v>0.17451100111825932</v>
      </c>
      <c r="P12" s="76">
        <f>分析係数表!C15</f>
        <v>0</v>
      </c>
      <c r="Q12" s="82">
        <f t="shared" si="4"/>
        <v>0</v>
      </c>
      <c r="R12" s="83">
        <v>0</v>
      </c>
      <c r="S12" s="84">
        <f t="shared" si="5"/>
        <v>0</v>
      </c>
      <c r="T12" s="85">
        <f>分析係数表!F15</f>
        <v>0.2982456140350877</v>
      </c>
      <c r="U12" s="86">
        <f t="shared" si="6"/>
        <v>0</v>
      </c>
      <c r="V12" s="87">
        <f>分析係数表!D15</f>
        <v>0</v>
      </c>
      <c r="W12" s="88">
        <f t="shared" si="7"/>
        <v>0</v>
      </c>
      <c r="X12" s="76">
        <f>分析係数表!E15</f>
        <v>0</v>
      </c>
      <c r="Y12" s="89">
        <f t="shared" si="8"/>
        <v>0</v>
      </c>
    </row>
    <row r="13" spans="1:25" x14ac:dyDescent="0.2">
      <c r="A13" s="6" t="s">
        <v>226</v>
      </c>
      <c r="B13" s="5" t="s">
        <v>30</v>
      </c>
      <c r="C13" s="90"/>
      <c r="D13" s="107">
        <f>投入係数表!AM13</f>
        <v>3.5668426309031246E-3</v>
      </c>
      <c r="E13" s="110">
        <f t="shared" si="9"/>
        <v>0.35668426309031248</v>
      </c>
      <c r="F13" s="85">
        <f>分析係数表!C16</f>
        <v>8.0906148867310179E-4</v>
      </c>
      <c r="G13" s="110">
        <f t="shared" si="0"/>
        <v>2.8857950088211651E-4</v>
      </c>
      <c r="H13" s="110">
        <v>5.7098479842316934E-4</v>
      </c>
      <c r="I13" s="110">
        <f t="shared" si="1"/>
        <v>5.7098479842316934E-4</v>
      </c>
      <c r="J13" s="85">
        <f>分析係数表!G16</f>
        <v>0</v>
      </c>
      <c r="K13" s="111">
        <f t="shared" si="2"/>
        <v>0</v>
      </c>
      <c r="L13" s="79"/>
      <c r="M13" s="80"/>
      <c r="N13" s="81">
        <f>分析係数表!H16</f>
        <v>1.7573198038604347E-2</v>
      </c>
      <c r="O13" s="82">
        <f t="shared" si="3"/>
        <v>0.332913294440987</v>
      </c>
      <c r="P13" s="76">
        <f>分析係数表!C16</f>
        <v>8.0906148867310179E-4</v>
      </c>
      <c r="Q13" s="82">
        <f t="shared" si="4"/>
        <v>2.6934732559949162E-4</v>
      </c>
      <c r="R13" s="83">
        <v>3.0635712251509827E-4</v>
      </c>
      <c r="S13" s="84">
        <f t="shared" si="5"/>
        <v>8.7734192093826761E-4</v>
      </c>
      <c r="T13" s="85">
        <f>分析係数表!F16</f>
        <v>0</v>
      </c>
      <c r="U13" s="86">
        <f t="shared" si="6"/>
        <v>0</v>
      </c>
      <c r="V13" s="87">
        <f>分析係数表!D16</f>
        <v>0</v>
      </c>
      <c r="W13" s="88">
        <f t="shared" si="7"/>
        <v>0</v>
      </c>
      <c r="X13" s="76">
        <f>分析係数表!E16</f>
        <v>0</v>
      </c>
      <c r="Y13" s="89">
        <f t="shared" si="8"/>
        <v>0</v>
      </c>
    </row>
    <row r="14" spans="1:25" x14ac:dyDescent="0.2">
      <c r="A14" s="6" t="s">
        <v>2</v>
      </c>
      <c r="B14" s="5" t="s">
        <v>364</v>
      </c>
      <c r="C14" s="90"/>
      <c r="D14" s="107">
        <f>投入係数表!AM14</f>
        <v>2.5681266942502497E-3</v>
      </c>
      <c r="E14" s="110">
        <f t="shared" si="9"/>
        <v>0.25681266942502495</v>
      </c>
      <c r="F14" s="85">
        <f>分析係数表!C17</f>
        <v>1.9255455712451908E-2</v>
      </c>
      <c r="G14" s="110">
        <f t="shared" si="0"/>
        <v>4.9450449825101201E-3</v>
      </c>
      <c r="H14" s="110">
        <v>8.4610281855535922E-3</v>
      </c>
      <c r="I14" s="110">
        <f t="shared" si="1"/>
        <v>8.4610281855535922E-3</v>
      </c>
      <c r="J14" s="85">
        <f>分析係数表!G17</f>
        <v>0.22549019607843138</v>
      </c>
      <c r="K14" s="111">
        <f t="shared" si="2"/>
        <v>1.9078789045856139E-3</v>
      </c>
      <c r="L14" s="79"/>
      <c r="M14" s="80"/>
      <c r="N14" s="81">
        <f>分析係数表!H17</f>
        <v>2.8343867804200562E-3</v>
      </c>
      <c r="O14" s="82">
        <f t="shared" si="3"/>
        <v>5.3695692651772098E-2</v>
      </c>
      <c r="P14" s="76">
        <f>分析係数表!C17</f>
        <v>1.9255455712451908E-2</v>
      </c>
      <c r="Q14" s="82">
        <f t="shared" si="4"/>
        <v>1.0339350318056269E-3</v>
      </c>
      <c r="R14" s="83">
        <v>1.6772192241417446E-3</v>
      </c>
      <c r="S14" s="84">
        <f t="shared" si="5"/>
        <v>1.0138247409695336E-2</v>
      </c>
      <c r="T14" s="85">
        <f>分析係数表!F17</f>
        <v>0.34313725490196079</v>
      </c>
      <c r="U14" s="86">
        <f t="shared" si="6"/>
        <v>3.4788103856797721E-3</v>
      </c>
      <c r="V14" s="87">
        <f>分析係数表!D17</f>
        <v>1.9607843137254902E-2</v>
      </c>
      <c r="W14" s="88">
        <f t="shared" si="7"/>
        <v>0</v>
      </c>
      <c r="X14" s="76">
        <f>分析係数表!E17</f>
        <v>9.8039215686274508E-3</v>
      </c>
      <c r="Y14" s="89">
        <f t="shared" si="8"/>
        <v>0</v>
      </c>
    </row>
    <row r="15" spans="1:25" x14ac:dyDescent="0.2">
      <c r="A15" s="6" t="s">
        <v>3</v>
      </c>
      <c r="B15" s="5" t="s">
        <v>31</v>
      </c>
      <c r="C15" s="90"/>
      <c r="D15" s="107">
        <f>投入係数表!AM15</f>
        <v>1.7120844628334998E-3</v>
      </c>
      <c r="E15" s="110">
        <f t="shared" si="9"/>
        <v>0.17120844628334997</v>
      </c>
      <c r="F15" s="85">
        <f>分析係数表!C18</f>
        <v>0.17326732673267331</v>
      </c>
      <c r="G15" s="110">
        <f t="shared" si="0"/>
        <v>2.9664829801570546E-2</v>
      </c>
      <c r="H15" s="110">
        <v>3.6278124308974792E-2</v>
      </c>
      <c r="I15" s="110">
        <f t="shared" si="1"/>
        <v>3.6278124308974792E-2</v>
      </c>
      <c r="J15" s="85">
        <f>分析係数表!G18</f>
        <v>0.2148626817447496</v>
      </c>
      <c r="K15" s="111">
        <f t="shared" si="2"/>
        <v>7.7948150776957145E-3</v>
      </c>
      <c r="L15" s="79"/>
      <c r="M15" s="80"/>
      <c r="N15" s="81">
        <f>分析係数表!H18</f>
        <v>4.8184575267140952E-4</v>
      </c>
      <c r="O15" s="82">
        <f t="shared" si="3"/>
        <v>9.1282677508012552E-3</v>
      </c>
      <c r="P15" s="76">
        <f>分析係数表!C18</f>
        <v>0.17326732673267331</v>
      </c>
      <c r="Q15" s="82">
        <f t="shared" si="4"/>
        <v>1.5816305508814059E-3</v>
      </c>
      <c r="R15" s="83">
        <v>2.9317823492269455E-3</v>
      </c>
      <c r="S15" s="84">
        <f t="shared" si="5"/>
        <v>3.9209906658201739E-2</v>
      </c>
      <c r="T15" s="85">
        <f>分析係数表!F18</f>
        <v>0.4604200323101777</v>
      </c>
      <c r="U15" s="86">
        <f t="shared" si="6"/>
        <v>1.8053026490448296E-2</v>
      </c>
      <c r="V15" s="87">
        <f>分析係数表!D18</f>
        <v>6.3004846526655903E-2</v>
      </c>
      <c r="W15" s="88">
        <f t="shared" si="7"/>
        <v>0</v>
      </c>
      <c r="X15" s="76">
        <f>分析係数表!E18</f>
        <v>5.492730210016155E-2</v>
      </c>
      <c r="Y15" s="89">
        <f t="shared" si="8"/>
        <v>0</v>
      </c>
    </row>
    <row r="16" spans="1:25" x14ac:dyDescent="0.2">
      <c r="A16" s="6" t="s">
        <v>4</v>
      </c>
      <c r="B16" s="5" t="s">
        <v>32</v>
      </c>
      <c r="C16" s="90"/>
      <c r="D16" s="107">
        <f>投入係数表!AM16</f>
        <v>0</v>
      </c>
      <c r="E16" s="110">
        <f t="shared" si="9"/>
        <v>0</v>
      </c>
      <c r="F16" s="85">
        <f>分析係数表!C19</f>
        <v>6.6666666666667096E-3</v>
      </c>
      <c r="G16" s="110">
        <f t="shared" si="0"/>
        <v>0</v>
      </c>
      <c r="H16" s="110">
        <v>6.8323542658000271E-5</v>
      </c>
      <c r="I16" s="110">
        <f t="shared" si="1"/>
        <v>6.8323542658000271E-5</v>
      </c>
      <c r="J16" s="85">
        <f>分析係数表!G19</f>
        <v>7.1428571428571425E-2</v>
      </c>
      <c r="K16" s="111">
        <f t="shared" si="2"/>
        <v>4.8802530470000188E-6</v>
      </c>
      <c r="L16" s="79"/>
      <c r="M16" s="80"/>
      <c r="N16" s="81">
        <f>分析係数表!H19</f>
        <v>-1.1337547121680225E-4</v>
      </c>
      <c r="O16" s="82">
        <f t="shared" si="3"/>
        <v>-2.1478277060708838E-3</v>
      </c>
      <c r="P16" s="76">
        <f>分析係数表!C19</f>
        <v>6.6666666666667096E-3</v>
      </c>
      <c r="Q16" s="82">
        <f t="shared" si="4"/>
        <v>-1.4318851373805984E-5</v>
      </c>
      <c r="R16" s="83">
        <v>1.7618903815831306E-5</v>
      </c>
      <c r="S16" s="84">
        <f t="shared" si="5"/>
        <v>8.5942446473831577E-5</v>
      </c>
      <c r="T16" s="85">
        <f>分析係数表!F19</f>
        <v>0.2857142857142857</v>
      </c>
      <c r="U16" s="86">
        <f t="shared" si="6"/>
        <v>2.4554984706809022E-5</v>
      </c>
      <c r="V16" s="87">
        <f>分析係数表!D19</f>
        <v>0</v>
      </c>
      <c r="W16" s="88">
        <f t="shared" si="7"/>
        <v>0</v>
      </c>
      <c r="X16" s="76">
        <f>分析係数表!E19</f>
        <v>0</v>
      </c>
      <c r="Y16" s="89">
        <f t="shared" si="8"/>
        <v>0</v>
      </c>
    </row>
    <row r="17" spans="1:25" x14ac:dyDescent="0.2">
      <c r="A17" s="6" t="s">
        <v>5</v>
      </c>
      <c r="B17" s="5" t="s">
        <v>33</v>
      </c>
      <c r="C17" s="90"/>
      <c r="D17" s="107">
        <f>投入係数表!AM17</f>
        <v>4.2802111570837496E-4</v>
      </c>
      <c r="E17" s="110">
        <f t="shared" si="9"/>
        <v>4.2802111570837492E-2</v>
      </c>
      <c r="F17" s="85">
        <f>分析係数表!C20</f>
        <v>0</v>
      </c>
      <c r="G17" s="110">
        <f t="shared" si="0"/>
        <v>0</v>
      </c>
      <c r="H17" s="110">
        <v>0</v>
      </c>
      <c r="I17" s="110">
        <f t="shared" si="1"/>
        <v>0</v>
      </c>
      <c r="J17" s="85">
        <f>分析係数表!G20</f>
        <v>0.16666666666666666</v>
      </c>
      <c r="K17" s="111">
        <f t="shared" si="2"/>
        <v>0</v>
      </c>
      <c r="L17" s="79"/>
      <c r="M17" s="80"/>
      <c r="N17" s="81">
        <f>分析係数表!H20</f>
        <v>5.9522122388821173E-4</v>
      </c>
      <c r="O17" s="82">
        <f t="shared" si="3"/>
        <v>1.1276095456872139E-2</v>
      </c>
      <c r="P17" s="76">
        <f>分析係数表!C20</f>
        <v>0</v>
      </c>
      <c r="Q17" s="82">
        <f t="shared" si="4"/>
        <v>0</v>
      </c>
      <c r="R17" s="83">
        <v>0</v>
      </c>
      <c r="S17" s="84">
        <f t="shared" si="5"/>
        <v>0</v>
      </c>
      <c r="T17" s="85">
        <f>分析係数表!F20</f>
        <v>0.33333333333333331</v>
      </c>
      <c r="U17" s="86">
        <f t="shared" si="6"/>
        <v>0</v>
      </c>
      <c r="V17" s="87">
        <f>分析係数表!D20</f>
        <v>1.5</v>
      </c>
      <c r="W17" s="88">
        <f t="shared" si="7"/>
        <v>0</v>
      </c>
      <c r="X17" s="76">
        <f>分析係数表!E20</f>
        <v>1.1666666666666667</v>
      </c>
      <c r="Y17" s="89">
        <f t="shared" si="8"/>
        <v>0</v>
      </c>
    </row>
    <row r="18" spans="1:25" x14ac:dyDescent="0.2">
      <c r="A18" s="6" t="s">
        <v>6</v>
      </c>
      <c r="B18" s="5" t="s">
        <v>34</v>
      </c>
      <c r="C18" s="90"/>
      <c r="D18" s="107">
        <f>投入係数表!AM18</f>
        <v>1.8547581680696248E-3</v>
      </c>
      <c r="E18" s="110">
        <f t="shared" si="9"/>
        <v>0.18547581680696248</v>
      </c>
      <c r="F18" s="85">
        <f>分析係数表!C21</f>
        <v>2.5662959794696349E-2</v>
      </c>
      <c r="G18" s="110">
        <f t="shared" si="0"/>
        <v>4.7598584296055435E-3</v>
      </c>
      <c r="H18" s="110">
        <v>6.7762044000769682E-3</v>
      </c>
      <c r="I18" s="110">
        <f t="shared" si="1"/>
        <v>6.7762044000769682E-3</v>
      </c>
      <c r="J18" s="85">
        <f>分析係数表!G21</f>
        <v>0.2857142857142857</v>
      </c>
      <c r="K18" s="111">
        <f t="shared" si="2"/>
        <v>1.9360584000219908E-3</v>
      </c>
      <c r="L18" s="79"/>
      <c r="M18" s="80"/>
      <c r="N18" s="81">
        <f>分析係数表!H21</f>
        <v>9.6369150534281905E-4</v>
      </c>
      <c r="O18" s="82">
        <f t="shared" si="3"/>
        <v>1.825653550160251E-2</v>
      </c>
      <c r="P18" s="76">
        <f>分析係数表!C21</f>
        <v>2.5662959794696349E-2</v>
      </c>
      <c r="Q18" s="82">
        <f t="shared" si="4"/>
        <v>4.6851673656807177E-4</v>
      </c>
      <c r="R18" s="83">
        <v>8.7308790405382045E-4</v>
      </c>
      <c r="S18" s="84">
        <f t="shared" si="5"/>
        <v>7.6492923041307885E-3</v>
      </c>
      <c r="T18" s="85">
        <f>分析係数表!F21</f>
        <v>0.42857142857142855</v>
      </c>
      <c r="U18" s="86">
        <f t="shared" si="6"/>
        <v>3.2782681303417664E-3</v>
      </c>
      <c r="V18" s="87">
        <f>分析係数表!D21</f>
        <v>0.12903225806451613</v>
      </c>
      <c r="W18" s="88">
        <f t="shared" si="7"/>
        <v>0</v>
      </c>
      <c r="X18" s="76">
        <f>分析係数表!E21</f>
        <v>9.2165898617511524E-2</v>
      </c>
      <c r="Y18" s="89">
        <f t="shared" si="8"/>
        <v>0</v>
      </c>
    </row>
    <row r="19" spans="1:25" x14ac:dyDescent="0.2">
      <c r="A19" s="6" t="s">
        <v>7</v>
      </c>
      <c r="B19" s="5" t="s">
        <v>268</v>
      </c>
      <c r="C19" s="90"/>
      <c r="D19" s="107">
        <f>投入係数表!AM19</f>
        <v>0</v>
      </c>
      <c r="E19" s="110">
        <f t="shared" si="9"/>
        <v>0</v>
      </c>
      <c r="F19" s="85">
        <f>分析係数表!C22</f>
        <v>5.6016597510373467E-2</v>
      </c>
      <c r="G19" s="110">
        <f t="shared" si="0"/>
        <v>0</v>
      </c>
      <c r="H19" s="110">
        <v>1.2932739842186785E-3</v>
      </c>
      <c r="I19" s="110">
        <f t="shared" si="1"/>
        <v>1.2932739842186785E-3</v>
      </c>
      <c r="J19" s="85">
        <f>分析係数表!G22</f>
        <v>0.19573901464713714</v>
      </c>
      <c r="K19" s="111">
        <f t="shared" si="2"/>
        <v>2.5314417533974133E-4</v>
      </c>
      <c r="L19" s="79"/>
      <c r="M19" s="80"/>
      <c r="N19" s="81">
        <f>分析係数表!H22</f>
        <v>5.6687735608401125E-5</v>
      </c>
      <c r="O19" s="82">
        <f t="shared" si="3"/>
        <v>1.0739138530354419E-3</v>
      </c>
      <c r="P19" s="76">
        <f>分析係数表!C22</f>
        <v>5.6016597510373467E-2</v>
      </c>
      <c r="Q19" s="82">
        <f t="shared" si="4"/>
        <v>6.0157000066300711E-5</v>
      </c>
      <c r="R19" s="83">
        <v>3.236977325960748E-4</v>
      </c>
      <c r="S19" s="84">
        <f t="shared" si="5"/>
        <v>1.6169717168147534E-3</v>
      </c>
      <c r="T19" s="85">
        <f>分析係数表!F22</f>
        <v>0.41411451398135818</v>
      </c>
      <c r="U19" s="86">
        <f t="shared" si="6"/>
        <v>6.6961145663034397E-4</v>
      </c>
      <c r="V19" s="87">
        <f>分析係数表!D22</f>
        <v>3.1957390146471372E-2</v>
      </c>
      <c r="W19" s="88">
        <f t="shared" si="7"/>
        <v>0</v>
      </c>
      <c r="X19" s="76">
        <f>分析係数表!E22</f>
        <v>2.529960053262317E-2</v>
      </c>
      <c r="Y19" s="89">
        <f t="shared" si="8"/>
        <v>0</v>
      </c>
    </row>
    <row r="20" spans="1:25" x14ac:dyDescent="0.2">
      <c r="A20" s="6" t="s">
        <v>8</v>
      </c>
      <c r="B20" s="5" t="s">
        <v>269</v>
      </c>
      <c r="C20" s="90"/>
      <c r="D20" s="107">
        <f>投入係数表!AM20</f>
        <v>0</v>
      </c>
      <c r="E20" s="110">
        <f t="shared" si="9"/>
        <v>0</v>
      </c>
      <c r="F20" s="85">
        <f>分析係数表!C23</f>
        <v>0</v>
      </c>
      <c r="G20" s="110">
        <f t="shared" si="0"/>
        <v>0</v>
      </c>
      <c r="H20" s="110">
        <v>0</v>
      </c>
      <c r="I20" s="110">
        <f t="shared" si="1"/>
        <v>0</v>
      </c>
      <c r="J20" s="85">
        <f>分析係数表!G23</f>
        <v>0.21686746987951808</v>
      </c>
      <c r="K20" s="111">
        <f t="shared" si="2"/>
        <v>0</v>
      </c>
      <c r="L20" s="79"/>
      <c r="M20" s="80"/>
      <c r="N20" s="81">
        <f>分析係数表!H23</f>
        <v>2.8343867804200562E-5</v>
      </c>
      <c r="O20" s="82">
        <f t="shared" si="3"/>
        <v>5.3695692651772094E-4</v>
      </c>
      <c r="P20" s="76">
        <f>分析係数表!C23</f>
        <v>0</v>
      </c>
      <c r="Q20" s="82">
        <f t="shared" si="4"/>
        <v>0</v>
      </c>
      <c r="R20" s="83">
        <v>0</v>
      </c>
      <c r="S20" s="84">
        <f t="shared" si="5"/>
        <v>0</v>
      </c>
      <c r="T20" s="85">
        <f>分析係数表!F23</f>
        <v>0.43373493975903615</v>
      </c>
      <c r="U20" s="86">
        <f t="shared" si="6"/>
        <v>0</v>
      </c>
      <c r="V20" s="87">
        <f>分析係数表!D23</f>
        <v>0.26506024096385544</v>
      </c>
      <c r="W20" s="88">
        <f t="shared" si="7"/>
        <v>0</v>
      </c>
      <c r="X20" s="76">
        <f>分析係数表!E23</f>
        <v>0.25301204819277107</v>
      </c>
      <c r="Y20" s="89">
        <f t="shared" si="8"/>
        <v>0</v>
      </c>
    </row>
    <row r="21" spans="1:25" x14ac:dyDescent="0.2">
      <c r="A21" s="6" t="s">
        <v>9</v>
      </c>
      <c r="B21" s="5" t="s">
        <v>270</v>
      </c>
      <c r="C21" s="90"/>
      <c r="D21" s="107">
        <f>投入係数表!AM21</f>
        <v>0</v>
      </c>
      <c r="E21" s="110">
        <f t="shared" si="9"/>
        <v>0</v>
      </c>
      <c r="F21" s="85">
        <f>分析係数表!C24</f>
        <v>0.19917864476386038</v>
      </c>
      <c r="G21" s="110">
        <f t="shared" si="0"/>
        <v>0</v>
      </c>
      <c r="H21" s="110">
        <v>1.356317807685884E-3</v>
      </c>
      <c r="I21" s="110">
        <f t="shared" si="1"/>
        <v>1.356317807685884E-3</v>
      </c>
      <c r="J21" s="85">
        <f>分析係数表!G24</f>
        <v>0.20754716981132076</v>
      </c>
      <c r="K21" s="111">
        <f t="shared" si="2"/>
        <v>2.8149992234990045E-4</v>
      </c>
      <c r="L21" s="79"/>
      <c r="M21" s="80"/>
      <c r="N21" s="81">
        <f>分析係数表!H24</f>
        <v>3.9681414925880784E-4</v>
      </c>
      <c r="O21" s="82">
        <f t="shared" si="3"/>
        <v>7.5173969712480932E-3</v>
      </c>
      <c r="P21" s="76">
        <f>分析係数表!C24</f>
        <v>0.19917864476386038</v>
      </c>
      <c r="Q21" s="82">
        <f t="shared" si="4"/>
        <v>1.497304940885144E-3</v>
      </c>
      <c r="R21" s="83">
        <v>2.8777095082090959E-3</v>
      </c>
      <c r="S21" s="84">
        <f t="shared" si="5"/>
        <v>4.2340273158949799E-3</v>
      </c>
      <c r="T21" s="85">
        <f>分析係数表!F24</f>
        <v>0.39622641509433965</v>
      </c>
      <c r="U21" s="86">
        <f t="shared" si="6"/>
        <v>1.677633464788577E-3</v>
      </c>
      <c r="V21" s="87">
        <f>分析係数表!D24</f>
        <v>0.16981132075471697</v>
      </c>
      <c r="W21" s="88">
        <f t="shared" si="7"/>
        <v>0</v>
      </c>
      <c r="X21" s="76">
        <f>分析係数表!E24</f>
        <v>0.16981132075471697</v>
      </c>
      <c r="Y21" s="89">
        <f t="shared" si="8"/>
        <v>0</v>
      </c>
    </row>
    <row r="22" spans="1:25" x14ac:dyDescent="0.2">
      <c r="A22" s="6" t="s">
        <v>10</v>
      </c>
      <c r="B22" s="5" t="s">
        <v>271</v>
      </c>
      <c r="C22" s="90"/>
      <c r="D22" s="107">
        <f>投入係数表!AM22</f>
        <v>0</v>
      </c>
      <c r="E22" s="110">
        <f t="shared" si="9"/>
        <v>0</v>
      </c>
      <c r="F22" s="85">
        <f>分析係数表!C25</f>
        <v>0</v>
      </c>
      <c r="G22" s="110">
        <f t="shared" si="0"/>
        <v>0</v>
      </c>
      <c r="H22" s="110">
        <v>0</v>
      </c>
      <c r="I22" s="110">
        <f t="shared" si="1"/>
        <v>0</v>
      </c>
      <c r="J22" s="85">
        <f>分析係数表!G25</f>
        <v>0.20512820512820512</v>
      </c>
      <c r="K22" s="111">
        <f t="shared" si="2"/>
        <v>0</v>
      </c>
      <c r="L22" s="79"/>
      <c r="M22" s="80"/>
      <c r="N22" s="81">
        <f>分析係数表!H25</f>
        <v>5.3853348827981068E-4</v>
      </c>
      <c r="O22" s="82">
        <f t="shared" si="3"/>
        <v>1.0202181603836699E-2</v>
      </c>
      <c r="P22" s="76">
        <f>分析係数表!C25</f>
        <v>0</v>
      </c>
      <c r="Q22" s="82">
        <f t="shared" si="4"/>
        <v>0</v>
      </c>
      <c r="R22" s="83">
        <v>0</v>
      </c>
      <c r="S22" s="84">
        <f t="shared" si="5"/>
        <v>0</v>
      </c>
      <c r="T22" s="85">
        <f>分析係数表!F25</f>
        <v>0.35897435897435898</v>
      </c>
      <c r="U22" s="86">
        <f t="shared" si="6"/>
        <v>0</v>
      </c>
      <c r="V22" s="87">
        <f>分析係数表!D25</f>
        <v>2.641025641025641</v>
      </c>
      <c r="W22" s="88">
        <f t="shared" si="7"/>
        <v>0</v>
      </c>
      <c r="X22" s="76">
        <f>分析係数表!E25</f>
        <v>2.4615384615384617</v>
      </c>
      <c r="Y22" s="89">
        <f t="shared" si="8"/>
        <v>0</v>
      </c>
    </row>
    <row r="23" spans="1:25" x14ac:dyDescent="0.2">
      <c r="A23" s="6" t="s">
        <v>11</v>
      </c>
      <c r="B23" s="5" t="s">
        <v>35</v>
      </c>
      <c r="C23" s="90"/>
      <c r="D23" s="107">
        <f>投入係数表!AM23</f>
        <v>0</v>
      </c>
      <c r="E23" s="110">
        <f t="shared" si="9"/>
        <v>0</v>
      </c>
      <c r="F23" s="85">
        <f>分析係数表!C26</f>
        <v>0.11021233569261879</v>
      </c>
      <c r="G23" s="110">
        <f t="shared" si="0"/>
        <v>0</v>
      </c>
      <c r="H23" s="110">
        <v>8.906625742247298E-4</v>
      </c>
      <c r="I23" s="110">
        <f t="shared" si="1"/>
        <v>8.906625742247298E-4</v>
      </c>
      <c r="J23" s="85">
        <f>分析係数表!G26</f>
        <v>0.1984126984126984</v>
      </c>
      <c r="K23" s="111">
        <f t="shared" si="2"/>
        <v>1.7671876472712892E-4</v>
      </c>
      <c r="L23" s="79"/>
      <c r="M23" s="80"/>
      <c r="N23" s="81">
        <f>分析係数表!H26</f>
        <v>1.2046143816785239E-2</v>
      </c>
      <c r="O23" s="82">
        <f t="shared" si="3"/>
        <v>0.22820669377003142</v>
      </c>
      <c r="P23" s="76">
        <f>分析係数表!C26</f>
        <v>0.11021233569261879</v>
      </c>
      <c r="Q23" s="82">
        <f t="shared" si="4"/>
        <v>2.5151192741085359E-2</v>
      </c>
      <c r="R23" s="83">
        <v>2.5865971141287386E-2</v>
      </c>
      <c r="S23" s="84">
        <f t="shared" si="5"/>
        <v>2.6756633715512117E-2</v>
      </c>
      <c r="T23" s="85">
        <f>分析係数表!F26</f>
        <v>0.33809523809523812</v>
      </c>
      <c r="U23" s="86">
        <f t="shared" si="6"/>
        <v>9.0462904466731449E-3</v>
      </c>
      <c r="V23" s="87">
        <f>分析係数表!D26</f>
        <v>0</v>
      </c>
      <c r="W23" s="88">
        <f t="shared" si="7"/>
        <v>0</v>
      </c>
      <c r="X23" s="76">
        <f>分析係数表!E26</f>
        <v>0</v>
      </c>
      <c r="Y23" s="89">
        <f t="shared" si="8"/>
        <v>0</v>
      </c>
    </row>
    <row r="24" spans="1:25" x14ac:dyDescent="0.2">
      <c r="A24" s="6" t="s">
        <v>12</v>
      </c>
      <c r="B24" s="5" t="s">
        <v>365</v>
      </c>
      <c r="C24" s="90"/>
      <c r="D24" s="107">
        <f>投入係数表!AM24</f>
        <v>0</v>
      </c>
      <c r="E24" s="110">
        <f t="shared" si="9"/>
        <v>0</v>
      </c>
      <c r="F24" s="85">
        <f>分析係数表!C27</f>
        <v>1.1933174224343368E-3</v>
      </c>
      <c r="G24" s="110">
        <f t="shared" si="0"/>
        <v>0</v>
      </c>
      <c r="H24" s="110">
        <v>2.1320366935146844E-6</v>
      </c>
      <c r="I24" s="110">
        <f t="shared" si="1"/>
        <v>2.1320366935146844E-6</v>
      </c>
      <c r="J24" s="85">
        <f>分析係数表!G27</f>
        <v>0.2857142857142857</v>
      </c>
      <c r="K24" s="111">
        <f t="shared" si="2"/>
        <v>6.0915334100419553E-7</v>
      </c>
      <c r="L24" s="79"/>
      <c r="M24" s="80"/>
      <c r="N24" s="81">
        <f>分析係数表!H27</f>
        <v>1.1365890989484425E-2</v>
      </c>
      <c r="O24" s="82">
        <f t="shared" si="3"/>
        <v>0.21531972753360609</v>
      </c>
      <c r="P24" s="76">
        <f>分析係数表!C27</f>
        <v>1.1933174224343368E-3</v>
      </c>
      <c r="Q24" s="82">
        <f t="shared" si="4"/>
        <v>2.5694478225966655E-4</v>
      </c>
      <c r="R24" s="83">
        <v>2.5798155773313307E-4</v>
      </c>
      <c r="S24" s="84">
        <f t="shared" si="5"/>
        <v>2.6011359442664774E-4</v>
      </c>
      <c r="T24" s="85">
        <f>分析係数表!F27</f>
        <v>0.5714285714285714</v>
      </c>
      <c r="U24" s="86">
        <f t="shared" si="6"/>
        <v>1.4863633967237012E-4</v>
      </c>
      <c r="V24" s="87">
        <f>分析係数表!D27</f>
        <v>1.4285714285714286</v>
      </c>
      <c r="W24" s="88">
        <f t="shared" si="7"/>
        <v>0</v>
      </c>
      <c r="X24" s="76">
        <f>分析係数表!E27</f>
        <v>1.2857142857142858</v>
      </c>
      <c r="Y24" s="89">
        <f t="shared" si="8"/>
        <v>0</v>
      </c>
    </row>
    <row r="25" spans="1:25" x14ac:dyDescent="0.2">
      <c r="A25" s="6" t="s">
        <v>13</v>
      </c>
      <c r="B25" s="5" t="s">
        <v>191</v>
      </c>
      <c r="C25" s="90"/>
      <c r="D25" s="107">
        <f>投入係数表!AM25</f>
        <v>0</v>
      </c>
      <c r="E25" s="110">
        <f t="shared" si="9"/>
        <v>0</v>
      </c>
      <c r="F25" s="85">
        <f>分析係数表!C28</f>
        <v>9.1300191204588876E-2</v>
      </c>
      <c r="G25" s="110">
        <f t="shared" si="0"/>
        <v>0</v>
      </c>
      <c r="H25" s="110">
        <v>8.9076103560047862E-3</v>
      </c>
      <c r="I25" s="110">
        <f t="shared" si="1"/>
        <v>8.9076103560047862E-3</v>
      </c>
      <c r="J25" s="85">
        <f>分析係数表!G28</f>
        <v>0.1256583897667419</v>
      </c>
      <c r="K25" s="111">
        <f t="shared" si="2"/>
        <v>1.119315974005116E-3</v>
      </c>
      <c r="L25" s="79"/>
      <c r="M25" s="80"/>
      <c r="N25" s="81">
        <f>分析係数表!H28</f>
        <v>2.1286244720954622E-2</v>
      </c>
      <c r="O25" s="82">
        <f t="shared" si="3"/>
        <v>0.40325465181480846</v>
      </c>
      <c r="P25" s="76">
        <f>分析係数表!C28</f>
        <v>9.1300191204588876E-2</v>
      </c>
      <c r="Q25" s="82">
        <f t="shared" si="4"/>
        <v>3.6817226814831926E-2</v>
      </c>
      <c r="R25" s="83">
        <v>4.0076294516108203E-2</v>
      </c>
      <c r="S25" s="84">
        <f t="shared" si="5"/>
        <v>4.8983904872112988E-2</v>
      </c>
      <c r="T25" s="85">
        <f>分析係数表!F28</f>
        <v>0.21519939804364183</v>
      </c>
      <c r="U25" s="86">
        <f t="shared" si="6"/>
        <v>1.0541306842305729E-2</v>
      </c>
      <c r="V25" s="87">
        <f>分析係数表!D28</f>
        <v>9.9322799097065456E-2</v>
      </c>
      <c r="W25" s="88">
        <f t="shared" si="7"/>
        <v>0</v>
      </c>
      <c r="X25" s="76">
        <f>分析係数表!E28</f>
        <v>9.7817908201655382E-2</v>
      </c>
      <c r="Y25" s="89">
        <f t="shared" si="8"/>
        <v>0</v>
      </c>
    </row>
    <row r="26" spans="1:25" x14ac:dyDescent="0.2">
      <c r="A26" s="6" t="s">
        <v>14</v>
      </c>
      <c r="B26" s="5" t="s">
        <v>50</v>
      </c>
      <c r="C26" s="90"/>
      <c r="D26" s="107">
        <f>投入係数表!AM26</f>
        <v>3.2814952204308747E-3</v>
      </c>
      <c r="E26" s="110">
        <f t="shared" si="9"/>
        <v>0.32814952204308745</v>
      </c>
      <c r="F26" s="85">
        <f>分析係数表!C29</f>
        <v>1.8433179723502335E-2</v>
      </c>
      <c r="G26" s="110">
        <f t="shared" si="0"/>
        <v>6.0488391160016218E-3</v>
      </c>
      <c r="H26" s="110">
        <v>8.0059092031545109E-3</v>
      </c>
      <c r="I26" s="110">
        <f t="shared" si="1"/>
        <v>8.0059092031545109E-3</v>
      </c>
      <c r="J26" s="85">
        <f>分析係数表!G29</f>
        <v>0.30107526881720431</v>
      </c>
      <c r="K26" s="111">
        <f t="shared" si="2"/>
        <v>2.4103812654658742E-3</v>
      </c>
      <c r="L26" s="79"/>
      <c r="M26" s="80"/>
      <c r="N26" s="81">
        <f>分析係数表!H29</f>
        <v>1.0062073070491199E-2</v>
      </c>
      <c r="O26" s="82">
        <f t="shared" si="3"/>
        <v>0.19061970891379093</v>
      </c>
      <c r="P26" s="76">
        <f>分析係数表!C29</f>
        <v>1.8433179723502335E-2</v>
      </c>
      <c r="Q26" s="82">
        <f t="shared" si="4"/>
        <v>3.5137273532496083E-3</v>
      </c>
      <c r="R26" s="83">
        <v>4.1845201140824273E-3</v>
      </c>
      <c r="S26" s="84">
        <f t="shared" si="5"/>
        <v>1.2190429317236937E-2</v>
      </c>
      <c r="T26" s="85">
        <f>分析係数表!F29</f>
        <v>0.4838709677419355</v>
      </c>
      <c r="U26" s="86">
        <f t="shared" si="6"/>
        <v>5.8985948309210985E-3</v>
      </c>
      <c r="V26" s="87">
        <f>分析係数表!D29</f>
        <v>0.46236559139784944</v>
      </c>
      <c r="W26" s="88">
        <f t="shared" si="7"/>
        <v>0</v>
      </c>
      <c r="X26" s="76">
        <f>分析係数表!E29</f>
        <v>0.18279569892473119</v>
      </c>
      <c r="Y26" s="89">
        <f t="shared" si="8"/>
        <v>0</v>
      </c>
    </row>
    <row r="27" spans="1:25" x14ac:dyDescent="0.2">
      <c r="A27" s="6" t="s">
        <v>15</v>
      </c>
      <c r="B27" s="5" t="s">
        <v>36</v>
      </c>
      <c r="C27" s="90"/>
      <c r="D27" s="107">
        <f>投入係数表!AM27</f>
        <v>1.7120844628334998E-3</v>
      </c>
      <c r="E27" s="110">
        <f t="shared" si="9"/>
        <v>0.17120844628334997</v>
      </c>
      <c r="F27" s="85">
        <f>分析係数表!C30</f>
        <v>1</v>
      </c>
      <c r="G27" s="110">
        <f t="shared" si="0"/>
        <v>0.17120844628334997</v>
      </c>
      <c r="H27" s="110">
        <v>0.29396951114979392</v>
      </c>
      <c r="I27" s="110">
        <f t="shared" si="1"/>
        <v>0.29396951114979392</v>
      </c>
      <c r="J27" s="85">
        <f>分析係数表!G30</f>
        <v>0.34457349818908456</v>
      </c>
      <c r="K27" s="111">
        <f t="shared" si="2"/>
        <v>0.10129410281781959</v>
      </c>
      <c r="L27" s="79"/>
      <c r="M27" s="80"/>
      <c r="N27" s="81">
        <f>分析係数表!H30</f>
        <v>0</v>
      </c>
      <c r="O27" s="82">
        <f t="shared" si="3"/>
        <v>0</v>
      </c>
      <c r="P27" s="76">
        <f>分析係数表!C30</f>
        <v>1</v>
      </c>
      <c r="Q27" s="82">
        <f t="shared" si="4"/>
        <v>0</v>
      </c>
      <c r="R27" s="83">
        <v>4.0038637563858365E-2</v>
      </c>
      <c r="S27" s="84">
        <f t="shared" si="5"/>
        <v>0.33400814871365225</v>
      </c>
      <c r="T27" s="85">
        <f>分析係数表!F30</f>
        <v>0.44136380666916447</v>
      </c>
      <c r="U27" s="86">
        <f t="shared" si="6"/>
        <v>0.14741910797477795</v>
      </c>
      <c r="V27" s="87">
        <f>分析係数表!D30</f>
        <v>0.11764705882352941</v>
      </c>
      <c r="W27" s="88">
        <f t="shared" si="7"/>
        <v>0</v>
      </c>
      <c r="X27" s="76">
        <f>分析係数表!E30</f>
        <v>7.730735606344448E-2</v>
      </c>
      <c r="Y27" s="89">
        <f t="shared" si="8"/>
        <v>0</v>
      </c>
    </row>
    <row r="28" spans="1:25" x14ac:dyDescent="0.2">
      <c r="A28" s="6" t="s">
        <v>16</v>
      </c>
      <c r="B28" s="5" t="s">
        <v>192</v>
      </c>
      <c r="C28" s="90"/>
      <c r="D28" s="107">
        <f>投入係数表!AM28</f>
        <v>4.9365102011699247E-2</v>
      </c>
      <c r="E28" s="110">
        <f t="shared" si="9"/>
        <v>4.9365102011699244</v>
      </c>
      <c r="F28" s="85">
        <f>分析係数表!C31</f>
        <v>0.63276836158192085</v>
      </c>
      <c r="G28" s="110">
        <f t="shared" si="0"/>
        <v>3.1236674719267317</v>
      </c>
      <c r="H28" s="110">
        <v>3.6104245148060481</v>
      </c>
      <c r="I28" s="110">
        <f t="shared" si="1"/>
        <v>3.6104245148060481</v>
      </c>
      <c r="J28" s="85">
        <f>分析係数表!G31</f>
        <v>7.0953436807095344E-2</v>
      </c>
      <c r="K28" s="111">
        <f t="shared" si="2"/>
        <v>0.25617202765807878</v>
      </c>
      <c r="L28" s="79"/>
      <c r="M28" s="80"/>
      <c r="N28" s="81">
        <f>分析係数表!H31</f>
        <v>2.4772540460871292E-2</v>
      </c>
      <c r="O28" s="82">
        <f t="shared" si="3"/>
        <v>0.46930035377648815</v>
      </c>
      <c r="P28" s="76">
        <f>分析係数表!C31</f>
        <v>0.63276836158192085</v>
      </c>
      <c r="Q28" s="82">
        <f t="shared" si="4"/>
        <v>0.29695841594896422</v>
      </c>
      <c r="R28" s="83">
        <v>0.38556883423829491</v>
      </c>
      <c r="S28" s="84">
        <f t="shared" si="5"/>
        <v>3.9959933490443431</v>
      </c>
      <c r="T28" s="85">
        <f>分析係数表!F31</f>
        <v>0.34515890613451589</v>
      </c>
      <c r="U28" s="86">
        <f t="shared" si="6"/>
        <v>1.3792526932769462</v>
      </c>
      <c r="V28" s="87">
        <f>分析係数表!D31</f>
        <v>8.130081300813009E-3</v>
      </c>
      <c r="W28" s="88">
        <f t="shared" si="7"/>
        <v>0</v>
      </c>
      <c r="X28" s="76">
        <f>分析係数表!E31</f>
        <v>7.3909830007390983E-3</v>
      </c>
      <c r="Y28" s="89">
        <f t="shared" si="8"/>
        <v>0</v>
      </c>
    </row>
    <row r="29" spans="1:25" x14ac:dyDescent="0.2">
      <c r="A29" s="6" t="s">
        <v>17</v>
      </c>
      <c r="B29" s="5" t="s">
        <v>272</v>
      </c>
      <c r="C29" s="90"/>
      <c r="D29" s="107">
        <f>投入係数表!AM29</f>
        <v>1.1413896418889999E-2</v>
      </c>
      <c r="E29" s="110">
        <f t="shared" si="9"/>
        <v>1.1413896418889999</v>
      </c>
      <c r="F29" s="85">
        <f>分析係数表!C32</f>
        <v>0.97868217054263562</v>
      </c>
      <c r="G29" s="110">
        <f t="shared" si="0"/>
        <v>1.117057692158808</v>
      </c>
      <c r="H29" s="110">
        <v>1.2821410696111388</v>
      </c>
      <c r="I29" s="110">
        <f t="shared" si="1"/>
        <v>1.2821410696111388</v>
      </c>
      <c r="J29" s="85">
        <f>分析係数表!G32</f>
        <v>0.14173228346456693</v>
      </c>
      <c r="K29" s="111">
        <f t="shared" si="2"/>
        <v>0.18172078151968896</v>
      </c>
      <c r="L29" s="79"/>
      <c r="M29" s="80"/>
      <c r="N29" s="81">
        <f>分析係数表!H32</f>
        <v>7.0859669510501405E-3</v>
      </c>
      <c r="O29" s="82">
        <f t="shared" si="3"/>
        <v>0.13423923162943024</v>
      </c>
      <c r="P29" s="76">
        <f>分析係数表!C32</f>
        <v>0.97868217054263562</v>
      </c>
      <c r="Q29" s="82">
        <f t="shared" si="4"/>
        <v>0.13137754258306641</v>
      </c>
      <c r="R29" s="83">
        <v>0.16584548456808812</v>
      </c>
      <c r="S29" s="84">
        <f t="shared" si="5"/>
        <v>1.4479865541792269</v>
      </c>
      <c r="T29" s="85">
        <f>分析係数表!F32</f>
        <v>0.48622047244094491</v>
      </c>
      <c r="U29" s="86">
        <f t="shared" si="6"/>
        <v>0.70404070646115957</v>
      </c>
      <c r="V29" s="87">
        <f>分析係数表!D32</f>
        <v>1.3779527559055118E-2</v>
      </c>
      <c r="W29" s="88">
        <f t="shared" si="7"/>
        <v>0</v>
      </c>
      <c r="X29" s="76">
        <f>分析係数表!E32</f>
        <v>2.1653543307086614E-2</v>
      </c>
      <c r="Y29" s="89">
        <f t="shared" si="8"/>
        <v>0</v>
      </c>
    </row>
    <row r="30" spans="1:25" x14ac:dyDescent="0.2">
      <c r="A30" s="6" t="s">
        <v>18</v>
      </c>
      <c r="B30" s="5" t="s">
        <v>273</v>
      </c>
      <c r="C30" s="90"/>
      <c r="D30" s="107">
        <f>投入係数表!AM30</f>
        <v>3.4669710372378371E-2</v>
      </c>
      <c r="E30" s="110">
        <f t="shared" si="9"/>
        <v>3.4669710372378368</v>
      </c>
      <c r="F30" s="85">
        <f>分析係数表!C33</f>
        <v>0.55506607929515417</v>
      </c>
      <c r="G30" s="110">
        <f t="shared" si="0"/>
        <v>1.92439802066946</v>
      </c>
      <c r="H30" s="110">
        <v>1.9829870255204503</v>
      </c>
      <c r="I30" s="110">
        <f t="shared" si="1"/>
        <v>1.9829870255204503</v>
      </c>
      <c r="J30" s="85">
        <f>分析係数表!G33</f>
        <v>0.50923482849604218</v>
      </c>
      <c r="K30" s="111">
        <f t="shared" si="2"/>
        <v>1.0098060578507833</v>
      </c>
      <c r="L30" s="79"/>
      <c r="M30" s="80"/>
      <c r="N30" s="81">
        <f>分析係数表!H33</f>
        <v>1.0203792409512202E-3</v>
      </c>
      <c r="O30" s="82">
        <f t="shared" si="3"/>
        <v>1.9330449354637954E-2</v>
      </c>
      <c r="P30" s="76">
        <f>分析係数表!C33</f>
        <v>0.55506607929515417</v>
      </c>
      <c r="Q30" s="82">
        <f t="shared" si="4"/>
        <v>1.0729676734292433E-2</v>
      </c>
      <c r="R30" s="83">
        <v>3.6052317829240316E-2</v>
      </c>
      <c r="S30" s="84">
        <f t="shared" si="5"/>
        <v>2.0190393433496907</v>
      </c>
      <c r="T30" s="85">
        <f>分析係数表!F33</f>
        <v>0.65171503957783639</v>
      </c>
      <c r="U30" s="86">
        <f t="shared" si="6"/>
        <v>1.3158383055603524</v>
      </c>
      <c r="V30" s="87">
        <f>分析係数表!D33</f>
        <v>0.10817941952506596</v>
      </c>
      <c r="W30" s="88">
        <f t="shared" si="7"/>
        <v>0</v>
      </c>
      <c r="X30" s="76">
        <f>分析係数表!E33</f>
        <v>0.10026385224274406</v>
      </c>
      <c r="Y30" s="89">
        <f t="shared" si="8"/>
        <v>0</v>
      </c>
    </row>
    <row r="31" spans="1:25" x14ac:dyDescent="0.2">
      <c r="A31" s="6" t="s">
        <v>19</v>
      </c>
      <c r="B31" s="5" t="s">
        <v>274</v>
      </c>
      <c r="C31" s="90"/>
      <c r="D31" s="107">
        <f>投入係数表!AM31</f>
        <v>7.8042516764160366E-2</v>
      </c>
      <c r="E31" s="110">
        <f t="shared" si="9"/>
        <v>7.8042516764160368</v>
      </c>
      <c r="F31" s="85">
        <f>分析係数表!C34</f>
        <v>0.15400223191640461</v>
      </c>
      <c r="G31" s="110">
        <f t="shared" si="0"/>
        <v>1.2018721766054119</v>
      </c>
      <c r="H31" s="110">
        <v>1.2935505725364325</v>
      </c>
      <c r="I31" s="110">
        <f t="shared" si="1"/>
        <v>1.2935505725364325</v>
      </c>
      <c r="J31" s="85">
        <f>分析係数表!G34</f>
        <v>0.42548076923076922</v>
      </c>
      <c r="K31" s="111">
        <f t="shared" si="2"/>
        <v>0.5503808926417032</v>
      </c>
      <c r="L31" s="79"/>
      <c r="M31" s="80"/>
      <c r="N31" s="81">
        <f>分析係数表!H34</f>
        <v>0.17369122190414105</v>
      </c>
      <c r="O31" s="82">
        <f t="shared" si="3"/>
        <v>3.2904720457005943</v>
      </c>
      <c r="P31" s="76">
        <f>分析係数表!C34</f>
        <v>0.15400223191640461</v>
      </c>
      <c r="Q31" s="82">
        <f t="shared" si="4"/>
        <v>0.50674003909642917</v>
      </c>
      <c r="R31" s="83">
        <v>0.53357665027959511</v>
      </c>
      <c r="S31" s="84">
        <f t="shared" si="5"/>
        <v>1.8271272228160276</v>
      </c>
      <c r="T31" s="85">
        <f>分析係数表!F34</f>
        <v>0.70232371794871795</v>
      </c>
      <c r="U31" s="86">
        <f t="shared" si="6"/>
        <v>1.2832347842934682</v>
      </c>
      <c r="V31" s="87">
        <f>分析係数表!D34</f>
        <v>0.47435897435897434</v>
      </c>
      <c r="W31" s="88">
        <f t="shared" si="7"/>
        <v>1</v>
      </c>
      <c r="X31" s="76">
        <f>分析係数表!E34</f>
        <v>0.27003205128205127</v>
      </c>
      <c r="Y31" s="89">
        <f t="shared" si="8"/>
        <v>0</v>
      </c>
    </row>
    <row r="32" spans="1:25" x14ac:dyDescent="0.2">
      <c r="A32" s="6" t="s">
        <v>20</v>
      </c>
      <c r="B32" s="5" t="s">
        <v>37</v>
      </c>
      <c r="C32" s="90"/>
      <c r="D32" s="107">
        <f>投入係数表!AM32</f>
        <v>1.2555286060778999E-2</v>
      </c>
      <c r="E32" s="110">
        <f t="shared" si="9"/>
        <v>1.2555286060778998</v>
      </c>
      <c r="F32" s="85">
        <f>分析係数表!C35</f>
        <v>0.30568862275449105</v>
      </c>
      <c r="G32" s="110">
        <f t="shared" si="0"/>
        <v>0.38380081042081909</v>
      </c>
      <c r="H32" s="110">
        <v>0.49120952720110489</v>
      </c>
      <c r="I32" s="110">
        <f t="shared" si="1"/>
        <v>0.49120952720110489</v>
      </c>
      <c r="J32" s="85">
        <f>分析係数表!G35</f>
        <v>0.31559633027522938</v>
      </c>
      <c r="K32" s="111">
        <f t="shared" si="2"/>
        <v>0.15502392418089916</v>
      </c>
      <c r="L32" s="79"/>
      <c r="M32" s="80"/>
      <c r="N32" s="81">
        <f>分析係数表!H35</f>
        <v>6.5701085570136902E-2</v>
      </c>
      <c r="O32" s="82">
        <f t="shared" si="3"/>
        <v>1.2446661556680771</v>
      </c>
      <c r="P32" s="76">
        <f>分析係数表!C35</f>
        <v>0.30568862275449105</v>
      </c>
      <c r="Q32" s="82">
        <f t="shared" si="4"/>
        <v>0.38048028291530145</v>
      </c>
      <c r="R32" s="83">
        <v>0.44687764380924755</v>
      </c>
      <c r="S32" s="84">
        <f t="shared" si="5"/>
        <v>0.93808717101035244</v>
      </c>
      <c r="T32" s="85">
        <f>分析係数表!F35</f>
        <v>0.65045871559633028</v>
      </c>
      <c r="U32" s="86">
        <f t="shared" si="6"/>
        <v>0.61018697637278885</v>
      </c>
      <c r="V32" s="87">
        <f>分析係数表!D35</f>
        <v>0.10366972477064221</v>
      </c>
      <c r="W32" s="88">
        <f t="shared" si="7"/>
        <v>0</v>
      </c>
      <c r="X32" s="76">
        <f>分析係数表!E35</f>
        <v>8.990825688073395E-2</v>
      </c>
      <c r="Y32" s="89">
        <f t="shared" si="8"/>
        <v>0</v>
      </c>
    </row>
    <row r="33" spans="1:25" x14ac:dyDescent="0.2">
      <c r="A33" s="6" t="s">
        <v>21</v>
      </c>
      <c r="B33" s="5" t="s">
        <v>38</v>
      </c>
      <c r="C33" s="90"/>
      <c r="D33" s="107">
        <f>投入係数表!AM33</f>
        <v>8.8457697246397491E-3</v>
      </c>
      <c r="E33" s="110">
        <f t="shared" si="9"/>
        <v>0.88457697246397493</v>
      </c>
      <c r="F33" s="85">
        <f>分析係数表!C36</f>
        <v>0.70817344589409048</v>
      </c>
      <c r="G33" s="110">
        <f t="shared" si="0"/>
        <v>0.62643392274837506</v>
      </c>
      <c r="H33" s="110">
        <v>0.70001149912092331</v>
      </c>
      <c r="I33" s="110">
        <f t="shared" si="1"/>
        <v>0.70001149912092331</v>
      </c>
      <c r="J33" s="85">
        <f>分析係数表!G36</f>
        <v>9.7428958051420846E-3</v>
      </c>
      <c r="K33" s="111">
        <f t="shared" si="2"/>
        <v>6.8201390983364659E-3</v>
      </c>
      <c r="L33" s="79"/>
      <c r="M33" s="80"/>
      <c r="N33" s="81">
        <f>分析係数表!H36</f>
        <v>0.13287605226609223</v>
      </c>
      <c r="O33" s="82">
        <f t="shared" si="3"/>
        <v>2.5172540715150755</v>
      </c>
      <c r="P33" s="76">
        <f>分析係数表!C36</f>
        <v>0.70817344589409048</v>
      </c>
      <c r="Q33" s="82">
        <f t="shared" si="4"/>
        <v>1.7826524900157603</v>
      </c>
      <c r="R33" s="83">
        <v>1.8307301473044573</v>
      </c>
      <c r="S33" s="84">
        <f t="shared" si="5"/>
        <v>2.5307416464253807</v>
      </c>
      <c r="T33" s="85">
        <f>分析係数表!F36</f>
        <v>0.89418132611637346</v>
      </c>
      <c r="U33" s="86">
        <f t="shared" si="6"/>
        <v>2.2629419214585811</v>
      </c>
      <c r="V33" s="87">
        <f>分析係数表!D36</f>
        <v>4.0595399188092015E-3</v>
      </c>
      <c r="W33" s="88">
        <f t="shared" si="7"/>
        <v>0</v>
      </c>
      <c r="X33" s="76">
        <f>分析係数表!E36</f>
        <v>8.1190798376184028E-4</v>
      </c>
      <c r="Y33" s="89">
        <f t="shared" si="8"/>
        <v>0</v>
      </c>
    </row>
    <row r="34" spans="1:25" x14ac:dyDescent="0.2">
      <c r="A34" s="6" t="s">
        <v>22</v>
      </c>
      <c r="B34" s="5" t="s">
        <v>377</v>
      </c>
      <c r="C34" s="90"/>
      <c r="D34" s="107">
        <f>投入係数表!AM34</f>
        <v>5.4501355400199743E-2</v>
      </c>
      <c r="E34" s="110">
        <f t="shared" si="9"/>
        <v>5.450135540019974</v>
      </c>
      <c r="F34" s="85">
        <f>分析係数表!C37</f>
        <v>0.27648363838047696</v>
      </c>
      <c r="G34" s="110">
        <f t="shared" si="0"/>
        <v>1.5068733037714681</v>
      </c>
      <c r="H34" s="110">
        <v>1.665460761286756</v>
      </c>
      <c r="I34" s="110">
        <f t="shared" si="1"/>
        <v>1.665460761286756</v>
      </c>
      <c r="J34" s="85">
        <f>分析係数表!G37</f>
        <v>0.33205374280230326</v>
      </c>
      <c r="K34" s="111">
        <f t="shared" si="2"/>
        <v>0.55302247927564063</v>
      </c>
      <c r="L34" s="79"/>
      <c r="M34" s="80"/>
      <c r="N34" s="81">
        <f>分析係数表!H37</f>
        <v>5.1330744593407217E-2</v>
      </c>
      <c r="O34" s="82">
        <f t="shared" si="3"/>
        <v>0.97242899392359261</v>
      </c>
      <c r="P34" s="76">
        <f>分析係数表!C37</f>
        <v>0.27648363838047696</v>
      </c>
      <c r="Q34" s="82">
        <f t="shared" si="4"/>
        <v>0.26886070630666159</v>
      </c>
      <c r="R34" s="83">
        <v>0.30866514706663439</v>
      </c>
      <c r="S34" s="84">
        <f t="shared" si="5"/>
        <v>1.9741259083533904</v>
      </c>
      <c r="T34" s="85">
        <f>分析係数表!F37</f>
        <v>0.66922584772872684</v>
      </c>
      <c r="U34" s="86">
        <f t="shared" si="6"/>
        <v>1.3211360845410407</v>
      </c>
      <c r="V34" s="87">
        <f>分析係数表!D37</f>
        <v>9.9168266154830459E-2</v>
      </c>
      <c r="W34" s="88">
        <f t="shared" si="7"/>
        <v>0</v>
      </c>
      <c r="X34" s="76">
        <f>分析係数表!E37</f>
        <v>6.9737683941138842E-2</v>
      </c>
      <c r="Y34" s="89">
        <f t="shared" si="8"/>
        <v>0</v>
      </c>
    </row>
    <row r="35" spans="1:25" x14ac:dyDescent="0.2">
      <c r="A35" s="6" t="s">
        <v>23</v>
      </c>
      <c r="B35" s="5" t="s">
        <v>193</v>
      </c>
      <c r="C35" s="90"/>
      <c r="D35" s="107">
        <f>投入係数表!AM35</f>
        <v>2.1686403195890998E-2</v>
      </c>
      <c r="E35" s="110">
        <f t="shared" si="9"/>
        <v>2.1686403195891</v>
      </c>
      <c r="F35" s="85">
        <f>分析係数表!C38</f>
        <v>2.0725388601036232E-2</v>
      </c>
      <c r="G35" s="110">
        <f t="shared" si="0"/>
        <v>4.4945913359359504E-2</v>
      </c>
      <c r="H35" s="110">
        <v>5.0535641540582432E-2</v>
      </c>
      <c r="I35" s="110">
        <f t="shared" si="1"/>
        <v>5.0535641540582432E-2</v>
      </c>
      <c r="J35" s="85">
        <f>分析係数表!G38</f>
        <v>0.23376623376623376</v>
      </c>
      <c r="K35" s="111">
        <f t="shared" si="2"/>
        <v>1.1813526593902387E-2</v>
      </c>
      <c r="L35" s="79"/>
      <c r="M35" s="80"/>
      <c r="N35" s="81">
        <f>分析係数表!H38</f>
        <v>4.4613247923811682E-2</v>
      </c>
      <c r="O35" s="82">
        <f t="shared" si="3"/>
        <v>0.84517020233889273</v>
      </c>
      <c r="P35" s="76">
        <f>分析係数表!C38</f>
        <v>2.0725388601036232E-2</v>
      </c>
      <c r="Q35" s="82">
        <f t="shared" si="4"/>
        <v>1.7516480877489974E-2</v>
      </c>
      <c r="R35" s="83">
        <v>1.9816698157089807E-2</v>
      </c>
      <c r="S35" s="84">
        <f t="shared" si="5"/>
        <v>7.0352339697672239E-2</v>
      </c>
      <c r="T35" s="85">
        <f>分析係数表!F38</f>
        <v>0.61038961038961037</v>
      </c>
      <c r="U35" s="86">
        <f t="shared" si="6"/>
        <v>4.2942337218059679E-2</v>
      </c>
      <c r="V35" s="87">
        <f>分析係数表!D38</f>
        <v>0.19480519480519481</v>
      </c>
      <c r="W35" s="88">
        <f t="shared" si="7"/>
        <v>0</v>
      </c>
      <c r="X35" s="76">
        <f>分析係数表!E38</f>
        <v>0.15584415584415584</v>
      </c>
      <c r="Y35" s="89">
        <f t="shared" si="8"/>
        <v>0</v>
      </c>
    </row>
    <row r="36" spans="1:25" x14ac:dyDescent="0.2">
      <c r="A36" s="6" t="s">
        <v>24</v>
      </c>
      <c r="B36" s="5" t="s">
        <v>39</v>
      </c>
      <c r="C36" s="90"/>
      <c r="D36" s="107">
        <f>投入係数表!AM36</f>
        <v>0</v>
      </c>
      <c r="E36" s="110">
        <f t="shared" si="9"/>
        <v>0</v>
      </c>
      <c r="F36" s="85">
        <f>分析係数表!C39</f>
        <v>1</v>
      </c>
      <c r="G36" s="110">
        <f t="shared" si="0"/>
        <v>0</v>
      </c>
      <c r="H36" s="110">
        <v>3.2998107196606855E-3</v>
      </c>
      <c r="I36" s="110">
        <f t="shared" si="1"/>
        <v>3.2998107196606855E-3</v>
      </c>
      <c r="J36" s="85">
        <f>分析係数表!G39</f>
        <v>0.35511171293161814</v>
      </c>
      <c r="K36" s="111">
        <f t="shared" si="2"/>
        <v>1.1718014370088216E-3</v>
      </c>
      <c r="L36" s="79"/>
      <c r="M36" s="80"/>
      <c r="N36" s="81">
        <f>分析係数表!H39</f>
        <v>4.0815169638048808E-3</v>
      </c>
      <c r="O36" s="82">
        <f t="shared" si="3"/>
        <v>7.7321797418551816E-2</v>
      </c>
      <c r="P36" s="76">
        <f>分析係数表!C39</f>
        <v>1</v>
      </c>
      <c r="Q36" s="82">
        <f t="shared" si="4"/>
        <v>7.7321797418551816E-2</v>
      </c>
      <c r="R36" s="83">
        <v>8.0226256075465976E-2</v>
      </c>
      <c r="S36" s="84">
        <f t="shared" si="5"/>
        <v>8.3526066795126669E-2</v>
      </c>
      <c r="T36" s="85">
        <f>分析係数表!F39</f>
        <v>0.70565335138794849</v>
      </c>
      <c r="U36" s="86">
        <f t="shared" si="6"/>
        <v>5.8940448962234777E-2</v>
      </c>
      <c r="V36" s="87">
        <f>分析係数表!D39</f>
        <v>5.8226134055517943E-2</v>
      </c>
      <c r="W36" s="88">
        <f t="shared" si="7"/>
        <v>0</v>
      </c>
      <c r="X36" s="76">
        <f>分析係数表!E39</f>
        <v>7.3798239675016933E-2</v>
      </c>
      <c r="Y36" s="89">
        <f t="shared" si="8"/>
        <v>0</v>
      </c>
    </row>
    <row r="37" spans="1:25" x14ac:dyDescent="0.2">
      <c r="A37" s="6" t="s">
        <v>25</v>
      </c>
      <c r="B37" s="5" t="s">
        <v>40</v>
      </c>
      <c r="C37" s="90"/>
      <c r="D37" s="107">
        <f>投入係数表!AM37</f>
        <v>1.4267370523612499E-4</v>
      </c>
      <c r="E37" s="110">
        <f t="shared" si="9"/>
        <v>1.4267370523612499E-2</v>
      </c>
      <c r="F37" s="85">
        <f>分析係数表!C40</f>
        <v>0.8197979041916168</v>
      </c>
      <c r="G37" s="110">
        <f t="shared" si="0"/>
        <v>1.1696360453582777E-2</v>
      </c>
      <c r="H37" s="110">
        <v>1.7250859636607857E-2</v>
      </c>
      <c r="I37" s="110">
        <f t="shared" si="1"/>
        <v>1.7250859636607857E-2</v>
      </c>
      <c r="J37" s="85">
        <f>分析係数表!G40</f>
        <v>0.57597173144876324</v>
      </c>
      <c r="K37" s="111">
        <f t="shared" si="2"/>
        <v>9.9360074938766099E-3</v>
      </c>
      <c r="L37" s="79"/>
      <c r="M37" s="80"/>
      <c r="N37" s="81">
        <f>分析係数表!H40</f>
        <v>2.8769025821263571E-2</v>
      </c>
      <c r="O37" s="82">
        <f t="shared" si="3"/>
        <v>0.54501128041548674</v>
      </c>
      <c r="P37" s="76">
        <f>分析係数表!C40</f>
        <v>0.8197979041916168</v>
      </c>
      <c r="Q37" s="82">
        <f t="shared" si="4"/>
        <v>0.44679910544540558</v>
      </c>
      <c r="R37" s="83">
        <v>0.44790523650005754</v>
      </c>
      <c r="S37" s="84">
        <f t="shared" si="5"/>
        <v>0.46515609613666542</v>
      </c>
      <c r="T37" s="85">
        <f>分析係数表!F40</f>
        <v>0.7751534312813837</v>
      </c>
      <c r="U37" s="86">
        <f t="shared" si="6"/>
        <v>0.36056734400178941</v>
      </c>
      <c r="V37" s="87">
        <f>分析係数表!D40</f>
        <v>0.11623581923005394</v>
      </c>
      <c r="W37" s="88">
        <f t="shared" si="7"/>
        <v>0</v>
      </c>
      <c r="X37" s="76">
        <f>分析係数表!E40</f>
        <v>7.1229310024177053E-2</v>
      </c>
      <c r="Y37" s="89">
        <f t="shared" si="8"/>
        <v>0</v>
      </c>
    </row>
    <row r="38" spans="1:25" x14ac:dyDescent="0.2">
      <c r="A38" s="6" t="s">
        <v>26</v>
      </c>
      <c r="B38" s="5" t="s">
        <v>276</v>
      </c>
      <c r="C38" s="90"/>
      <c r="D38" s="107">
        <f>投入係数表!AM38</f>
        <v>0</v>
      </c>
      <c r="E38" s="110">
        <f t="shared" si="9"/>
        <v>0</v>
      </c>
      <c r="F38" s="85">
        <f>分析係数表!C41</f>
        <v>0.39171744294123723</v>
      </c>
      <c r="G38" s="110">
        <f t="shared" si="0"/>
        <v>0</v>
      </c>
      <c r="H38" s="110">
        <v>5.6526413709228392E-4</v>
      </c>
      <c r="I38" s="110">
        <f t="shared" si="1"/>
        <v>5.6526413709228392E-4</v>
      </c>
      <c r="J38" s="85">
        <f>分析係数表!G41</f>
        <v>0.45918367346938777</v>
      </c>
      <c r="K38" s="111">
        <f t="shared" si="2"/>
        <v>2.5956006295053854E-4</v>
      </c>
      <c r="L38" s="79"/>
      <c r="M38" s="80"/>
      <c r="N38" s="81">
        <f>分析係数表!H41</f>
        <v>5.0452084691477002E-2</v>
      </c>
      <c r="O38" s="82">
        <f t="shared" si="3"/>
        <v>0.9557833292015433</v>
      </c>
      <c r="P38" s="76">
        <f>分析係数表!C41</f>
        <v>0.39171744294123723</v>
      </c>
      <c r="Q38" s="82">
        <f t="shared" si="4"/>
        <v>0.37439700172069129</v>
      </c>
      <c r="R38" s="83">
        <v>0.37747430942814425</v>
      </c>
      <c r="S38" s="84">
        <f t="shared" si="5"/>
        <v>0.37803957356523654</v>
      </c>
      <c r="T38" s="85">
        <f>分析係数表!F41</f>
        <v>0.56279434850863419</v>
      </c>
      <c r="U38" s="86">
        <f t="shared" si="6"/>
        <v>0.21275853551512919</v>
      </c>
      <c r="V38" s="87">
        <f>分析係数表!D41</f>
        <v>0.20068027210884354</v>
      </c>
      <c r="W38" s="88">
        <f t="shared" si="7"/>
        <v>0</v>
      </c>
      <c r="X38" s="76">
        <f>分析係数表!E41</f>
        <v>0.1815803244374673</v>
      </c>
      <c r="Y38" s="89">
        <f t="shared" si="8"/>
        <v>0</v>
      </c>
    </row>
    <row r="39" spans="1:25" x14ac:dyDescent="0.2">
      <c r="A39" s="6" t="s">
        <v>51</v>
      </c>
      <c r="B39" s="5" t="s">
        <v>367</v>
      </c>
      <c r="C39" s="90"/>
      <c r="D39" s="107">
        <f>投入係数表!AM39</f>
        <v>9.987159366528749E-4</v>
      </c>
      <c r="E39" s="110">
        <f t="shared" si="9"/>
        <v>9.9871593665287486E-2</v>
      </c>
      <c r="F39" s="85">
        <f>分析係数表!C42</f>
        <v>0.20259319286871957</v>
      </c>
      <c r="G39" s="110">
        <f>E39*F39</f>
        <v>2.023330503753798E-2</v>
      </c>
      <c r="H39" s="110">
        <v>2.672817437478581E-2</v>
      </c>
      <c r="I39" s="110">
        <f>C39+H39</f>
        <v>2.672817437478581E-2</v>
      </c>
      <c r="J39" s="85">
        <f>分析係数表!G42</f>
        <v>0.5</v>
      </c>
      <c r="K39" s="111">
        <f>I39*J39</f>
        <v>1.3364087187392905E-2</v>
      </c>
      <c r="L39" s="79"/>
      <c r="M39" s="80"/>
      <c r="N39" s="81">
        <f>分析係数表!H42</f>
        <v>1.5560783424506107E-2</v>
      </c>
      <c r="O39" s="82">
        <f t="shared" si="3"/>
        <v>0.29478935265822881</v>
      </c>
      <c r="P39" s="76">
        <f>分析係数表!C42</f>
        <v>0.20259319286871957</v>
      </c>
      <c r="Q39" s="82">
        <f>O39*P39</f>
        <v>5.9722316178733539E-2</v>
      </c>
      <c r="R39" s="83">
        <v>6.0999209273065472E-2</v>
      </c>
      <c r="S39" s="84">
        <f>I39+R39</f>
        <v>8.7727383647851279E-2</v>
      </c>
      <c r="T39" s="85">
        <f>分析係数表!F42</f>
        <v>0.5714285714285714</v>
      </c>
      <c r="U39" s="86">
        <f>S39*T39</f>
        <v>5.0129933513057869E-2</v>
      </c>
      <c r="V39" s="87">
        <f>分析係数表!D42</f>
        <v>1.2619047619047619</v>
      </c>
      <c r="W39" s="88">
        <f>ROUND(S39*V39,0)</f>
        <v>0</v>
      </c>
      <c r="X39" s="76">
        <f>分析係数表!E42</f>
        <v>1.2380952380952381</v>
      </c>
      <c r="Y39" s="89">
        <f>ROUND(S39*X39,0)</f>
        <v>0</v>
      </c>
    </row>
    <row r="40" spans="1:25" x14ac:dyDescent="0.2">
      <c r="A40" s="6" t="s">
        <v>194</v>
      </c>
      <c r="B40" s="5" t="s">
        <v>41</v>
      </c>
      <c r="C40" s="90"/>
      <c r="D40" s="107">
        <f>投入係数表!AM40</f>
        <v>2.5681266942502497E-2</v>
      </c>
      <c r="E40" s="110">
        <f t="shared" si="9"/>
        <v>2.5681266942502496</v>
      </c>
      <c r="F40" s="85">
        <f>分析係数表!C43</f>
        <v>0.25330396475770922</v>
      </c>
      <c r="G40" s="110">
        <f>E40*F40</f>
        <v>0.65051667365369747</v>
      </c>
      <c r="H40" s="110">
        <v>0.92994742913714101</v>
      </c>
      <c r="I40" s="110">
        <f>C40+H40</f>
        <v>0.92994742913714101</v>
      </c>
      <c r="J40" s="85">
        <f>分析係数表!G43</f>
        <v>0.41014168530947054</v>
      </c>
      <c r="K40" s="111">
        <f>I40*J40</f>
        <v>0.38141020583551644</v>
      </c>
      <c r="L40" s="79"/>
      <c r="M40" s="80"/>
      <c r="N40" s="81">
        <f>分析係数表!H43</f>
        <v>4.1382046994132816E-2</v>
      </c>
      <c r="O40" s="82">
        <f t="shared" si="3"/>
        <v>0.78395711271587254</v>
      </c>
      <c r="P40" s="76">
        <f>分析係数表!C43</f>
        <v>0.25330396475770922</v>
      </c>
      <c r="Q40" s="82">
        <f>O40*P40</f>
        <v>0.19857944485093684</v>
      </c>
      <c r="R40" s="83">
        <v>0.27835590961984935</v>
      </c>
      <c r="S40" s="84">
        <f>I40+R40</f>
        <v>1.2083033387569904</v>
      </c>
      <c r="T40" s="85">
        <f>分析係数表!F43</f>
        <v>0.66890380313199105</v>
      </c>
      <c r="U40" s="86">
        <f>S40*T40</f>
        <v>0.80823869863163333</v>
      </c>
      <c r="V40" s="87">
        <f>分析係数表!D43</f>
        <v>0.29082774049217003</v>
      </c>
      <c r="W40" s="88">
        <f>ROUND(S40*V40,0)</f>
        <v>0</v>
      </c>
      <c r="X40" s="76">
        <f>分析係数表!E43</f>
        <v>0.17375093214019388</v>
      </c>
      <c r="Y40" s="89">
        <f>ROUND(S40*X40,0)</f>
        <v>0</v>
      </c>
    </row>
    <row r="41" spans="1:25" x14ac:dyDescent="0.2">
      <c r="A41" s="6" t="s">
        <v>340</v>
      </c>
      <c r="B41" s="5" t="s">
        <v>42</v>
      </c>
      <c r="C41" s="201">
        <f>最終需要_まとめ!C42</f>
        <v>100</v>
      </c>
      <c r="D41" s="107">
        <f>投入係数表!AM41</f>
        <v>2.3826508774432872E-2</v>
      </c>
      <c r="E41" s="110">
        <f t="shared" si="9"/>
        <v>2.3826508774432873</v>
      </c>
      <c r="F41" s="85">
        <f>分析係数表!C44</f>
        <v>0.34899060563661799</v>
      </c>
      <c r="G41" s="110">
        <f>E41*F41</f>
        <v>0.83152277273955211</v>
      </c>
      <c r="H41" s="110">
        <v>0.84032769950646446</v>
      </c>
      <c r="I41" s="110">
        <f>C41+H41</f>
        <v>100.84032769950646</v>
      </c>
      <c r="J41" s="85">
        <f>分析係数表!G44</f>
        <v>0.26066485946640033</v>
      </c>
      <c r="K41" s="111">
        <f>I41*J41</f>
        <v>26.285529848337607</v>
      </c>
      <c r="L41" s="79"/>
      <c r="M41" s="80"/>
      <c r="N41" s="81">
        <f>分析係数表!H44</f>
        <v>0.11725858110597773</v>
      </c>
      <c r="O41" s="82">
        <f t="shared" si="3"/>
        <v>2.2213908050038116</v>
      </c>
      <c r="P41" s="76">
        <f>分析係数表!C44</f>
        <v>0.34899060563661799</v>
      </c>
      <c r="Q41" s="82">
        <f>O41*P41</f>
        <v>0.77524452239389463</v>
      </c>
      <c r="R41" s="83">
        <v>0.78450583744394975</v>
      </c>
      <c r="S41" s="84">
        <f>I41+R41</f>
        <v>101.6248335369504</v>
      </c>
      <c r="T41" s="85">
        <f>分析係数表!F44</f>
        <v>0.46411756313311459</v>
      </c>
      <c r="U41" s="86">
        <f>S41*T41</f>
        <v>47.165870094977841</v>
      </c>
      <c r="V41" s="87">
        <f>分析係数表!D44</f>
        <v>0.17006705664146099</v>
      </c>
      <c r="W41" s="88">
        <f>ROUND(S41*V41,0)</f>
        <v>17</v>
      </c>
      <c r="X41" s="76">
        <f>分析係数表!E44</f>
        <v>7.8327864174632611E-2</v>
      </c>
      <c r="Y41" s="89">
        <f>ROUND(S41*X41,0)</f>
        <v>8</v>
      </c>
    </row>
    <row r="42" spans="1:25" x14ac:dyDescent="0.2">
      <c r="A42" s="6" t="s">
        <v>341</v>
      </c>
      <c r="B42" s="5" t="s">
        <v>278</v>
      </c>
      <c r="C42" s="90"/>
      <c r="D42" s="107">
        <f>投入係数表!AM42</f>
        <v>5.7069482094449994E-4</v>
      </c>
      <c r="E42" s="110">
        <f t="shared" si="9"/>
        <v>5.7069482094449994E-2</v>
      </c>
      <c r="F42" s="85">
        <f>分析係数表!C45</f>
        <v>1</v>
      </c>
      <c r="G42" s="110">
        <f>E42*F42</f>
        <v>5.7069482094449994E-2</v>
      </c>
      <c r="H42" s="110">
        <v>5.9474976971815363E-2</v>
      </c>
      <c r="I42" s="110">
        <f>C42+H42</f>
        <v>5.9474976971815363E-2</v>
      </c>
      <c r="J42" s="85">
        <f>分析係数表!G45</f>
        <v>0</v>
      </c>
      <c r="K42" s="111">
        <f>I42*J42</f>
        <v>0</v>
      </c>
      <c r="L42" s="79"/>
      <c r="M42" s="80"/>
      <c r="N42" s="81">
        <f>分析係数表!H45</f>
        <v>0</v>
      </c>
      <c r="O42" s="82">
        <f t="shared" si="3"/>
        <v>0</v>
      </c>
      <c r="P42" s="76">
        <f>分析係数表!C45</f>
        <v>1</v>
      </c>
      <c r="Q42" s="82">
        <f>O42*P42</f>
        <v>0</v>
      </c>
      <c r="R42" s="83">
        <v>1.8662946308521916E-3</v>
      </c>
      <c r="S42" s="84">
        <f>I42+R42</f>
        <v>6.1341271602667558E-2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投入係数表!AM43</f>
        <v>3.9948637466114996E-3</v>
      </c>
      <c r="E43" s="110">
        <f t="shared" si="9"/>
        <v>0.39948637466114995</v>
      </c>
      <c r="F43" s="85">
        <f>分析係数表!C46</f>
        <v>3.0665669409124852E-2</v>
      </c>
      <c r="G43" s="110">
        <f>E43*F43</f>
        <v>1.2250517098808615E-2</v>
      </c>
      <c r="H43" s="110">
        <v>1.6911529938261016E-2</v>
      </c>
      <c r="I43" s="110">
        <f>C43+H43</f>
        <v>1.6911529938261016E-2</v>
      </c>
      <c r="J43" s="85">
        <f>分析係数表!G46</f>
        <v>2.4390243902439025E-2</v>
      </c>
      <c r="K43" s="111">
        <f>I43*J43</f>
        <v>4.1247633995758574E-4</v>
      </c>
      <c r="L43" s="79"/>
      <c r="M43" s="80"/>
      <c r="N43" s="81">
        <f>分析係数表!H46</f>
        <v>2.3808848955528473E-2</v>
      </c>
      <c r="O43" s="82">
        <f t="shared" si="3"/>
        <v>0.4510438182748856</v>
      </c>
      <c r="P43" s="76">
        <f>分析係数表!C46</f>
        <v>3.0665669409124852E-2</v>
      </c>
      <c r="Q43" s="82">
        <f>O43*P43</f>
        <v>1.3831560620247029E-2</v>
      </c>
      <c r="R43" s="83">
        <v>1.4885350616685104E-2</v>
      </c>
      <c r="S43" s="84">
        <f>I43+R43</f>
        <v>3.1796880554946116E-2</v>
      </c>
      <c r="T43" s="85">
        <f>分析係数表!F46</f>
        <v>0.34146341463414637</v>
      </c>
      <c r="U43" s="86">
        <f>S43*T43</f>
        <v>1.0857471409005991E-2</v>
      </c>
      <c r="V43" s="87">
        <f>分析係数表!D46</f>
        <v>4.878048780487805E-2</v>
      </c>
      <c r="W43" s="88">
        <f>ROUND(S43*V43,0)</f>
        <v>0</v>
      </c>
      <c r="X43" s="76">
        <f>分析係数表!E46</f>
        <v>0.17073170731707318</v>
      </c>
      <c r="Y43" s="89">
        <f>ROUND(S43*X43,0)</f>
        <v>0</v>
      </c>
    </row>
    <row r="44" spans="1:25" x14ac:dyDescent="0.2">
      <c r="A44" s="192">
        <v>40</v>
      </c>
      <c r="B44" s="14" t="s">
        <v>150</v>
      </c>
      <c r="C44" s="197">
        <f>SUM(C5:C43)</f>
        <v>100</v>
      </c>
      <c r="D44" s="108">
        <f>投入係数表!AM44</f>
        <v>0.51362533885004991</v>
      </c>
      <c r="E44" s="96">
        <f>SUM(E5:E43)</f>
        <v>51.362533885005</v>
      </c>
      <c r="F44" s="98">
        <f>分析係数表!C47</f>
        <v>0.40646171512083096</v>
      </c>
      <c r="G44" s="96">
        <f>SUM(G5:G43)</f>
        <v>15.558037039603898</v>
      </c>
      <c r="H44" s="96">
        <f>SUM(H5:H43)</f>
        <v>17.845858657464674</v>
      </c>
      <c r="I44" s="96">
        <f>SUM(I5:I43)</f>
        <v>117.84585865746466</v>
      </c>
      <c r="J44" s="98">
        <f>分析係数表!G47</f>
        <v>0.2746501442153616</v>
      </c>
      <c r="K44" s="112">
        <f>SUM(K5:K43)</f>
        <v>30.21431790186876</v>
      </c>
      <c r="L44" s="94">
        <f>最終需要_まとめ!$L$33</f>
        <v>0.627</v>
      </c>
      <c r="M44" s="91">
        <f>K44*L44</f>
        <v>18.944377324471713</v>
      </c>
      <c r="N44" s="95">
        <f>分析係数表!H47</f>
        <v>1</v>
      </c>
      <c r="O44" s="96">
        <f>SUM(O5:O43)</f>
        <v>18.944377324471713</v>
      </c>
      <c r="P44" s="92">
        <f>分析係数表!C47</f>
        <v>0.40646171512083096</v>
      </c>
      <c r="Q44" s="96">
        <f>SUM(Q5:Q43)</f>
        <v>5.9131370370329801</v>
      </c>
      <c r="R44" s="91">
        <f>SUM(R5:R43)</f>
        <v>6.5133348993418672</v>
      </c>
      <c r="S44" s="97">
        <f>SUM(S5:S43)</f>
        <v>124.35919355680653</v>
      </c>
      <c r="T44" s="98">
        <f>分析係数表!F47</f>
        <v>0.52975109496848627</v>
      </c>
      <c r="U44" s="99">
        <f>SUM(U5:U43)</f>
        <v>59.837110025643135</v>
      </c>
      <c r="V44" s="100">
        <f>分析係数表!D47</f>
        <v>0.13437209089383004</v>
      </c>
      <c r="W44" s="101">
        <f>SUM(W5:W43)</f>
        <v>18</v>
      </c>
      <c r="X44" s="92">
        <f>分析係数表!E47</f>
        <v>9.7288140766401632E-2</v>
      </c>
      <c r="Y44" s="102">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282</v>
      </c>
      <c r="S2" s="3" t="s">
        <v>152</v>
      </c>
      <c r="U2" s="64" t="s">
        <v>209</v>
      </c>
      <c r="W2" s="3" t="s">
        <v>130</v>
      </c>
      <c r="Y2" s="3" t="s">
        <v>153</v>
      </c>
    </row>
    <row r="3" spans="1:25" ht="44" x14ac:dyDescent="0.2">
      <c r="B3" s="65"/>
      <c r="C3" s="66" t="s">
        <v>227</v>
      </c>
      <c r="D3" s="66" t="s">
        <v>318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投入係数表!AN5</f>
        <v>0</v>
      </c>
      <c r="E5" s="110">
        <f>$C$42*D5</f>
        <v>0</v>
      </c>
      <c r="F5" s="85">
        <f>分析係数表!C8</f>
        <v>0.34359605911330049</v>
      </c>
      <c r="G5" s="110">
        <f t="shared" ref="G5:G38" si="0">E5*F5</f>
        <v>0</v>
      </c>
      <c r="H5" s="110">
        <f t="array" ref="H5:H43">MMULT(逆行列係数!C5:AO43,'38'!G5:G43)</f>
        <v>6.0291770553863388E-5</v>
      </c>
      <c r="I5" s="110">
        <f t="shared" ref="I5:I38" si="1">C5+H5</f>
        <v>6.0291770553863388E-5</v>
      </c>
      <c r="J5" s="85">
        <f>分析係数表!G8</f>
        <v>0.12010331467929401</v>
      </c>
      <c r="K5" s="111">
        <f t="shared" ref="K5:K38" si="2">I5*J5</f>
        <v>7.2412414914024474E-6</v>
      </c>
      <c r="L5" s="79" t="s">
        <v>177</v>
      </c>
      <c r="M5" s="80" t="s">
        <v>177</v>
      </c>
      <c r="N5" s="81">
        <f>分析係数表!H8</f>
        <v>1.3293274000170063E-2</v>
      </c>
      <c r="O5" s="82">
        <f t="shared" ref="O5:O43" si="3">$M$44*N5</f>
        <v>3.5240424735212439E-2</v>
      </c>
      <c r="P5" s="76">
        <f>分析係数表!C8</f>
        <v>0.34359605911330049</v>
      </c>
      <c r="Q5" s="82">
        <f t="shared" ref="Q5:Q38" si="4">O5*P5</f>
        <v>1.210847106049787E-2</v>
      </c>
      <c r="R5" s="83">
        <f t="array" ref="R5:R43">MMULT(逆行列係数!C5:AO43,'38'!Q5:Q43)</f>
        <v>1.7443664792599421E-2</v>
      </c>
      <c r="S5" s="84">
        <f t="shared" ref="S5:S38" si="5">I5+R5</f>
        <v>1.7503956563153285E-2</v>
      </c>
      <c r="T5" s="85">
        <f>分析係数表!F8</f>
        <v>0.4537236332328885</v>
      </c>
      <c r="U5" s="86">
        <f t="shared" ref="U5:U38" si="6">S5*T5</f>
        <v>7.9419587677845727E-3</v>
      </c>
      <c r="V5" s="87">
        <f>分析係数表!D8</f>
        <v>0.40163581575548857</v>
      </c>
      <c r="W5" s="88">
        <f t="shared" ref="W5:W38" si="7">ROUND(S5*V5,0)</f>
        <v>0</v>
      </c>
      <c r="X5" s="76">
        <f>分析係数表!E8</f>
        <v>0.27335342229875159</v>
      </c>
      <c r="Y5" s="89">
        <f t="shared" ref="Y5:Y38" si="8">ROUND(S5*X5,0)</f>
        <v>0</v>
      </c>
    </row>
    <row r="6" spans="1:25" x14ac:dyDescent="0.2">
      <c r="A6" s="6" t="s">
        <v>219</v>
      </c>
      <c r="B6" s="5" t="s">
        <v>265</v>
      </c>
      <c r="C6" s="90"/>
      <c r="D6" s="107">
        <f>投入係数表!AN6</f>
        <v>0</v>
      </c>
      <c r="E6" s="110">
        <f t="shared" ref="E6:E43" si="9">$C$42*D6</f>
        <v>0</v>
      </c>
      <c r="F6" s="85">
        <f>分析係数表!C9</f>
        <v>1</v>
      </c>
      <c r="G6" s="110">
        <f t="shared" si="0"/>
        <v>0</v>
      </c>
      <c r="H6" s="110">
        <v>2.3386914646851232E-3</v>
      </c>
      <c r="I6" s="110">
        <f t="shared" si="1"/>
        <v>2.3386914646851232E-3</v>
      </c>
      <c r="J6" s="85">
        <f>分析係数表!G9</f>
        <v>0.25</v>
      </c>
      <c r="K6" s="111">
        <f t="shared" si="2"/>
        <v>5.8467286617128081E-4</v>
      </c>
      <c r="L6" s="79"/>
      <c r="M6" s="80"/>
      <c r="N6" s="81">
        <f>分析係数表!H9</f>
        <v>6.8025282730081347E-4</v>
      </c>
      <c r="O6" s="82">
        <f t="shared" si="3"/>
        <v>1.8033479608637495E-3</v>
      </c>
      <c r="P6" s="76">
        <f>分析係数表!C9</f>
        <v>1</v>
      </c>
      <c r="Q6" s="82">
        <f t="shared" si="4"/>
        <v>1.8033479608637495E-3</v>
      </c>
      <c r="R6" s="83">
        <v>2.2832922449122061E-3</v>
      </c>
      <c r="S6" s="84">
        <f t="shared" si="5"/>
        <v>4.6219837095973293E-3</v>
      </c>
      <c r="T6" s="85">
        <f>分析係数表!F9</f>
        <v>0.67771084337349397</v>
      </c>
      <c r="U6" s="86">
        <f t="shared" si="6"/>
        <v>3.1323684778897564E-3</v>
      </c>
      <c r="V6" s="87">
        <f>分析係数表!D9</f>
        <v>0.24397590361445784</v>
      </c>
      <c r="W6" s="88">
        <f t="shared" si="7"/>
        <v>0</v>
      </c>
      <c r="X6" s="76">
        <f>分析係数表!E9</f>
        <v>0.13855421686746988</v>
      </c>
      <c r="Y6" s="89">
        <f t="shared" si="8"/>
        <v>0</v>
      </c>
    </row>
    <row r="7" spans="1:25" x14ac:dyDescent="0.2">
      <c r="A7" s="6" t="s">
        <v>220</v>
      </c>
      <c r="B7" s="5" t="s">
        <v>266</v>
      </c>
      <c r="C7" s="90"/>
      <c r="D7" s="107">
        <f>投入係数表!AN7</f>
        <v>0</v>
      </c>
      <c r="E7" s="110">
        <f t="shared" si="9"/>
        <v>0</v>
      </c>
      <c r="F7" s="85">
        <f>分析係数表!C10</f>
        <v>1</v>
      </c>
      <c r="G7" s="110">
        <f t="shared" si="0"/>
        <v>0</v>
      </c>
      <c r="H7" s="110">
        <v>1.9092797012355026E-5</v>
      </c>
      <c r="I7" s="110">
        <f t="shared" si="1"/>
        <v>1.9092797012355026E-5</v>
      </c>
      <c r="J7" s="85">
        <f>分析係数表!G10</f>
        <v>0.17902051621442752</v>
      </c>
      <c r="K7" s="111">
        <f t="shared" si="2"/>
        <v>3.4180023771290761E-6</v>
      </c>
      <c r="L7" s="79"/>
      <c r="M7" s="80"/>
      <c r="N7" s="81">
        <f>分析係数表!H10</f>
        <v>1.3605056546016269E-3</v>
      </c>
      <c r="O7" s="82">
        <f t="shared" si="3"/>
        <v>3.6066959217274991E-3</v>
      </c>
      <c r="P7" s="76">
        <f>分析係数表!C10</f>
        <v>1</v>
      </c>
      <c r="Q7" s="82">
        <f t="shared" si="4"/>
        <v>3.6066959217274991E-3</v>
      </c>
      <c r="R7" s="83">
        <v>6.2898216150872321E-3</v>
      </c>
      <c r="S7" s="84">
        <f t="shared" si="5"/>
        <v>6.3089144120995868E-3</v>
      </c>
      <c r="T7" s="85">
        <f>分析係数表!F10</f>
        <v>0.51919258769027132</v>
      </c>
      <c r="U7" s="86">
        <f t="shared" si="6"/>
        <v>3.2755415991344312E-3</v>
      </c>
      <c r="V7" s="87">
        <f>分析係数表!D10</f>
        <v>0.11647915287888816</v>
      </c>
      <c r="W7" s="88">
        <f t="shared" si="7"/>
        <v>0</v>
      </c>
      <c r="X7" s="76">
        <f>分析係数表!E10</f>
        <v>0.11482461945731304</v>
      </c>
      <c r="Y7" s="89">
        <f t="shared" si="8"/>
        <v>0</v>
      </c>
    </row>
    <row r="8" spans="1:25" x14ac:dyDescent="0.2">
      <c r="A8" s="6" t="s">
        <v>221</v>
      </c>
      <c r="B8" s="5" t="s">
        <v>27</v>
      </c>
      <c r="C8" s="90"/>
      <c r="D8" s="107">
        <f>投入係数表!AN8</f>
        <v>0</v>
      </c>
      <c r="E8" s="110">
        <f t="shared" si="9"/>
        <v>0</v>
      </c>
      <c r="F8" s="85">
        <f>分析係数表!C11</f>
        <v>0.13492063492063489</v>
      </c>
      <c r="G8" s="110">
        <f t="shared" si="0"/>
        <v>0</v>
      </c>
      <c r="H8" s="110">
        <v>1.5017392290728016E-2</v>
      </c>
      <c r="I8" s="110">
        <f t="shared" si="1"/>
        <v>1.5017392290728016E-2</v>
      </c>
      <c r="J8" s="85">
        <f>分析係数表!G11</f>
        <v>0.36893203883495146</v>
      </c>
      <c r="K8" s="111">
        <f t="shared" si="2"/>
        <v>5.5403971558025686E-3</v>
      </c>
      <c r="L8" s="79"/>
      <c r="M8" s="80"/>
      <c r="N8" s="81">
        <f>分析係数表!H11</f>
        <v>-2.8343867804200562E-5</v>
      </c>
      <c r="O8" s="82">
        <f t="shared" si="3"/>
        <v>-7.5139498369322901E-5</v>
      </c>
      <c r="P8" s="76">
        <f>分析係数表!C11</f>
        <v>0.13492063492063489</v>
      </c>
      <c r="Q8" s="82">
        <f t="shared" si="4"/>
        <v>-1.0137868827607055E-5</v>
      </c>
      <c r="R8" s="83">
        <v>2.1967938997560989E-3</v>
      </c>
      <c r="S8" s="84">
        <f t="shared" si="5"/>
        <v>1.7214186190484114E-2</v>
      </c>
      <c r="T8" s="85">
        <f>分析係数表!F11</f>
        <v>0.61165048543689315</v>
      </c>
      <c r="U8" s="86">
        <f t="shared" si="6"/>
        <v>1.0529065339810672E-2</v>
      </c>
      <c r="V8" s="87">
        <f>分析係数表!D11</f>
        <v>6.7961165048543687E-2</v>
      </c>
      <c r="W8" s="88">
        <f t="shared" si="7"/>
        <v>0</v>
      </c>
      <c r="X8" s="76">
        <f>分析係数表!E11</f>
        <v>5.8252427184466021E-2</v>
      </c>
      <c r="Y8" s="89">
        <f t="shared" si="8"/>
        <v>0</v>
      </c>
    </row>
    <row r="9" spans="1:25" x14ac:dyDescent="0.2">
      <c r="A9" s="6" t="s">
        <v>222</v>
      </c>
      <c r="B9" s="5" t="s">
        <v>190</v>
      </c>
      <c r="C9" s="90"/>
      <c r="D9" s="107">
        <f>投入係数表!AN9</f>
        <v>0</v>
      </c>
      <c r="E9" s="110">
        <f t="shared" si="9"/>
        <v>0</v>
      </c>
      <c r="F9" s="85">
        <f>分析係数表!C12</f>
        <v>0.20036934441366572</v>
      </c>
      <c r="G9" s="110">
        <f t="shared" si="0"/>
        <v>0</v>
      </c>
      <c r="H9" s="110">
        <v>1.1548089488926916E-4</v>
      </c>
      <c r="I9" s="110">
        <f t="shared" si="1"/>
        <v>1.1548089488926916E-4</v>
      </c>
      <c r="J9" s="85">
        <f>分析係数表!G12</f>
        <v>0.13740087392782002</v>
      </c>
      <c r="K9" s="111">
        <f t="shared" si="2"/>
        <v>1.5867175879752306E-5</v>
      </c>
      <c r="L9" s="79"/>
      <c r="M9" s="80"/>
      <c r="N9" s="81">
        <f>分析係数表!H12</f>
        <v>9.9061817975680963E-2</v>
      </c>
      <c r="O9" s="82">
        <f t="shared" si="3"/>
        <v>0.2626125468007835</v>
      </c>
      <c r="P9" s="76">
        <f>分析係数表!C12</f>
        <v>0.20036934441366572</v>
      </c>
      <c r="Q9" s="82">
        <f t="shared" si="4"/>
        <v>5.2619503837276094E-2</v>
      </c>
      <c r="R9" s="83">
        <v>5.8571921418623607E-2</v>
      </c>
      <c r="S9" s="84">
        <f t="shared" si="5"/>
        <v>5.8687402313512875E-2</v>
      </c>
      <c r="T9" s="85">
        <f>分析係数表!F12</f>
        <v>0.33460106813400226</v>
      </c>
      <c r="U9" s="86">
        <f t="shared" si="6"/>
        <v>1.9636867500111323E-2</v>
      </c>
      <c r="V9" s="87">
        <f>分析係数表!D12</f>
        <v>7.0399741058423698E-2</v>
      </c>
      <c r="W9" s="88">
        <f t="shared" si="7"/>
        <v>0</v>
      </c>
      <c r="X9" s="76">
        <f>分析係数表!E12</f>
        <v>6.3521605437773104E-2</v>
      </c>
      <c r="Y9" s="89">
        <f t="shared" si="8"/>
        <v>0</v>
      </c>
    </row>
    <row r="10" spans="1:25" x14ac:dyDescent="0.2">
      <c r="A10" s="6" t="s">
        <v>223</v>
      </c>
      <c r="B10" s="5" t="s">
        <v>28</v>
      </c>
      <c r="C10" s="90"/>
      <c r="D10" s="107">
        <f>投入係数表!AN10</f>
        <v>0.34782608695652173</v>
      </c>
      <c r="E10" s="110">
        <f t="shared" si="9"/>
        <v>34.782608695652172</v>
      </c>
      <c r="F10" s="85">
        <f>分析係数表!C13</f>
        <v>0</v>
      </c>
      <c r="G10" s="110">
        <f t="shared" si="0"/>
        <v>0</v>
      </c>
      <c r="H10" s="110">
        <v>0</v>
      </c>
      <c r="I10" s="110">
        <f t="shared" si="1"/>
        <v>0</v>
      </c>
      <c r="J10" s="85">
        <f>分析係数表!G13</f>
        <v>0.24470588235294119</v>
      </c>
      <c r="K10" s="111">
        <f t="shared" si="2"/>
        <v>0</v>
      </c>
      <c r="L10" s="79"/>
      <c r="M10" s="80"/>
      <c r="N10" s="81">
        <f>分析係数表!H13</f>
        <v>1.4682123522575891E-2</v>
      </c>
      <c r="O10" s="82">
        <f t="shared" si="3"/>
        <v>3.8922260155309259E-2</v>
      </c>
      <c r="P10" s="76">
        <f>分析係数表!C13</f>
        <v>0</v>
      </c>
      <c r="Q10" s="82">
        <f t="shared" si="4"/>
        <v>0</v>
      </c>
      <c r="R10" s="83">
        <v>0</v>
      </c>
      <c r="S10" s="84">
        <f t="shared" si="5"/>
        <v>0</v>
      </c>
      <c r="T10" s="85">
        <f>分析係数表!F13</f>
        <v>0.3835294117647059</v>
      </c>
      <c r="U10" s="86">
        <f t="shared" si="6"/>
        <v>0</v>
      </c>
      <c r="V10" s="87">
        <f>分析係数表!D13</f>
        <v>0.3411764705882353</v>
      </c>
      <c r="W10" s="88">
        <f t="shared" si="7"/>
        <v>0</v>
      </c>
      <c r="X10" s="76">
        <f>分析係数表!E13</f>
        <v>0.31058823529411766</v>
      </c>
      <c r="Y10" s="89">
        <f t="shared" si="8"/>
        <v>0</v>
      </c>
    </row>
    <row r="11" spans="1:25" x14ac:dyDescent="0.2">
      <c r="A11" s="6" t="s">
        <v>224</v>
      </c>
      <c r="B11" s="5" t="s">
        <v>267</v>
      </c>
      <c r="C11" s="90"/>
      <c r="D11" s="107">
        <f>投入係数表!AN11</f>
        <v>4.3478260869565216E-2</v>
      </c>
      <c r="E11" s="110">
        <f t="shared" si="9"/>
        <v>4.3478260869565215</v>
      </c>
      <c r="F11" s="85">
        <f>分析係数表!C14</f>
        <v>6.3559322033898136E-3</v>
      </c>
      <c r="G11" s="110">
        <f t="shared" si="0"/>
        <v>2.7634487840825273E-2</v>
      </c>
      <c r="H11" s="110">
        <v>2.8247056658214389E-2</v>
      </c>
      <c r="I11" s="110">
        <f t="shared" si="1"/>
        <v>2.8247056658214389E-2</v>
      </c>
      <c r="J11" s="85">
        <f>分析係数表!G14</f>
        <v>0.23809523809523808</v>
      </c>
      <c r="K11" s="111">
        <f t="shared" si="2"/>
        <v>6.7254896805272347E-3</v>
      </c>
      <c r="L11" s="79"/>
      <c r="M11" s="80"/>
      <c r="N11" s="81">
        <f>分析係数表!H14</f>
        <v>1.218786315580624E-3</v>
      </c>
      <c r="O11" s="82">
        <f t="shared" si="3"/>
        <v>3.230998429880884E-3</v>
      </c>
      <c r="P11" s="76">
        <f>分析係数表!C14</f>
        <v>6.3559322033898136E-3</v>
      </c>
      <c r="Q11" s="82">
        <f t="shared" si="4"/>
        <v>2.0536006969581834E-5</v>
      </c>
      <c r="R11" s="83">
        <v>5.2045319498694083E-5</v>
      </c>
      <c r="S11" s="84">
        <f t="shared" si="5"/>
        <v>2.8299101977713084E-2</v>
      </c>
      <c r="T11" s="85">
        <f>分析係数表!F14</f>
        <v>0.42857142857142855</v>
      </c>
      <c r="U11" s="86">
        <f t="shared" si="6"/>
        <v>1.2128186561877035E-2</v>
      </c>
      <c r="V11" s="87">
        <f>分析係数表!D14</f>
        <v>0.38095238095238093</v>
      </c>
      <c r="W11" s="88">
        <f t="shared" si="7"/>
        <v>0</v>
      </c>
      <c r="X11" s="76">
        <f>分析係数表!E14</f>
        <v>0.26190476190476192</v>
      </c>
      <c r="Y11" s="89">
        <f t="shared" si="8"/>
        <v>0</v>
      </c>
    </row>
    <row r="12" spans="1:25" x14ac:dyDescent="0.2">
      <c r="A12" s="6" t="s">
        <v>225</v>
      </c>
      <c r="B12" s="5" t="s">
        <v>29</v>
      </c>
      <c r="C12" s="90"/>
      <c r="D12" s="107">
        <f>投入係数表!AN12</f>
        <v>0</v>
      </c>
      <c r="E12" s="110">
        <f t="shared" si="9"/>
        <v>0</v>
      </c>
      <c r="F12" s="85">
        <f>分析係数表!C15</f>
        <v>0</v>
      </c>
      <c r="G12" s="110">
        <f t="shared" si="0"/>
        <v>0</v>
      </c>
      <c r="H12" s="110">
        <v>0</v>
      </c>
      <c r="I12" s="110">
        <f t="shared" si="1"/>
        <v>0</v>
      </c>
      <c r="J12" s="85">
        <f>分析係数表!G15</f>
        <v>0.10526315789473684</v>
      </c>
      <c r="K12" s="111">
        <f t="shared" si="2"/>
        <v>0</v>
      </c>
      <c r="L12" s="79"/>
      <c r="M12" s="80"/>
      <c r="N12" s="81">
        <f>分析係数表!H15</f>
        <v>9.2117570363651827E-3</v>
      </c>
      <c r="O12" s="82">
        <f t="shared" si="3"/>
        <v>2.4420336970029943E-2</v>
      </c>
      <c r="P12" s="76">
        <f>分析係数表!C15</f>
        <v>0</v>
      </c>
      <c r="Q12" s="82">
        <f t="shared" si="4"/>
        <v>0</v>
      </c>
      <c r="R12" s="83">
        <v>0</v>
      </c>
      <c r="S12" s="84">
        <f t="shared" si="5"/>
        <v>0</v>
      </c>
      <c r="T12" s="85">
        <f>分析係数表!F15</f>
        <v>0.2982456140350877</v>
      </c>
      <c r="U12" s="86">
        <f t="shared" si="6"/>
        <v>0</v>
      </c>
      <c r="V12" s="87">
        <f>分析係数表!D15</f>
        <v>0</v>
      </c>
      <c r="W12" s="88">
        <f t="shared" si="7"/>
        <v>0</v>
      </c>
      <c r="X12" s="76">
        <f>分析係数表!E15</f>
        <v>0</v>
      </c>
      <c r="Y12" s="89">
        <f t="shared" si="8"/>
        <v>0</v>
      </c>
    </row>
    <row r="13" spans="1:25" x14ac:dyDescent="0.2">
      <c r="A13" s="6" t="s">
        <v>226</v>
      </c>
      <c r="B13" s="5" t="s">
        <v>30</v>
      </c>
      <c r="C13" s="90"/>
      <c r="D13" s="107">
        <f>投入係数表!AN13</f>
        <v>0</v>
      </c>
      <c r="E13" s="110">
        <f t="shared" si="9"/>
        <v>0</v>
      </c>
      <c r="F13" s="85">
        <f>分析係数表!C16</f>
        <v>8.0906148867310179E-4</v>
      </c>
      <c r="G13" s="110">
        <f t="shared" si="0"/>
        <v>0</v>
      </c>
      <c r="H13" s="110">
        <v>8.0207395788143497E-5</v>
      </c>
      <c r="I13" s="110">
        <f t="shared" si="1"/>
        <v>8.0207395788143497E-5</v>
      </c>
      <c r="J13" s="85">
        <f>分析係数表!G16</f>
        <v>0</v>
      </c>
      <c r="K13" s="111">
        <f t="shared" si="2"/>
        <v>0</v>
      </c>
      <c r="L13" s="79"/>
      <c r="M13" s="80"/>
      <c r="N13" s="81">
        <f>分析係数表!H16</f>
        <v>1.7573198038604347E-2</v>
      </c>
      <c r="O13" s="82">
        <f t="shared" si="3"/>
        <v>4.6586488988980192E-2</v>
      </c>
      <c r="P13" s="76">
        <f>分析係数表!C16</f>
        <v>8.0906148867310179E-4</v>
      </c>
      <c r="Q13" s="82">
        <f t="shared" si="4"/>
        <v>3.7691334133477379E-5</v>
      </c>
      <c r="R13" s="83">
        <v>4.2870329761718746E-5</v>
      </c>
      <c r="S13" s="84">
        <f t="shared" si="5"/>
        <v>1.2307772554986224E-4</v>
      </c>
      <c r="T13" s="85">
        <f>分析係数表!F16</f>
        <v>0</v>
      </c>
      <c r="U13" s="86">
        <f t="shared" si="6"/>
        <v>0</v>
      </c>
      <c r="V13" s="87">
        <f>分析係数表!D16</f>
        <v>0</v>
      </c>
      <c r="W13" s="88">
        <f t="shared" si="7"/>
        <v>0</v>
      </c>
      <c r="X13" s="76">
        <f>分析係数表!E16</f>
        <v>0</v>
      </c>
      <c r="Y13" s="89">
        <f t="shared" si="8"/>
        <v>0</v>
      </c>
    </row>
    <row r="14" spans="1:25" x14ac:dyDescent="0.2">
      <c r="A14" s="6" t="s">
        <v>2</v>
      </c>
      <c r="B14" s="5" t="s">
        <v>364</v>
      </c>
      <c r="C14" s="90"/>
      <c r="D14" s="107">
        <f>投入係数表!AN14</f>
        <v>0</v>
      </c>
      <c r="E14" s="110">
        <f t="shared" si="9"/>
        <v>0</v>
      </c>
      <c r="F14" s="85">
        <f>分析係数表!C17</f>
        <v>1.9255455712451908E-2</v>
      </c>
      <c r="G14" s="110">
        <f t="shared" si="0"/>
        <v>0</v>
      </c>
      <c r="H14" s="110">
        <v>1.745612275500911E-3</v>
      </c>
      <c r="I14" s="110">
        <f t="shared" si="1"/>
        <v>1.745612275500911E-3</v>
      </c>
      <c r="J14" s="85">
        <f>分析係数表!G17</f>
        <v>0.22549019607843138</v>
      </c>
      <c r="K14" s="111">
        <f t="shared" si="2"/>
        <v>3.9361845427961722E-4</v>
      </c>
      <c r="L14" s="79"/>
      <c r="M14" s="80"/>
      <c r="N14" s="81">
        <f>分析係数表!H17</f>
        <v>2.8343867804200562E-3</v>
      </c>
      <c r="O14" s="82">
        <f t="shared" si="3"/>
        <v>7.5139498369322898E-3</v>
      </c>
      <c r="P14" s="76">
        <f>分析係数表!C17</f>
        <v>1.9255455712451908E-2</v>
      </c>
      <c r="Q14" s="82">
        <f t="shared" si="4"/>
        <v>1.4468452831063494E-4</v>
      </c>
      <c r="R14" s="83">
        <v>2.3470301793981321E-4</v>
      </c>
      <c r="S14" s="84">
        <f t="shared" si="5"/>
        <v>1.9803152934407243E-3</v>
      </c>
      <c r="T14" s="85">
        <f>分析係数表!F17</f>
        <v>0.34313725490196079</v>
      </c>
      <c r="U14" s="86">
        <f t="shared" si="6"/>
        <v>6.7951995363162111E-4</v>
      </c>
      <c r="V14" s="87">
        <f>分析係数表!D17</f>
        <v>1.9607843137254902E-2</v>
      </c>
      <c r="W14" s="88">
        <f t="shared" si="7"/>
        <v>0</v>
      </c>
      <c r="X14" s="76">
        <f>分析係数表!E17</f>
        <v>9.8039215686274508E-3</v>
      </c>
      <c r="Y14" s="89">
        <f t="shared" si="8"/>
        <v>0</v>
      </c>
    </row>
    <row r="15" spans="1:25" x14ac:dyDescent="0.2">
      <c r="A15" s="6" t="s">
        <v>3</v>
      </c>
      <c r="B15" s="5" t="s">
        <v>31</v>
      </c>
      <c r="C15" s="90"/>
      <c r="D15" s="107">
        <f>投入係数表!AN15</f>
        <v>4.3478260869565216E-2</v>
      </c>
      <c r="E15" s="110">
        <f t="shared" si="9"/>
        <v>4.3478260869565215</v>
      </c>
      <c r="F15" s="85">
        <f>分析係数表!C18</f>
        <v>0.17326732673267331</v>
      </c>
      <c r="G15" s="110">
        <f t="shared" si="0"/>
        <v>0.75333620318553607</v>
      </c>
      <c r="H15" s="110">
        <v>0.76833554507495461</v>
      </c>
      <c r="I15" s="110">
        <f t="shared" si="1"/>
        <v>0.76833554507495461</v>
      </c>
      <c r="J15" s="85">
        <f>分析係数表!G18</f>
        <v>0.2148626817447496</v>
      </c>
      <c r="K15" s="111">
        <f t="shared" si="2"/>
        <v>0.16508663569461868</v>
      </c>
      <c r="L15" s="79"/>
      <c r="M15" s="80"/>
      <c r="N15" s="81">
        <f>分析係数表!H18</f>
        <v>4.8184575267140952E-4</v>
      </c>
      <c r="O15" s="82">
        <f t="shared" si="3"/>
        <v>1.2773714722784891E-3</v>
      </c>
      <c r="P15" s="76">
        <f>分析係数表!C18</f>
        <v>0.17326732673267331</v>
      </c>
      <c r="Q15" s="82">
        <f t="shared" si="4"/>
        <v>2.2132674024627293E-4</v>
      </c>
      <c r="R15" s="83">
        <v>4.1026131551666925E-4</v>
      </c>
      <c r="S15" s="84">
        <f t="shared" si="5"/>
        <v>0.7687458063904713</v>
      </c>
      <c r="T15" s="85">
        <f>分析係数表!F18</f>
        <v>0.4604200323101777</v>
      </c>
      <c r="U15" s="86">
        <f t="shared" si="6"/>
        <v>0.3539459690166144</v>
      </c>
      <c r="V15" s="87">
        <f>分析係数表!D18</f>
        <v>6.3004846526655903E-2</v>
      </c>
      <c r="W15" s="88">
        <f t="shared" si="7"/>
        <v>0</v>
      </c>
      <c r="X15" s="76">
        <f>分析係数表!E18</f>
        <v>5.492730210016155E-2</v>
      </c>
      <c r="Y15" s="89">
        <f t="shared" si="8"/>
        <v>0</v>
      </c>
    </row>
    <row r="16" spans="1:25" x14ac:dyDescent="0.2">
      <c r="A16" s="6" t="s">
        <v>4</v>
      </c>
      <c r="B16" s="5" t="s">
        <v>32</v>
      </c>
      <c r="C16" s="90"/>
      <c r="D16" s="107">
        <f>投入係数表!AN16</f>
        <v>0</v>
      </c>
      <c r="E16" s="110">
        <f t="shared" si="9"/>
        <v>0</v>
      </c>
      <c r="F16" s="85">
        <f>分析係数表!C19</f>
        <v>6.6666666666667096E-3</v>
      </c>
      <c r="G16" s="110">
        <f t="shared" si="0"/>
        <v>0</v>
      </c>
      <c r="H16" s="110">
        <v>2.1108382847982612E-4</v>
      </c>
      <c r="I16" s="110">
        <f t="shared" si="1"/>
        <v>2.1108382847982612E-4</v>
      </c>
      <c r="J16" s="85">
        <f>分析係数表!G19</f>
        <v>7.1428571428571425E-2</v>
      </c>
      <c r="K16" s="111">
        <f t="shared" si="2"/>
        <v>1.507741631998758E-5</v>
      </c>
      <c r="L16" s="79"/>
      <c r="M16" s="80"/>
      <c r="N16" s="81">
        <f>分析係数表!H19</f>
        <v>-1.1337547121680225E-4</v>
      </c>
      <c r="O16" s="82">
        <f t="shared" si="3"/>
        <v>-3.0055799347729161E-4</v>
      </c>
      <c r="P16" s="76">
        <f>分析係数表!C19</f>
        <v>6.6666666666667096E-3</v>
      </c>
      <c r="Q16" s="82">
        <f t="shared" si="4"/>
        <v>-2.0037199565152903E-6</v>
      </c>
      <c r="R16" s="83">
        <v>2.4655154429695608E-6</v>
      </c>
      <c r="S16" s="84">
        <f t="shared" si="5"/>
        <v>2.1354934392279568E-4</v>
      </c>
      <c r="T16" s="85">
        <f>分析係数表!F19</f>
        <v>0.2857142857142857</v>
      </c>
      <c r="U16" s="86">
        <f t="shared" si="6"/>
        <v>6.1014098263655902E-5</v>
      </c>
      <c r="V16" s="87">
        <f>分析係数表!D19</f>
        <v>0</v>
      </c>
      <c r="W16" s="88">
        <f t="shared" si="7"/>
        <v>0</v>
      </c>
      <c r="X16" s="76">
        <f>分析係数表!E19</f>
        <v>0</v>
      </c>
      <c r="Y16" s="89">
        <f t="shared" si="8"/>
        <v>0</v>
      </c>
    </row>
    <row r="17" spans="1:25" x14ac:dyDescent="0.2">
      <c r="A17" s="6" t="s">
        <v>5</v>
      </c>
      <c r="B17" s="5" t="s">
        <v>33</v>
      </c>
      <c r="C17" s="90"/>
      <c r="D17" s="107">
        <f>投入係数表!AN17</f>
        <v>0</v>
      </c>
      <c r="E17" s="110">
        <f t="shared" si="9"/>
        <v>0</v>
      </c>
      <c r="F17" s="85">
        <f>分析係数表!C20</f>
        <v>0</v>
      </c>
      <c r="G17" s="110">
        <f t="shared" si="0"/>
        <v>0</v>
      </c>
      <c r="H17" s="110">
        <v>0</v>
      </c>
      <c r="I17" s="110">
        <f t="shared" si="1"/>
        <v>0</v>
      </c>
      <c r="J17" s="85">
        <f>分析係数表!G20</f>
        <v>0.16666666666666666</v>
      </c>
      <c r="K17" s="111">
        <f t="shared" si="2"/>
        <v>0</v>
      </c>
      <c r="L17" s="79"/>
      <c r="M17" s="80"/>
      <c r="N17" s="81">
        <f>分析係数表!H20</f>
        <v>5.9522122388821173E-4</v>
      </c>
      <c r="O17" s="82">
        <f t="shared" si="3"/>
        <v>1.5779294657557806E-3</v>
      </c>
      <c r="P17" s="76">
        <f>分析係数表!C20</f>
        <v>0</v>
      </c>
      <c r="Q17" s="82">
        <f t="shared" si="4"/>
        <v>0</v>
      </c>
      <c r="R17" s="83">
        <v>0</v>
      </c>
      <c r="S17" s="84">
        <f t="shared" si="5"/>
        <v>0</v>
      </c>
      <c r="T17" s="85">
        <f>分析係数表!F20</f>
        <v>0.33333333333333331</v>
      </c>
      <c r="U17" s="86">
        <f t="shared" si="6"/>
        <v>0</v>
      </c>
      <c r="V17" s="87">
        <f>分析係数表!D20</f>
        <v>1.5</v>
      </c>
      <c r="W17" s="88">
        <f t="shared" si="7"/>
        <v>0</v>
      </c>
      <c r="X17" s="76">
        <f>分析係数表!E20</f>
        <v>1.1666666666666667</v>
      </c>
      <c r="Y17" s="89">
        <f t="shared" si="8"/>
        <v>0</v>
      </c>
    </row>
    <row r="18" spans="1:25" x14ac:dyDescent="0.2">
      <c r="A18" s="6" t="s">
        <v>6</v>
      </c>
      <c r="B18" s="5" t="s">
        <v>34</v>
      </c>
      <c r="C18" s="90"/>
      <c r="D18" s="107">
        <f>投入係数表!AN18</f>
        <v>0</v>
      </c>
      <c r="E18" s="110">
        <f t="shared" si="9"/>
        <v>0</v>
      </c>
      <c r="F18" s="85">
        <f>分析係数表!C21</f>
        <v>2.5662959794696349E-2</v>
      </c>
      <c r="G18" s="110">
        <f t="shared" si="0"/>
        <v>0</v>
      </c>
      <c r="H18" s="110">
        <v>2.0076629099939156E-3</v>
      </c>
      <c r="I18" s="110">
        <f t="shared" si="1"/>
        <v>2.0076629099939156E-3</v>
      </c>
      <c r="J18" s="85">
        <f>分析係数表!G21</f>
        <v>0.2857142857142857</v>
      </c>
      <c r="K18" s="111">
        <f t="shared" si="2"/>
        <v>5.7361797428397588E-4</v>
      </c>
      <c r="L18" s="79"/>
      <c r="M18" s="80"/>
      <c r="N18" s="81">
        <f>分析係数表!H21</f>
        <v>9.6369150534281905E-4</v>
      </c>
      <c r="O18" s="82">
        <f t="shared" si="3"/>
        <v>2.5547429445569782E-3</v>
      </c>
      <c r="P18" s="76">
        <f>分析係数表!C21</f>
        <v>2.5662959794696349E-2</v>
      </c>
      <c r="Q18" s="82">
        <f t="shared" si="4"/>
        <v>6.5562265471949904E-5</v>
      </c>
      <c r="R18" s="83">
        <v>1.2217625642410354E-4</v>
      </c>
      <c r="S18" s="84">
        <f t="shared" si="5"/>
        <v>2.1298391664180192E-3</v>
      </c>
      <c r="T18" s="85">
        <f>分析係数表!F21</f>
        <v>0.42857142857142855</v>
      </c>
      <c r="U18" s="86">
        <f t="shared" si="6"/>
        <v>9.1278821417915107E-4</v>
      </c>
      <c r="V18" s="87">
        <f>分析係数表!D21</f>
        <v>0.12903225806451613</v>
      </c>
      <c r="W18" s="88">
        <f t="shared" si="7"/>
        <v>0</v>
      </c>
      <c r="X18" s="76">
        <f>分析係数表!E21</f>
        <v>9.2165898617511524E-2</v>
      </c>
      <c r="Y18" s="89">
        <f t="shared" si="8"/>
        <v>0</v>
      </c>
    </row>
    <row r="19" spans="1:25" x14ac:dyDescent="0.2">
      <c r="A19" s="6" t="s">
        <v>7</v>
      </c>
      <c r="B19" s="5" t="s">
        <v>268</v>
      </c>
      <c r="C19" s="90"/>
      <c r="D19" s="107">
        <f>投入係数表!AN19</f>
        <v>0</v>
      </c>
      <c r="E19" s="110">
        <f t="shared" si="9"/>
        <v>0</v>
      </c>
      <c r="F19" s="85">
        <f>分析係数表!C22</f>
        <v>5.6016597510373467E-2</v>
      </c>
      <c r="G19" s="110">
        <f t="shared" si="0"/>
        <v>0</v>
      </c>
      <c r="H19" s="110">
        <v>1.1293470425031941E-3</v>
      </c>
      <c r="I19" s="110">
        <f t="shared" si="1"/>
        <v>1.1293470425031941E-3</v>
      </c>
      <c r="J19" s="85">
        <f>分析係数表!G22</f>
        <v>0.19573901464713714</v>
      </c>
      <c r="K19" s="111">
        <f t="shared" si="2"/>
        <v>2.210572772942337E-4</v>
      </c>
      <c r="L19" s="79"/>
      <c r="M19" s="80"/>
      <c r="N19" s="81">
        <f>分析係数表!H22</f>
        <v>5.6687735608401125E-5</v>
      </c>
      <c r="O19" s="82">
        <f t="shared" si="3"/>
        <v>1.502789967386458E-4</v>
      </c>
      <c r="P19" s="76">
        <f>分析係数表!C22</f>
        <v>5.6016597510373467E-2</v>
      </c>
      <c r="Q19" s="82">
        <f t="shared" si="4"/>
        <v>8.4181180745714483E-6</v>
      </c>
      <c r="R19" s="83">
        <v>4.5296901947597048E-5</v>
      </c>
      <c r="S19" s="84">
        <f t="shared" si="5"/>
        <v>1.1746439444507912E-3</v>
      </c>
      <c r="T19" s="85">
        <f>分析係数表!F22</f>
        <v>0.41411451398135818</v>
      </c>
      <c r="U19" s="86">
        <f t="shared" si="6"/>
        <v>4.864371061573849E-4</v>
      </c>
      <c r="V19" s="87">
        <f>分析係数表!D22</f>
        <v>3.1957390146471372E-2</v>
      </c>
      <c r="W19" s="88">
        <f t="shared" si="7"/>
        <v>0</v>
      </c>
      <c r="X19" s="76">
        <f>分析係数表!E22</f>
        <v>2.529960053262317E-2</v>
      </c>
      <c r="Y19" s="89">
        <f t="shared" si="8"/>
        <v>0</v>
      </c>
    </row>
    <row r="20" spans="1:25" x14ac:dyDescent="0.2">
      <c r="A20" s="6" t="s">
        <v>8</v>
      </c>
      <c r="B20" s="5" t="s">
        <v>269</v>
      </c>
      <c r="C20" s="90"/>
      <c r="D20" s="107">
        <f>投入係数表!AN20</f>
        <v>0</v>
      </c>
      <c r="E20" s="110">
        <f t="shared" si="9"/>
        <v>0</v>
      </c>
      <c r="F20" s="85">
        <f>分析係数表!C23</f>
        <v>0</v>
      </c>
      <c r="G20" s="110">
        <f t="shared" si="0"/>
        <v>0</v>
      </c>
      <c r="H20" s="110">
        <v>0</v>
      </c>
      <c r="I20" s="110">
        <f t="shared" si="1"/>
        <v>0</v>
      </c>
      <c r="J20" s="85">
        <f>分析係数表!G23</f>
        <v>0.21686746987951808</v>
      </c>
      <c r="K20" s="111">
        <f t="shared" si="2"/>
        <v>0</v>
      </c>
      <c r="L20" s="79"/>
      <c r="M20" s="80"/>
      <c r="N20" s="81">
        <f>分析係数表!H23</f>
        <v>2.8343867804200562E-5</v>
      </c>
      <c r="O20" s="82">
        <f t="shared" si="3"/>
        <v>7.5139498369322901E-5</v>
      </c>
      <c r="P20" s="76">
        <f>分析係数表!C23</f>
        <v>0</v>
      </c>
      <c r="Q20" s="82">
        <f t="shared" si="4"/>
        <v>0</v>
      </c>
      <c r="R20" s="83">
        <v>0</v>
      </c>
      <c r="S20" s="84">
        <f t="shared" si="5"/>
        <v>0</v>
      </c>
      <c r="T20" s="85">
        <f>分析係数表!F23</f>
        <v>0.43373493975903615</v>
      </c>
      <c r="U20" s="86">
        <f t="shared" si="6"/>
        <v>0</v>
      </c>
      <c r="V20" s="87">
        <f>分析係数表!D23</f>
        <v>0.26506024096385544</v>
      </c>
      <c r="W20" s="88">
        <f t="shared" si="7"/>
        <v>0</v>
      </c>
      <c r="X20" s="76">
        <f>分析係数表!E23</f>
        <v>0.25301204819277107</v>
      </c>
      <c r="Y20" s="89">
        <f t="shared" si="8"/>
        <v>0</v>
      </c>
    </row>
    <row r="21" spans="1:25" x14ac:dyDescent="0.2">
      <c r="A21" s="6" t="s">
        <v>9</v>
      </c>
      <c r="B21" s="5" t="s">
        <v>270</v>
      </c>
      <c r="C21" s="90"/>
      <c r="D21" s="107">
        <f>投入係数表!AN21</f>
        <v>4.3478260869565216E-2</v>
      </c>
      <c r="E21" s="110">
        <f t="shared" si="9"/>
        <v>4.3478260869565215</v>
      </c>
      <c r="F21" s="85">
        <f>分析係数表!C24</f>
        <v>0.19917864476386038</v>
      </c>
      <c r="G21" s="110">
        <f t="shared" si="0"/>
        <v>0.86599410766895812</v>
      </c>
      <c r="H21" s="110">
        <v>0.88321880314969048</v>
      </c>
      <c r="I21" s="110">
        <f t="shared" si="1"/>
        <v>0.88321880314969048</v>
      </c>
      <c r="J21" s="85">
        <f>分析係数表!G24</f>
        <v>0.20754716981132076</v>
      </c>
      <c r="K21" s="111">
        <f t="shared" si="2"/>
        <v>0.1833095629178603</v>
      </c>
      <c r="L21" s="79"/>
      <c r="M21" s="80"/>
      <c r="N21" s="81">
        <f>分析係数表!H24</f>
        <v>3.9681414925880784E-4</v>
      </c>
      <c r="O21" s="82">
        <f t="shared" si="3"/>
        <v>1.0519529771705204E-3</v>
      </c>
      <c r="P21" s="76">
        <f>分析係数表!C24</f>
        <v>0.19917864476386038</v>
      </c>
      <c r="Q21" s="82">
        <f t="shared" si="4"/>
        <v>2.0952656834813242E-4</v>
      </c>
      <c r="R21" s="83">
        <v>4.02694589120504E-4</v>
      </c>
      <c r="S21" s="84">
        <f t="shared" si="5"/>
        <v>0.88362149773881093</v>
      </c>
      <c r="T21" s="85">
        <f>分析係数表!F24</f>
        <v>0.39622641509433965</v>
      </c>
      <c r="U21" s="86">
        <f t="shared" si="6"/>
        <v>0.35011417834934022</v>
      </c>
      <c r="V21" s="87">
        <f>分析係数表!D24</f>
        <v>0.16981132075471697</v>
      </c>
      <c r="W21" s="88">
        <f t="shared" si="7"/>
        <v>0</v>
      </c>
      <c r="X21" s="76">
        <f>分析係数表!E24</f>
        <v>0.16981132075471697</v>
      </c>
      <c r="Y21" s="89">
        <f t="shared" si="8"/>
        <v>0</v>
      </c>
    </row>
    <row r="22" spans="1:25" x14ac:dyDescent="0.2">
      <c r="A22" s="6" t="s">
        <v>10</v>
      </c>
      <c r="B22" s="5" t="s">
        <v>271</v>
      </c>
      <c r="C22" s="90"/>
      <c r="D22" s="107">
        <f>投入係数表!AN22</f>
        <v>0</v>
      </c>
      <c r="E22" s="110">
        <f t="shared" si="9"/>
        <v>0</v>
      </c>
      <c r="F22" s="85">
        <f>分析係数表!C25</f>
        <v>0</v>
      </c>
      <c r="G22" s="110">
        <f t="shared" si="0"/>
        <v>0</v>
      </c>
      <c r="H22" s="110">
        <v>0</v>
      </c>
      <c r="I22" s="110">
        <f t="shared" si="1"/>
        <v>0</v>
      </c>
      <c r="J22" s="85">
        <f>分析係数表!G25</f>
        <v>0.20512820512820512</v>
      </c>
      <c r="K22" s="111">
        <f t="shared" si="2"/>
        <v>0</v>
      </c>
      <c r="L22" s="79"/>
      <c r="M22" s="80"/>
      <c r="N22" s="81">
        <f>分析係数表!H25</f>
        <v>5.3853348827981068E-4</v>
      </c>
      <c r="O22" s="82">
        <f t="shared" si="3"/>
        <v>1.427650469017135E-3</v>
      </c>
      <c r="P22" s="76">
        <f>分析係数表!C25</f>
        <v>0</v>
      </c>
      <c r="Q22" s="82">
        <f t="shared" si="4"/>
        <v>0</v>
      </c>
      <c r="R22" s="83">
        <v>0</v>
      </c>
      <c r="S22" s="84">
        <f t="shared" si="5"/>
        <v>0</v>
      </c>
      <c r="T22" s="85">
        <f>分析係数表!F25</f>
        <v>0.35897435897435898</v>
      </c>
      <c r="U22" s="86">
        <f t="shared" si="6"/>
        <v>0</v>
      </c>
      <c r="V22" s="87">
        <f>分析係数表!D25</f>
        <v>2.641025641025641</v>
      </c>
      <c r="W22" s="88">
        <f t="shared" si="7"/>
        <v>0</v>
      </c>
      <c r="X22" s="76">
        <f>分析係数表!E25</f>
        <v>2.4615384615384617</v>
      </c>
      <c r="Y22" s="89">
        <f t="shared" si="8"/>
        <v>0</v>
      </c>
    </row>
    <row r="23" spans="1:25" x14ac:dyDescent="0.2">
      <c r="A23" s="6" t="s">
        <v>11</v>
      </c>
      <c r="B23" s="5" t="s">
        <v>35</v>
      </c>
      <c r="C23" s="90"/>
      <c r="D23" s="107">
        <f>投入係数表!AN23</f>
        <v>0</v>
      </c>
      <c r="E23" s="110">
        <f t="shared" si="9"/>
        <v>0</v>
      </c>
      <c r="F23" s="85">
        <f>分析係数表!C26</f>
        <v>0.11021233569261879</v>
      </c>
      <c r="G23" s="110">
        <f t="shared" si="0"/>
        <v>0</v>
      </c>
      <c r="H23" s="110">
        <v>2.0481983992758335E-3</v>
      </c>
      <c r="I23" s="110">
        <f t="shared" si="1"/>
        <v>2.0481983992758335E-3</v>
      </c>
      <c r="J23" s="85">
        <f>分析係数表!G26</f>
        <v>0.1984126984126984</v>
      </c>
      <c r="K23" s="111">
        <f t="shared" si="2"/>
        <v>4.063885712848876E-4</v>
      </c>
      <c r="L23" s="79"/>
      <c r="M23" s="80"/>
      <c r="N23" s="81">
        <f>分析係数表!H26</f>
        <v>1.2046143816785239E-2</v>
      </c>
      <c r="O23" s="82">
        <f t="shared" si="3"/>
        <v>3.1934286806962232E-2</v>
      </c>
      <c r="P23" s="76">
        <f>分析係数表!C26</f>
        <v>0.11021233569261879</v>
      </c>
      <c r="Q23" s="82">
        <f t="shared" si="4"/>
        <v>3.5195523376732891E-3</v>
      </c>
      <c r="R23" s="83">
        <v>3.6195754266475128E-3</v>
      </c>
      <c r="S23" s="84">
        <f t="shared" si="5"/>
        <v>5.6677738259233463E-3</v>
      </c>
      <c r="T23" s="85">
        <f>分析係数表!F26</f>
        <v>0.33809523809523812</v>
      </c>
      <c r="U23" s="86">
        <f t="shared" si="6"/>
        <v>1.9162473411455125E-3</v>
      </c>
      <c r="V23" s="87">
        <f>分析係数表!D26</f>
        <v>0</v>
      </c>
      <c r="W23" s="88">
        <f t="shared" si="7"/>
        <v>0</v>
      </c>
      <c r="X23" s="76">
        <f>分析係数表!E26</f>
        <v>0</v>
      </c>
      <c r="Y23" s="89">
        <f t="shared" si="8"/>
        <v>0</v>
      </c>
    </row>
    <row r="24" spans="1:25" x14ac:dyDescent="0.2">
      <c r="A24" s="6" t="s">
        <v>12</v>
      </c>
      <c r="B24" s="5" t="s">
        <v>365</v>
      </c>
      <c r="C24" s="90"/>
      <c r="D24" s="107">
        <f>投入係数表!AN24</f>
        <v>0</v>
      </c>
      <c r="E24" s="110">
        <f t="shared" si="9"/>
        <v>0</v>
      </c>
      <c r="F24" s="85">
        <f>分析係数表!C27</f>
        <v>1.1933174224343368E-3</v>
      </c>
      <c r="G24" s="110">
        <f t="shared" si="0"/>
        <v>0</v>
      </c>
      <c r="H24" s="110">
        <v>3.5698011932782572E-6</v>
      </c>
      <c r="I24" s="110">
        <f t="shared" si="1"/>
        <v>3.5698011932782572E-6</v>
      </c>
      <c r="J24" s="85">
        <f>分析係数表!G27</f>
        <v>0.2857142857142857</v>
      </c>
      <c r="K24" s="111">
        <f t="shared" si="2"/>
        <v>1.0199431980795021E-6</v>
      </c>
      <c r="L24" s="79"/>
      <c r="M24" s="80"/>
      <c r="N24" s="81">
        <f>分析係数表!H27</f>
        <v>1.1365890989484425E-2</v>
      </c>
      <c r="O24" s="82">
        <f t="shared" si="3"/>
        <v>3.0130938846098479E-2</v>
      </c>
      <c r="P24" s="76">
        <f>分析係数表!C27</f>
        <v>1.1933174224343368E-3</v>
      </c>
      <c r="Q24" s="82">
        <f t="shared" si="4"/>
        <v>3.595577427935287E-5</v>
      </c>
      <c r="R24" s="83">
        <v>3.6100856287146519E-5</v>
      </c>
      <c r="S24" s="84">
        <f t="shared" si="5"/>
        <v>3.9670657480424777E-5</v>
      </c>
      <c r="T24" s="85">
        <f>分析係数表!F27</f>
        <v>0.5714285714285714</v>
      </c>
      <c r="U24" s="86">
        <f t="shared" si="6"/>
        <v>2.26689471316713E-5</v>
      </c>
      <c r="V24" s="87">
        <f>分析係数表!D27</f>
        <v>1.4285714285714286</v>
      </c>
      <c r="W24" s="88">
        <f t="shared" si="7"/>
        <v>0</v>
      </c>
      <c r="X24" s="76">
        <f>分析係数表!E27</f>
        <v>1.2857142857142858</v>
      </c>
      <c r="Y24" s="89">
        <f t="shared" si="8"/>
        <v>0</v>
      </c>
    </row>
    <row r="25" spans="1:25" x14ac:dyDescent="0.2">
      <c r="A25" s="6" t="s">
        <v>13</v>
      </c>
      <c r="B25" s="5" t="s">
        <v>191</v>
      </c>
      <c r="C25" s="90"/>
      <c r="D25" s="107">
        <f>投入係数表!AN25</f>
        <v>0</v>
      </c>
      <c r="E25" s="110">
        <f t="shared" si="9"/>
        <v>0</v>
      </c>
      <c r="F25" s="85">
        <f>分析係数表!C28</f>
        <v>9.1300191204588876E-2</v>
      </c>
      <c r="G25" s="110">
        <f t="shared" si="0"/>
        <v>0</v>
      </c>
      <c r="H25" s="110">
        <v>7.0184701017218147E-3</v>
      </c>
      <c r="I25" s="110">
        <f t="shared" si="1"/>
        <v>7.0184701017218147E-3</v>
      </c>
      <c r="J25" s="85">
        <f>分析係数表!G28</f>
        <v>0.1256583897667419</v>
      </c>
      <c r="K25" s="111">
        <f t="shared" si="2"/>
        <v>8.8192965160838448E-4</v>
      </c>
      <c r="L25" s="79"/>
      <c r="M25" s="80"/>
      <c r="N25" s="81">
        <f>分析係数表!H28</f>
        <v>2.1286244720954622E-2</v>
      </c>
      <c r="O25" s="82">
        <f t="shared" si="3"/>
        <v>5.6429763275361491E-2</v>
      </c>
      <c r="P25" s="76">
        <f>分析係数表!C28</f>
        <v>9.1300191204588876E-2</v>
      </c>
      <c r="Q25" s="82">
        <f t="shared" si="4"/>
        <v>5.1520481766701917E-3</v>
      </c>
      <c r="R25" s="83">
        <v>5.6081084305413739E-3</v>
      </c>
      <c r="S25" s="84">
        <f t="shared" si="5"/>
        <v>1.2626578532263188E-2</v>
      </c>
      <c r="T25" s="85">
        <f>分析係数表!F28</f>
        <v>0.21519939804364183</v>
      </c>
      <c r="U25" s="86">
        <f t="shared" si="6"/>
        <v>2.7172320994938086E-3</v>
      </c>
      <c r="V25" s="87">
        <f>分析係数表!D28</f>
        <v>9.9322799097065456E-2</v>
      </c>
      <c r="W25" s="88">
        <f t="shared" si="7"/>
        <v>0</v>
      </c>
      <c r="X25" s="76">
        <f>分析係数表!E28</f>
        <v>9.7817908201655382E-2</v>
      </c>
      <c r="Y25" s="89">
        <f t="shared" si="8"/>
        <v>0</v>
      </c>
    </row>
    <row r="26" spans="1:25" x14ac:dyDescent="0.2">
      <c r="A26" s="6" t="s">
        <v>14</v>
      </c>
      <c r="B26" s="5" t="s">
        <v>50</v>
      </c>
      <c r="C26" s="90"/>
      <c r="D26" s="107">
        <f>投入係数表!AN26</f>
        <v>0</v>
      </c>
      <c r="E26" s="110">
        <f t="shared" si="9"/>
        <v>0</v>
      </c>
      <c r="F26" s="85">
        <f>分析係数表!C29</f>
        <v>1.8433179723502335E-2</v>
      </c>
      <c r="G26" s="110">
        <f t="shared" si="0"/>
        <v>0</v>
      </c>
      <c r="H26" s="110">
        <v>1.2379436905822533E-3</v>
      </c>
      <c r="I26" s="110">
        <f t="shared" si="1"/>
        <v>1.2379436905822533E-3</v>
      </c>
      <c r="J26" s="85">
        <f>分析係数表!G29</f>
        <v>0.30107526881720431</v>
      </c>
      <c r="K26" s="111">
        <f t="shared" si="2"/>
        <v>3.7271422942261389E-4</v>
      </c>
      <c r="L26" s="79"/>
      <c r="M26" s="80"/>
      <c r="N26" s="81">
        <f>分析係数表!H29</f>
        <v>1.0062073070491199E-2</v>
      </c>
      <c r="O26" s="82">
        <f t="shared" si="3"/>
        <v>2.6674521921109629E-2</v>
      </c>
      <c r="P26" s="76">
        <f>分析係数表!C29</f>
        <v>1.8433179723502335E-2</v>
      </c>
      <c r="Q26" s="82">
        <f t="shared" si="4"/>
        <v>4.9169625661031656E-4</v>
      </c>
      <c r="R26" s="83">
        <v>5.8556417984510095E-4</v>
      </c>
      <c r="S26" s="84">
        <f t="shared" si="5"/>
        <v>1.8235078704273541E-3</v>
      </c>
      <c r="T26" s="85">
        <f>分析係数表!F29</f>
        <v>0.4838709677419355</v>
      </c>
      <c r="U26" s="86">
        <f t="shared" si="6"/>
        <v>8.8234251794871976E-4</v>
      </c>
      <c r="V26" s="87">
        <f>分析係数表!D29</f>
        <v>0.46236559139784944</v>
      </c>
      <c r="W26" s="88">
        <f t="shared" si="7"/>
        <v>0</v>
      </c>
      <c r="X26" s="76">
        <f>分析係数表!E29</f>
        <v>0.18279569892473119</v>
      </c>
      <c r="Y26" s="89">
        <f t="shared" si="8"/>
        <v>0</v>
      </c>
    </row>
    <row r="27" spans="1:25" x14ac:dyDescent="0.2">
      <c r="A27" s="6" t="s">
        <v>15</v>
      </c>
      <c r="B27" s="5" t="s">
        <v>36</v>
      </c>
      <c r="C27" s="90"/>
      <c r="D27" s="107">
        <f>投入係数表!AN27</f>
        <v>0</v>
      </c>
      <c r="E27" s="110">
        <f t="shared" si="9"/>
        <v>0</v>
      </c>
      <c r="F27" s="85">
        <f>分析係数表!C30</f>
        <v>1</v>
      </c>
      <c r="G27" s="110">
        <f t="shared" si="0"/>
        <v>0</v>
      </c>
      <c r="H27" s="110">
        <v>5.4440857616951235E-2</v>
      </c>
      <c r="I27" s="110">
        <f t="shared" si="1"/>
        <v>5.4440857616951235E-2</v>
      </c>
      <c r="J27" s="85">
        <f>分析係数表!G30</f>
        <v>0.34457349818908456</v>
      </c>
      <c r="K27" s="111">
        <f t="shared" si="2"/>
        <v>1.8758876753486756E-2</v>
      </c>
      <c r="L27" s="79"/>
      <c r="M27" s="80"/>
      <c r="N27" s="81">
        <f>分析係数表!H30</f>
        <v>0</v>
      </c>
      <c r="O27" s="82">
        <f t="shared" si="3"/>
        <v>0</v>
      </c>
      <c r="P27" s="76">
        <f>分析係数表!C30</f>
        <v>1</v>
      </c>
      <c r="Q27" s="82">
        <f t="shared" si="4"/>
        <v>0</v>
      </c>
      <c r="R27" s="83">
        <v>5.6028388747121575E-3</v>
      </c>
      <c r="S27" s="84">
        <f t="shared" si="5"/>
        <v>6.0043696491663391E-2</v>
      </c>
      <c r="T27" s="85">
        <f>分析係数表!F30</f>
        <v>0.44136380666916447</v>
      </c>
      <c r="U27" s="86">
        <f t="shared" si="6"/>
        <v>2.6501114450048512E-2</v>
      </c>
      <c r="V27" s="87">
        <f>分析係数表!D30</f>
        <v>0.11764705882352941</v>
      </c>
      <c r="W27" s="88">
        <f t="shared" si="7"/>
        <v>0</v>
      </c>
      <c r="X27" s="76">
        <f>分析係数表!E30</f>
        <v>7.730735606344448E-2</v>
      </c>
      <c r="Y27" s="89">
        <f t="shared" si="8"/>
        <v>0</v>
      </c>
    </row>
    <row r="28" spans="1:25" x14ac:dyDescent="0.2">
      <c r="A28" s="6" t="s">
        <v>16</v>
      </c>
      <c r="B28" s="5" t="s">
        <v>192</v>
      </c>
      <c r="C28" s="90"/>
      <c r="D28" s="107">
        <f>投入係数表!AN28</f>
        <v>0</v>
      </c>
      <c r="E28" s="110">
        <f t="shared" si="9"/>
        <v>0</v>
      </c>
      <c r="F28" s="85">
        <f>分析係数表!C31</f>
        <v>0.63276836158192085</v>
      </c>
      <c r="G28" s="110">
        <f t="shared" si="0"/>
        <v>0</v>
      </c>
      <c r="H28" s="110">
        <v>0.19519461329191806</v>
      </c>
      <c r="I28" s="110">
        <f t="shared" si="1"/>
        <v>0.19519461329191806</v>
      </c>
      <c r="J28" s="85">
        <f>分析係数表!G31</f>
        <v>7.0953436807095344E-2</v>
      </c>
      <c r="K28" s="111">
        <f t="shared" si="2"/>
        <v>1.3849728659293521E-2</v>
      </c>
      <c r="L28" s="79"/>
      <c r="M28" s="80"/>
      <c r="N28" s="81">
        <f>分析係数表!H31</f>
        <v>2.4772540460871292E-2</v>
      </c>
      <c r="O28" s="82">
        <f t="shared" si="3"/>
        <v>6.5671921574788211E-2</v>
      </c>
      <c r="P28" s="76">
        <f>分析係数表!C31</f>
        <v>0.63276836158192085</v>
      </c>
      <c r="Q28" s="82">
        <f t="shared" si="4"/>
        <v>4.1555114216815132E-2</v>
      </c>
      <c r="R28" s="83">
        <v>5.3954884201598906E-2</v>
      </c>
      <c r="S28" s="84">
        <f t="shared" si="5"/>
        <v>0.24914949749351697</v>
      </c>
      <c r="T28" s="85">
        <f>分析係数表!F31</f>
        <v>0.34515890613451589</v>
      </c>
      <c r="U28" s="86">
        <f t="shared" si="6"/>
        <v>8.5996168018826633E-2</v>
      </c>
      <c r="V28" s="87">
        <f>分析係数表!D31</f>
        <v>8.130081300813009E-3</v>
      </c>
      <c r="W28" s="88">
        <f t="shared" si="7"/>
        <v>0</v>
      </c>
      <c r="X28" s="76">
        <f>分析係数表!E31</f>
        <v>7.3909830007390983E-3</v>
      </c>
      <c r="Y28" s="89">
        <f t="shared" si="8"/>
        <v>0</v>
      </c>
    </row>
    <row r="29" spans="1:25" x14ac:dyDescent="0.2">
      <c r="A29" s="6" t="s">
        <v>17</v>
      </c>
      <c r="B29" s="5" t="s">
        <v>272</v>
      </c>
      <c r="C29" s="90"/>
      <c r="D29" s="107">
        <f>投入係数表!AN29</f>
        <v>0</v>
      </c>
      <c r="E29" s="110">
        <f t="shared" si="9"/>
        <v>0</v>
      </c>
      <c r="F29" s="85">
        <f>分析係数表!C32</f>
        <v>0.97868217054263562</v>
      </c>
      <c r="G29" s="110">
        <f t="shared" si="0"/>
        <v>0</v>
      </c>
      <c r="H29" s="110">
        <v>2.9960601012547348E-2</v>
      </c>
      <c r="I29" s="110">
        <f t="shared" si="1"/>
        <v>2.9960601012547348E-2</v>
      </c>
      <c r="J29" s="85">
        <f>分析係数表!G32</f>
        <v>0.14173228346456693</v>
      </c>
      <c r="K29" s="111">
        <f t="shared" si="2"/>
        <v>4.2463843954791518E-3</v>
      </c>
      <c r="L29" s="79"/>
      <c r="M29" s="80"/>
      <c r="N29" s="81">
        <f>分析係数表!H32</f>
        <v>7.0859669510501405E-3</v>
      </c>
      <c r="O29" s="82">
        <f t="shared" si="3"/>
        <v>1.8784874592330723E-2</v>
      </c>
      <c r="P29" s="76">
        <f>分析係数表!C32</f>
        <v>0.97868217054263562</v>
      </c>
      <c r="Q29" s="82">
        <f t="shared" si="4"/>
        <v>1.8384421839393438E-2</v>
      </c>
      <c r="R29" s="83">
        <v>2.3207720958325614E-2</v>
      </c>
      <c r="S29" s="84">
        <f t="shared" si="5"/>
        <v>5.3168321970872963E-2</v>
      </c>
      <c r="T29" s="85">
        <f>分析係数表!F32</f>
        <v>0.48622047244094491</v>
      </c>
      <c r="U29" s="86">
        <f t="shared" si="6"/>
        <v>2.5851526627570124E-2</v>
      </c>
      <c r="V29" s="87">
        <f>分析係数表!D32</f>
        <v>1.3779527559055118E-2</v>
      </c>
      <c r="W29" s="88">
        <f t="shared" si="7"/>
        <v>0</v>
      </c>
      <c r="X29" s="76">
        <f>分析係数表!E32</f>
        <v>2.1653543307086614E-2</v>
      </c>
      <c r="Y29" s="89">
        <f t="shared" si="8"/>
        <v>0</v>
      </c>
    </row>
    <row r="30" spans="1:25" x14ac:dyDescent="0.2">
      <c r="A30" s="6" t="s">
        <v>18</v>
      </c>
      <c r="B30" s="5" t="s">
        <v>273</v>
      </c>
      <c r="C30" s="90"/>
      <c r="D30" s="107">
        <f>投入係数表!AN30</f>
        <v>0</v>
      </c>
      <c r="E30" s="110">
        <f t="shared" si="9"/>
        <v>0</v>
      </c>
      <c r="F30" s="85">
        <f>分析係数表!C33</f>
        <v>0.55506607929515417</v>
      </c>
      <c r="G30" s="110">
        <f t="shared" si="0"/>
        <v>0</v>
      </c>
      <c r="H30" s="110">
        <v>2.477227337793415E-2</v>
      </c>
      <c r="I30" s="110">
        <f t="shared" si="1"/>
        <v>2.477227337793415E-2</v>
      </c>
      <c r="J30" s="85">
        <f>分析係数表!G33</f>
        <v>0.50923482849604218</v>
      </c>
      <c r="K30" s="111">
        <f t="shared" si="2"/>
        <v>1.2614904385069368E-2</v>
      </c>
      <c r="L30" s="79"/>
      <c r="M30" s="80"/>
      <c r="N30" s="81">
        <f>分析係数表!H33</f>
        <v>1.0203792409512202E-3</v>
      </c>
      <c r="O30" s="82">
        <f t="shared" si="3"/>
        <v>2.7050219412956241E-3</v>
      </c>
      <c r="P30" s="76">
        <f>分析係数表!C33</f>
        <v>0.55506607929515417</v>
      </c>
      <c r="Q30" s="82">
        <f t="shared" si="4"/>
        <v>1.5014659233623287E-3</v>
      </c>
      <c r="R30" s="83">
        <v>5.0450100240044321E-3</v>
      </c>
      <c r="S30" s="84">
        <f t="shared" si="5"/>
        <v>2.9817283401938583E-2</v>
      </c>
      <c r="T30" s="85">
        <f>分析係数表!F33</f>
        <v>0.65171503957783639</v>
      </c>
      <c r="U30" s="86">
        <f t="shared" si="6"/>
        <v>1.9432372032397966E-2</v>
      </c>
      <c r="V30" s="87">
        <f>分析係数表!D33</f>
        <v>0.10817941952506596</v>
      </c>
      <c r="W30" s="88">
        <f t="shared" si="7"/>
        <v>0</v>
      </c>
      <c r="X30" s="76">
        <f>分析係数表!E33</f>
        <v>0.10026385224274406</v>
      </c>
      <c r="Y30" s="89">
        <f t="shared" si="8"/>
        <v>0</v>
      </c>
    </row>
    <row r="31" spans="1:25" x14ac:dyDescent="0.2">
      <c r="A31" s="6" t="s">
        <v>19</v>
      </c>
      <c r="B31" s="5" t="s">
        <v>274</v>
      </c>
      <c r="C31" s="90"/>
      <c r="D31" s="107">
        <f>投入係数表!AN31</f>
        <v>0.43478260869565216</v>
      </c>
      <c r="E31" s="110">
        <f t="shared" si="9"/>
        <v>43.478260869565219</v>
      </c>
      <c r="F31" s="85">
        <f>分析係数表!C34</f>
        <v>0.15400223191640461</v>
      </c>
      <c r="G31" s="110">
        <f t="shared" si="0"/>
        <v>6.6957492137567227</v>
      </c>
      <c r="H31" s="110">
        <v>6.7241289686615788</v>
      </c>
      <c r="I31" s="110">
        <f t="shared" si="1"/>
        <v>6.7241289686615788</v>
      </c>
      <c r="J31" s="85">
        <f>分析係数表!G34</f>
        <v>0.42548076923076922</v>
      </c>
      <c r="K31" s="111">
        <f t="shared" si="2"/>
        <v>2.8609875659930273</v>
      </c>
      <c r="L31" s="79"/>
      <c r="M31" s="80"/>
      <c r="N31" s="81">
        <f>分析係数表!H34</f>
        <v>0.17369122190414105</v>
      </c>
      <c r="O31" s="82">
        <f t="shared" si="3"/>
        <v>0.46045484600721071</v>
      </c>
      <c r="P31" s="76">
        <f>分析係数表!C34</f>
        <v>0.15400223191640461</v>
      </c>
      <c r="Q31" s="82">
        <f t="shared" si="4"/>
        <v>7.0911073981834827E-2</v>
      </c>
      <c r="R31" s="83">
        <v>7.4666476701589282E-2</v>
      </c>
      <c r="S31" s="84">
        <f t="shared" si="5"/>
        <v>6.7987954453631678</v>
      </c>
      <c r="T31" s="85">
        <f>分析係数表!F34</f>
        <v>0.70232371794871795</v>
      </c>
      <c r="U31" s="86">
        <f t="shared" si="6"/>
        <v>4.7749552947602698</v>
      </c>
      <c r="V31" s="87">
        <f>分析係数表!D34</f>
        <v>0.47435897435897434</v>
      </c>
      <c r="W31" s="88">
        <f t="shared" si="7"/>
        <v>3</v>
      </c>
      <c r="X31" s="76">
        <f>分析係数表!E34</f>
        <v>0.27003205128205127</v>
      </c>
      <c r="Y31" s="89">
        <f t="shared" si="8"/>
        <v>2</v>
      </c>
    </row>
    <row r="32" spans="1:25" x14ac:dyDescent="0.2">
      <c r="A32" s="6" t="s">
        <v>20</v>
      </c>
      <c r="B32" s="5" t="s">
        <v>37</v>
      </c>
      <c r="C32" s="90"/>
      <c r="D32" s="107">
        <f>投入係数表!AN32</f>
        <v>0</v>
      </c>
      <c r="E32" s="110">
        <f t="shared" si="9"/>
        <v>0</v>
      </c>
      <c r="F32" s="85">
        <f>分析係数表!C35</f>
        <v>0.30568862275449105</v>
      </c>
      <c r="G32" s="110">
        <f t="shared" si="0"/>
        <v>0</v>
      </c>
      <c r="H32" s="110">
        <v>7.1021990736261337E-2</v>
      </c>
      <c r="I32" s="110">
        <f t="shared" si="1"/>
        <v>7.1021990736261337E-2</v>
      </c>
      <c r="J32" s="85">
        <f>分析係数表!G35</f>
        <v>0.31559633027522938</v>
      </c>
      <c r="K32" s="111">
        <f t="shared" si="2"/>
        <v>2.2414279645205416E-2</v>
      </c>
      <c r="L32" s="79"/>
      <c r="M32" s="80"/>
      <c r="N32" s="81">
        <f>分析係数表!H35</f>
        <v>6.5701085570136902E-2</v>
      </c>
      <c r="O32" s="82">
        <f t="shared" si="3"/>
        <v>0.17417335722009047</v>
      </c>
      <c r="P32" s="76">
        <f>分析係数表!C35</f>
        <v>0.30568862275449105</v>
      </c>
      <c r="Q32" s="82">
        <f t="shared" si="4"/>
        <v>5.3242813689135443E-2</v>
      </c>
      <c r="R32" s="83">
        <v>6.2534181663421826E-2</v>
      </c>
      <c r="S32" s="84">
        <f t="shared" si="5"/>
        <v>0.13355617239968315</v>
      </c>
      <c r="T32" s="85">
        <f>分析係数表!F35</f>
        <v>0.65045871559633028</v>
      </c>
      <c r="U32" s="86">
        <f t="shared" si="6"/>
        <v>8.6872776359059961E-2</v>
      </c>
      <c r="V32" s="87">
        <f>分析係数表!D35</f>
        <v>0.10366972477064221</v>
      </c>
      <c r="W32" s="88">
        <f t="shared" si="7"/>
        <v>0</v>
      </c>
      <c r="X32" s="76">
        <f>分析係数表!E35</f>
        <v>8.990825688073395E-2</v>
      </c>
      <c r="Y32" s="89">
        <f t="shared" si="8"/>
        <v>0</v>
      </c>
    </row>
    <row r="33" spans="1:25" x14ac:dyDescent="0.2">
      <c r="A33" s="6" t="s">
        <v>21</v>
      </c>
      <c r="B33" s="5" t="s">
        <v>38</v>
      </c>
      <c r="C33" s="90"/>
      <c r="D33" s="107">
        <f>投入係数表!AN33</f>
        <v>0</v>
      </c>
      <c r="E33" s="110">
        <f t="shared" si="9"/>
        <v>0</v>
      </c>
      <c r="F33" s="85">
        <f>分析係数表!C36</f>
        <v>0.70817344589409048</v>
      </c>
      <c r="G33" s="110">
        <f t="shared" si="0"/>
        <v>0</v>
      </c>
      <c r="H33" s="110">
        <v>0.15718761181248475</v>
      </c>
      <c r="I33" s="110">
        <f t="shared" si="1"/>
        <v>0.15718761181248475</v>
      </c>
      <c r="J33" s="85">
        <f>分析係数表!G36</f>
        <v>9.7428958051420846E-3</v>
      </c>
      <c r="K33" s="111">
        <f t="shared" si="2"/>
        <v>1.53146252374816E-3</v>
      </c>
      <c r="L33" s="79"/>
      <c r="M33" s="80"/>
      <c r="N33" s="81">
        <f>分析係数表!H36</f>
        <v>0.13287605226609223</v>
      </c>
      <c r="O33" s="82">
        <f t="shared" si="3"/>
        <v>0.35225396835538569</v>
      </c>
      <c r="P33" s="76">
        <f>分析係数表!C36</f>
        <v>0.70817344589409048</v>
      </c>
      <c r="Q33" s="82">
        <f t="shared" si="4"/>
        <v>0.24945690660010139</v>
      </c>
      <c r="R33" s="83">
        <v>0.25618469215056061</v>
      </c>
      <c r="S33" s="84">
        <f t="shared" si="5"/>
        <v>0.41337230396304536</v>
      </c>
      <c r="T33" s="85">
        <f>分析係数表!F36</f>
        <v>0.89418132611637346</v>
      </c>
      <c r="U33" s="86">
        <f t="shared" si="6"/>
        <v>0.36962979493745651</v>
      </c>
      <c r="V33" s="87">
        <f>分析係数表!D36</f>
        <v>4.0595399188092015E-3</v>
      </c>
      <c r="W33" s="88">
        <f t="shared" si="7"/>
        <v>0</v>
      </c>
      <c r="X33" s="76">
        <f>分析係数表!E36</f>
        <v>8.1190798376184028E-4</v>
      </c>
      <c r="Y33" s="89">
        <f t="shared" si="8"/>
        <v>0</v>
      </c>
    </row>
    <row r="34" spans="1:25" x14ac:dyDescent="0.2">
      <c r="A34" s="6" t="s">
        <v>22</v>
      </c>
      <c r="B34" s="5" t="s">
        <v>377</v>
      </c>
      <c r="C34" s="90"/>
      <c r="D34" s="107">
        <f>投入係数表!AN34</f>
        <v>8.6956521739130432E-2</v>
      </c>
      <c r="E34" s="110">
        <f t="shared" si="9"/>
        <v>8.695652173913043</v>
      </c>
      <c r="F34" s="85">
        <f>分析係数表!C37</f>
        <v>0.27648363838047696</v>
      </c>
      <c r="G34" s="110">
        <f t="shared" si="0"/>
        <v>2.4042055511345821</v>
      </c>
      <c r="H34" s="110">
        <v>2.5143548032765204</v>
      </c>
      <c r="I34" s="110">
        <f t="shared" si="1"/>
        <v>2.5143548032765204</v>
      </c>
      <c r="J34" s="85">
        <f>分析係数表!G37</f>
        <v>0.33205374280230326</v>
      </c>
      <c r="K34" s="111">
        <f t="shared" si="2"/>
        <v>0.83490092316091757</v>
      </c>
      <c r="L34" s="79"/>
      <c r="M34" s="80"/>
      <c r="N34" s="81">
        <f>分析係数表!H37</f>
        <v>5.1330744593407217E-2</v>
      </c>
      <c r="O34" s="82">
        <f t="shared" si="3"/>
        <v>0.13607763154684377</v>
      </c>
      <c r="P34" s="76">
        <f>分析係数表!C37</f>
        <v>0.27648363838047696</v>
      </c>
      <c r="Q34" s="82">
        <f t="shared" si="4"/>
        <v>3.7623238672269334E-2</v>
      </c>
      <c r="R34" s="83">
        <v>4.3193305029309015E-2</v>
      </c>
      <c r="S34" s="84">
        <f t="shared" si="5"/>
        <v>2.5575481083058293</v>
      </c>
      <c r="T34" s="85">
        <f>分析係数表!F37</f>
        <v>0.66922584772872684</v>
      </c>
      <c r="U34" s="86">
        <f t="shared" si="6"/>
        <v>1.7115773008879704</v>
      </c>
      <c r="V34" s="87">
        <f>分析係数表!D37</f>
        <v>9.9168266154830459E-2</v>
      </c>
      <c r="W34" s="88">
        <f t="shared" si="7"/>
        <v>0</v>
      </c>
      <c r="X34" s="76">
        <f>分析係数表!E37</f>
        <v>6.9737683941138842E-2</v>
      </c>
      <c r="Y34" s="89">
        <f t="shared" si="8"/>
        <v>0</v>
      </c>
    </row>
    <row r="35" spans="1:25" x14ac:dyDescent="0.2">
      <c r="A35" s="6" t="s">
        <v>23</v>
      </c>
      <c r="B35" s="5" t="s">
        <v>193</v>
      </c>
      <c r="C35" s="90"/>
      <c r="D35" s="107">
        <f>投入係数表!AN35</f>
        <v>0</v>
      </c>
      <c r="E35" s="110">
        <f t="shared" si="9"/>
        <v>0</v>
      </c>
      <c r="F35" s="85">
        <f>分析係数表!C38</f>
        <v>2.0725388601036232E-2</v>
      </c>
      <c r="G35" s="110">
        <f t="shared" si="0"/>
        <v>0</v>
      </c>
      <c r="H35" s="110">
        <v>6.3124930359696289E-3</v>
      </c>
      <c r="I35" s="110">
        <f t="shared" si="1"/>
        <v>6.3124930359696289E-3</v>
      </c>
      <c r="J35" s="85">
        <f>分析係数表!G38</f>
        <v>0.23376623376623376</v>
      </c>
      <c r="K35" s="111">
        <f t="shared" si="2"/>
        <v>1.475647722694199E-3</v>
      </c>
      <c r="L35" s="79"/>
      <c r="M35" s="80"/>
      <c r="N35" s="81">
        <f>分析係数表!H38</f>
        <v>4.4613247923811682E-2</v>
      </c>
      <c r="O35" s="82">
        <f t="shared" si="3"/>
        <v>0.11826957043331424</v>
      </c>
      <c r="P35" s="76">
        <f>分析係数表!C38</f>
        <v>2.0725388601036232E-2</v>
      </c>
      <c r="Q35" s="82">
        <f t="shared" si="4"/>
        <v>2.4511828069080626E-3</v>
      </c>
      <c r="R35" s="83">
        <v>2.7730655576353245E-3</v>
      </c>
      <c r="S35" s="84">
        <f t="shared" si="5"/>
        <v>9.0855585936049539E-3</v>
      </c>
      <c r="T35" s="85">
        <f>分析係数表!F38</f>
        <v>0.61038961038961037</v>
      </c>
      <c r="U35" s="86">
        <f t="shared" si="6"/>
        <v>5.5457305701225043E-3</v>
      </c>
      <c r="V35" s="87">
        <f>分析係数表!D38</f>
        <v>0.19480519480519481</v>
      </c>
      <c r="W35" s="88">
        <f t="shared" si="7"/>
        <v>0</v>
      </c>
      <c r="X35" s="76">
        <f>分析係数表!E38</f>
        <v>0.15584415584415584</v>
      </c>
      <c r="Y35" s="89">
        <f t="shared" si="8"/>
        <v>0</v>
      </c>
    </row>
    <row r="36" spans="1:25" x14ac:dyDescent="0.2">
      <c r="A36" s="6" t="s">
        <v>24</v>
      </c>
      <c r="B36" s="5" t="s">
        <v>39</v>
      </c>
      <c r="C36" s="90"/>
      <c r="D36" s="107">
        <f>投入係数表!AN36</f>
        <v>0</v>
      </c>
      <c r="E36" s="110">
        <f t="shared" si="9"/>
        <v>0</v>
      </c>
      <c r="F36" s="85">
        <f>分析係数表!C39</f>
        <v>1</v>
      </c>
      <c r="G36" s="110">
        <f t="shared" si="0"/>
        <v>0</v>
      </c>
      <c r="H36" s="110">
        <v>6.3690995248130635E-4</v>
      </c>
      <c r="I36" s="110">
        <f t="shared" si="1"/>
        <v>6.3690995248130635E-4</v>
      </c>
      <c r="J36" s="85">
        <f>分析係数表!G39</f>
        <v>0.35511171293161814</v>
      </c>
      <c r="K36" s="111">
        <f t="shared" si="2"/>
        <v>2.2617418420883221E-4</v>
      </c>
      <c r="L36" s="79"/>
      <c r="M36" s="80"/>
      <c r="N36" s="81">
        <f>分析係数表!H39</f>
        <v>4.0815169638048808E-3</v>
      </c>
      <c r="O36" s="82">
        <f t="shared" si="3"/>
        <v>1.0820087765182496E-2</v>
      </c>
      <c r="P36" s="76">
        <f>分析係数表!C39</f>
        <v>1</v>
      </c>
      <c r="Q36" s="82">
        <f t="shared" si="4"/>
        <v>1.0820087765182496E-2</v>
      </c>
      <c r="R36" s="83">
        <v>1.1226525517890704E-2</v>
      </c>
      <c r="S36" s="84">
        <f t="shared" si="5"/>
        <v>1.1863435470372011E-2</v>
      </c>
      <c r="T36" s="85">
        <f>分析係数表!F39</f>
        <v>0.70565335138794849</v>
      </c>
      <c r="U36" s="86">
        <f t="shared" si="6"/>
        <v>8.3714729986426716E-3</v>
      </c>
      <c r="V36" s="87">
        <f>分析係数表!D39</f>
        <v>5.8226134055517943E-2</v>
      </c>
      <c r="W36" s="88">
        <f t="shared" si="7"/>
        <v>0</v>
      </c>
      <c r="X36" s="76">
        <f>分析係数表!E39</f>
        <v>7.3798239675016933E-2</v>
      </c>
      <c r="Y36" s="89">
        <f t="shared" si="8"/>
        <v>0</v>
      </c>
    </row>
    <row r="37" spans="1:25" x14ac:dyDescent="0.2">
      <c r="A37" s="6" t="s">
        <v>25</v>
      </c>
      <c r="B37" s="5" t="s">
        <v>40</v>
      </c>
      <c r="C37" s="90"/>
      <c r="D37" s="107">
        <f>投入係数表!AN37</f>
        <v>0</v>
      </c>
      <c r="E37" s="110">
        <f t="shared" si="9"/>
        <v>0</v>
      </c>
      <c r="F37" s="85">
        <f>分析係数表!C40</f>
        <v>0.8197979041916168</v>
      </c>
      <c r="G37" s="110">
        <f t="shared" si="0"/>
        <v>0</v>
      </c>
      <c r="H37" s="110">
        <v>7.9187514229203306E-3</v>
      </c>
      <c r="I37" s="110">
        <f t="shared" si="1"/>
        <v>7.9187514229203306E-3</v>
      </c>
      <c r="J37" s="85">
        <f>分析係数表!G40</f>
        <v>0.57597173144876324</v>
      </c>
      <c r="K37" s="111">
        <f t="shared" si="2"/>
        <v>4.5609769679717804E-3</v>
      </c>
      <c r="L37" s="79"/>
      <c r="M37" s="80"/>
      <c r="N37" s="81">
        <f>分析係数表!H40</f>
        <v>2.8769025821263571E-2</v>
      </c>
      <c r="O37" s="82">
        <f t="shared" si="3"/>
        <v>7.6266590844862744E-2</v>
      </c>
      <c r="P37" s="76">
        <f>分析係数表!C40</f>
        <v>0.8197979041916168</v>
      </c>
      <c r="Q37" s="82">
        <f t="shared" si="4"/>
        <v>6.2523191334458023E-2</v>
      </c>
      <c r="R37" s="83">
        <v>6.2677978671156098E-2</v>
      </c>
      <c r="S37" s="84">
        <f t="shared" si="5"/>
        <v>7.0596730094076424E-2</v>
      </c>
      <c r="T37" s="85">
        <f>分析係数表!F40</f>
        <v>0.7751534312813837</v>
      </c>
      <c r="U37" s="86">
        <f t="shared" si="6"/>
        <v>5.4723297569669059E-2</v>
      </c>
      <c r="V37" s="87">
        <f>分析係数表!D40</f>
        <v>0.11623581923005394</v>
      </c>
      <c r="W37" s="88">
        <f t="shared" si="7"/>
        <v>0</v>
      </c>
      <c r="X37" s="76">
        <f>分析係数表!E40</f>
        <v>7.1229310024177053E-2</v>
      </c>
      <c r="Y37" s="89">
        <f t="shared" si="8"/>
        <v>0</v>
      </c>
    </row>
    <row r="38" spans="1:25" x14ac:dyDescent="0.2">
      <c r="A38" s="6" t="s">
        <v>26</v>
      </c>
      <c r="B38" s="5" t="s">
        <v>276</v>
      </c>
      <c r="C38" s="90"/>
      <c r="D38" s="107">
        <f>投入係数表!AN38</f>
        <v>0</v>
      </c>
      <c r="E38" s="110">
        <f t="shared" si="9"/>
        <v>0</v>
      </c>
      <c r="F38" s="85">
        <f>分析係数表!C41</f>
        <v>0.39171744294123723</v>
      </c>
      <c r="G38" s="110">
        <f t="shared" si="0"/>
        <v>0</v>
      </c>
      <c r="H38" s="110">
        <v>6.3516774706787085E-4</v>
      </c>
      <c r="I38" s="110">
        <f t="shared" si="1"/>
        <v>6.3516774706787085E-4</v>
      </c>
      <c r="J38" s="85">
        <f>分析係数表!G41</f>
        <v>0.45918367346938777</v>
      </c>
      <c r="K38" s="111">
        <f t="shared" si="2"/>
        <v>2.9165865936789988E-4</v>
      </c>
      <c r="L38" s="79"/>
      <c r="M38" s="80"/>
      <c r="N38" s="81">
        <f>分析係数表!H41</f>
        <v>5.0452084691477002E-2</v>
      </c>
      <c r="O38" s="82">
        <f t="shared" si="3"/>
        <v>0.13374830709739477</v>
      </c>
      <c r="P38" s="76">
        <f>分析係数表!C41</f>
        <v>0.39171744294123723</v>
      </c>
      <c r="Q38" s="82">
        <f t="shared" si="4"/>
        <v>5.2391544853910808E-2</v>
      </c>
      <c r="R38" s="83">
        <v>5.282217037720114E-2</v>
      </c>
      <c r="S38" s="84">
        <f t="shared" si="5"/>
        <v>5.3457338124269012E-2</v>
      </c>
      <c r="T38" s="85">
        <f>分析係数表!F41</f>
        <v>0.56279434850863419</v>
      </c>
      <c r="U38" s="86">
        <f t="shared" si="6"/>
        <v>3.0085487782653752E-2</v>
      </c>
      <c r="V38" s="87">
        <f>分析係数表!D41</f>
        <v>0.20068027210884354</v>
      </c>
      <c r="W38" s="88">
        <f t="shared" si="7"/>
        <v>0</v>
      </c>
      <c r="X38" s="76">
        <f>分析係数表!E41</f>
        <v>0.1815803244374673</v>
      </c>
      <c r="Y38" s="89">
        <f t="shared" si="8"/>
        <v>0</v>
      </c>
    </row>
    <row r="39" spans="1:25" x14ac:dyDescent="0.2">
      <c r="A39" s="6" t="s">
        <v>51</v>
      </c>
      <c r="B39" s="5" t="s">
        <v>367</v>
      </c>
      <c r="C39" s="90"/>
      <c r="D39" s="107">
        <f>投入係数表!AN39</f>
        <v>0</v>
      </c>
      <c r="E39" s="110">
        <f t="shared" si="9"/>
        <v>0</v>
      </c>
      <c r="F39" s="85">
        <f>分析係数表!C42</f>
        <v>0.20259319286871957</v>
      </c>
      <c r="G39" s="110">
        <f>E39*F39</f>
        <v>0</v>
      </c>
      <c r="H39" s="110">
        <v>1.0871181529950699E-3</v>
      </c>
      <c r="I39" s="110">
        <f>C39+H39</f>
        <v>1.0871181529950699E-3</v>
      </c>
      <c r="J39" s="85">
        <f>分析係数表!G42</f>
        <v>0.5</v>
      </c>
      <c r="K39" s="111">
        <f>I39*J39</f>
        <v>5.4355907649753497E-4</v>
      </c>
      <c r="L39" s="79"/>
      <c r="M39" s="80"/>
      <c r="N39" s="81">
        <f>分析係数表!H42</f>
        <v>1.5560783424506107E-2</v>
      </c>
      <c r="O39" s="82">
        <f t="shared" si="3"/>
        <v>4.1251584604758265E-2</v>
      </c>
      <c r="P39" s="76">
        <f>分析係数表!C42</f>
        <v>0.20259319286871957</v>
      </c>
      <c r="Q39" s="82">
        <f>O39*P39</f>
        <v>8.3572902359720942E-3</v>
      </c>
      <c r="R39" s="83">
        <v>8.5359732957131767E-3</v>
      </c>
      <c r="S39" s="84">
        <f>I39+R39</f>
        <v>9.6230914487082462E-3</v>
      </c>
      <c r="T39" s="85">
        <f>分析係数表!F42</f>
        <v>0.5714285714285714</v>
      </c>
      <c r="U39" s="86">
        <f>S39*T39</f>
        <v>5.4989093992618551E-3</v>
      </c>
      <c r="V39" s="87">
        <f>分析係数表!D42</f>
        <v>1.2619047619047619</v>
      </c>
      <c r="W39" s="88">
        <f>ROUND(S39*V39,0)</f>
        <v>0</v>
      </c>
      <c r="X39" s="76">
        <f>分析係数表!E42</f>
        <v>1.2380952380952381</v>
      </c>
      <c r="Y39" s="89">
        <f>ROUND(S39*X39,0)</f>
        <v>0</v>
      </c>
    </row>
    <row r="40" spans="1:25" x14ac:dyDescent="0.2">
      <c r="A40" s="6" t="s">
        <v>194</v>
      </c>
      <c r="B40" s="5" t="s">
        <v>41</v>
      </c>
      <c r="C40" s="90"/>
      <c r="D40" s="107">
        <f>投入係数表!AN40</f>
        <v>0</v>
      </c>
      <c r="E40" s="110">
        <f t="shared" si="9"/>
        <v>0</v>
      </c>
      <c r="F40" s="85">
        <f>分析係数表!C43</f>
        <v>0.25330396475770922</v>
      </c>
      <c r="G40" s="110">
        <f>E40*F40</f>
        <v>0</v>
      </c>
      <c r="H40" s="110">
        <v>0.21122533210063352</v>
      </c>
      <c r="I40" s="110">
        <f>C40+H40</f>
        <v>0.21122533210063352</v>
      </c>
      <c r="J40" s="85">
        <f>分析係数表!G43</f>
        <v>0.41014168530947054</v>
      </c>
      <c r="K40" s="111">
        <f>I40*J40</f>
        <v>8.6632313687806439E-2</v>
      </c>
      <c r="L40" s="79"/>
      <c r="M40" s="80"/>
      <c r="N40" s="81">
        <f>分析係数表!H43</f>
        <v>4.1382046994132816E-2</v>
      </c>
      <c r="O40" s="82">
        <f t="shared" si="3"/>
        <v>0.10970366761921142</v>
      </c>
      <c r="P40" s="76">
        <f>分析係数表!C43</f>
        <v>0.25330396475770922</v>
      </c>
      <c r="Q40" s="82">
        <f>O40*P40</f>
        <v>2.7788373956408177E-2</v>
      </c>
      <c r="R40" s="83">
        <v>3.8951957566901403E-2</v>
      </c>
      <c r="S40" s="84">
        <f>I40+R40</f>
        <v>0.25017728966753494</v>
      </c>
      <c r="T40" s="85">
        <f>分析係数表!F43</f>
        <v>0.66890380313199105</v>
      </c>
      <c r="U40" s="86">
        <f>S40*T40</f>
        <v>0.16734454051586789</v>
      </c>
      <c r="V40" s="87">
        <f>分析係数表!D43</f>
        <v>0.29082774049217003</v>
      </c>
      <c r="W40" s="88">
        <f>ROUND(S40*V40,0)</f>
        <v>0</v>
      </c>
      <c r="X40" s="76">
        <f>分析係数表!E43</f>
        <v>0.17375093214019388</v>
      </c>
      <c r="Y40" s="89">
        <f>ROUND(S40*X40,0)</f>
        <v>0</v>
      </c>
    </row>
    <row r="41" spans="1:25" x14ac:dyDescent="0.2">
      <c r="A41" s="6" t="s">
        <v>340</v>
      </c>
      <c r="B41" s="5" t="s">
        <v>42</v>
      </c>
      <c r="C41" s="163"/>
      <c r="D41" s="107">
        <f>投入係数表!AN41</f>
        <v>0</v>
      </c>
      <c r="E41" s="110">
        <f t="shared" si="9"/>
        <v>0</v>
      </c>
      <c r="F41" s="85">
        <f>分析係数表!C44</f>
        <v>0.34899060563661799</v>
      </c>
      <c r="G41" s="110">
        <f>E41*F41</f>
        <v>0</v>
      </c>
      <c r="H41" s="110">
        <v>3.1152719097416958E-3</v>
      </c>
      <c r="I41" s="110">
        <f>C41+H41</f>
        <v>3.1152719097416958E-3</v>
      </c>
      <c r="J41" s="85">
        <f>分析係数表!G44</f>
        <v>0.26066485946640033</v>
      </c>
      <c r="K41" s="111">
        <f>I41*J41</f>
        <v>8.1204191455244376E-4</v>
      </c>
      <c r="L41" s="79"/>
      <c r="M41" s="80"/>
      <c r="N41" s="81">
        <f>分析係数表!H44</f>
        <v>0.11725858110597773</v>
      </c>
      <c r="O41" s="82">
        <f t="shared" si="3"/>
        <v>0.3108521047538888</v>
      </c>
      <c r="P41" s="76">
        <f>分析係数表!C44</f>
        <v>0.34899060563661799</v>
      </c>
      <c r="Q41" s="82">
        <f>O41*P41</f>
        <v>0.10848446430147707</v>
      </c>
      <c r="R41" s="83">
        <v>0.10978045385433451</v>
      </c>
      <c r="S41" s="84">
        <f>I41+R41</f>
        <v>0.11289572576407621</v>
      </c>
      <c r="T41" s="85">
        <f>分析係数表!F44</f>
        <v>0.46411756313311459</v>
      </c>
      <c r="U41" s="86">
        <f>S41*T41</f>
        <v>5.2396889129767428E-2</v>
      </c>
      <c r="V41" s="87">
        <f>分析係数表!D44</f>
        <v>0.17006705664146099</v>
      </c>
      <c r="W41" s="88">
        <f>ROUND(S41*V41,0)</f>
        <v>0</v>
      </c>
      <c r="X41" s="76">
        <f>分析係数表!E44</f>
        <v>7.8327864174632611E-2</v>
      </c>
      <c r="Y41" s="89">
        <f>ROUND(S41*X41,0)</f>
        <v>0</v>
      </c>
    </row>
    <row r="42" spans="1:25" x14ac:dyDescent="0.2">
      <c r="A42" s="6" t="s">
        <v>341</v>
      </c>
      <c r="B42" s="5" t="s">
        <v>278</v>
      </c>
      <c r="C42" s="201">
        <f>最終需要_まとめ!C43</f>
        <v>100</v>
      </c>
      <c r="D42" s="107">
        <f>投入係数表!AN42</f>
        <v>0</v>
      </c>
      <c r="E42" s="110">
        <f t="shared" si="9"/>
        <v>0</v>
      </c>
      <c r="F42" s="85">
        <f>分析係数表!C45</f>
        <v>1</v>
      </c>
      <c r="G42" s="110">
        <f>E42*F42</f>
        <v>0</v>
      </c>
      <c r="H42" s="110">
        <v>2.7826573871160931E-3</v>
      </c>
      <c r="I42" s="110">
        <f>C42+H42</f>
        <v>100.00278265738712</v>
      </c>
      <c r="J42" s="85">
        <f>分析係数表!G45</f>
        <v>0</v>
      </c>
      <c r="K42" s="111">
        <f>I42*J42</f>
        <v>0</v>
      </c>
      <c r="L42" s="79"/>
      <c r="M42" s="80"/>
      <c r="N42" s="81">
        <f>分析係数表!H45</f>
        <v>0</v>
      </c>
      <c r="O42" s="82">
        <f t="shared" si="3"/>
        <v>0</v>
      </c>
      <c r="P42" s="76">
        <f>分析係数表!C45</f>
        <v>1</v>
      </c>
      <c r="Q42" s="82">
        <f>O42*P42</f>
        <v>0</v>
      </c>
      <c r="R42" s="83">
        <v>2.6116143669294167E-4</v>
      </c>
      <c r="S42" s="84">
        <f>I42+R42</f>
        <v>100.00304381882381</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投入係数表!AN43</f>
        <v>0</v>
      </c>
      <c r="E43" s="110">
        <f t="shared" si="9"/>
        <v>0</v>
      </c>
      <c r="F43" s="85">
        <f>分析係数表!C46</f>
        <v>3.0665669409124852E-2</v>
      </c>
      <c r="G43" s="110">
        <f>E43*F43</f>
        <v>0</v>
      </c>
      <c r="H43" s="110">
        <v>3.2641635064666955E-3</v>
      </c>
      <c r="I43" s="110">
        <f>C43+H43</f>
        <v>3.2641635064666955E-3</v>
      </c>
      <c r="J43" s="85">
        <f>分析係数表!G46</f>
        <v>2.4390243902439025E-2</v>
      </c>
      <c r="K43" s="111">
        <f>I43*J43</f>
        <v>7.9613744060163307E-5</v>
      </c>
      <c r="L43" s="79"/>
      <c r="M43" s="80"/>
      <c r="N43" s="81">
        <f>分析係数表!H46</f>
        <v>2.3808848955528473E-2</v>
      </c>
      <c r="O43" s="82">
        <f t="shared" si="3"/>
        <v>6.3117178630231238E-2</v>
      </c>
      <c r="P43" s="76">
        <f>分析係数表!C46</f>
        <v>3.0665669409124852E-2</v>
      </c>
      <c r="Q43" s="82">
        <f>O43*P43</f>
        <v>1.9355305339113509E-3</v>
      </c>
      <c r="R43" s="83">
        <v>2.0829934826295557E-3</v>
      </c>
      <c r="S43" s="84">
        <f>I43+R43</f>
        <v>5.3471569890962516E-3</v>
      </c>
      <c r="T43" s="85">
        <f>分析係数表!F46</f>
        <v>0.34146341463414637</v>
      </c>
      <c r="U43" s="86">
        <f>S43*T43</f>
        <v>1.825858484081647E-3</v>
      </c>
      <c r="V43" s="87">
        <f>分析係数表!D46</f>
        <v>4.878048780487805E-2</v>
      </c>
      <c r="W43" s="88">
        <f>ROUND(S43*V43,0)</f>
        <v>0</v>
      </c>
      <c r="X43" s="76">
        <f>分析係数表!E46</f>
        <v>0.17073170731707318</v>
      </c>
      <c r="Y43" s="89">
        <f>ROUND(S43*X43,0)</f>
        <v>0</v>
      </c>
    </row>
    <row r="44" spans="1:25" x14ac:dyDescent="0.2">
      <c r="A44" s="192">
        <v>40</v>
      </c>
      <c r="B44" s="14" t="s">
        <v>150</v>
      </c>
      <c r="C44" s="197">
        <f>SUM(C5:C43)</f>
        <v>100</v>
      </c>
      <c r="D44" s="108">
        <f>投入係数表!AN44</f>
        <v>1</v>
      </c>
      <c r="E44" s="96">
        <f>SUM(E5:E43)</f>
        <v>100.00000000000001</v>
      </c>
      <c r="F44" s="98">
        <f>分析係数表!C47</f>
        <v>0.40646171512083096</v>
      </c>
      <c r="G44" s="96">
        <f>SUM(G5:G43)</f>
        <v>10.746919563586625</v>
      </c>
      <c r="H44" s="96">
        <f>SUM(H5:H43)</f>
        <v>11.720874034547355</v>
      </c>
      <c r="I44" s="96">
        <f>SUM(I5:I43)</f>
        <v>111.72087403454736</v>
      </c>
      <c r="J44" s="98">
        <f>分析係数表!G47</f>
        <v>0.2746501442153616</v>
      </c>
      <c r="K44" s="112">
        <f>SUM(K5:K43)</f>
        <v>4.2280648197258071</v>
      </c>
      <c r="L44" s="94">
        <f>最終需要_まとめ!$L$33</f>
        <v>0.627</v>
      </c>
      <c r="M44" s="91">
        <f>K44*L44</f>
        <v>2.650996641968081</v>
      </c>
      <c r="N44" s="95">
        <f>分析係数表!H47</f>
        <v>1</v>
      </c>
      <c r="O44" s="96">
        <f>SUM(O5:O43)</f>
        <v>2.6509966419680815</v>
      </c>
      <c r="P44" s="92">
        <f>分析係数表!C47</f>
        <v>0.40646171512083096</v>
      </c>
      <c r="Q44" s="96">
        <f>SUM(Q5:Q43)</f>
        <v>0.82745957600950892</v>
      </c>
      <c r="R44" s="91">
        <f>SUM(R5:R43)</f>
        <v>0.91144874547362853</v>
      </c>
      <c r="S44" s="97">
        <f>SUM(S5:S43)</f>
        <v>112.632322780021</v>
      </c>
      <c r="T44" s="98">
        <f>分析係数表!F47</f>
        <v>0.52975109496848627</v>
      </c>
      <c r="U44" s="99">
        <f>SUM(U5:U43)</f>
        <v>8.1949909204141829</v>
      </c>
      <c r="V44" s="100">
        <f>分析係数表!D47</f>
        <v>0.13437209089383004</v>
      </c>
      <c r="W44" s="101">
        <f>SUM(W5:W43)</f>
        <v>3</v>
      </c>
      <c r="X44" s="92">
        <f>分析係数表!E47</f>
        <v>9.7288140766401632E-2</v>
      </c>
      <c r="Y44" s="102">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2015年香美町産業連関表</v>
      </c>
      <c r="H1" s="401"/>
      <c r="I1" s="401"/>
    </row>
    <row r="2" spans="1:25" x14ac:dyDescent="0.2">
      <c r="B2" s="3" t="s">
        <v>283</v>
      </c>
      <c r="S2" s="3" t="s">
        <v>152</v>
      </c>
      <c r="U2" s="64" t="s">
        <v>209</v>
      </c>
      <c r="W2" s="3" t="s">
        <v>130</v>
      </c>
      <c r="Y2" s="3" t="s">
        <v>153</v>
      </c>
    </row>
    <row r="3" spans="1:25" ht="44" x14ac:dyDescent="0.2">
      <c r="B3" s="65"/>
      <c r="C3" s="66" t="s">
        <v>227</v>
      </c>
      <c r="D3" s="66" t="s">
        <v>353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投入係数表!AO5</f>
        <v>0</v>
      </c>
      <c r="E5" s="110">
        <f>$C$43*D5</f>
        <v>0</v>
      </c>
      <c r="F5" s="85">
        <f>分析係数表!C8</f>
        <v>0.34359605911330049</v>
      </c>
      <c r="G5" s="110">
        <f t="shared" ref="G5:G38" si="0">E5*F5</f>
        <v>0</v>
      </c>
      <c r="H5" s="110">
        <f t="array" ref="H5:H43">MMULT(逆行列係数!C5:AO43,'39'!G5:G43)</f>
        <v>2.4600159362777924E-4</v>
      </c>
      <c r="I5" s="110">
        <f t="shared" ref="I5:I38" si="1">C5+H5</f>
        <v>2.4600159362777924E-4</v>
      </c>
      <c r="J5" s="85">
        <f>分析係数表!G8</f>
        <v>0.12010331467929401</v>
      </c>
      <c r="K5" s="111">
        <f t="shared" ref="K5:K38" si="2">I5*J5</f>
        <v>2.9545606811084978E-5</v>
      </c>
      <c r="L5" s="79" t="s">
        <v>177</v>
      </c>
      <c r="M5" s="80" t="s">
        <v>177</v>
      </c>
      <c r="N5" s="81">
        <f>分析係数表!H8</f>
        <v>1.3293274000170063E-2</v>
      </c>
      <c r="O5" s="82">
        <f t="shared" ref="O5:O43" si="3">$M$44*N5</f>
        <v>0.10217136730768307</v>
      </c>
      <c r="P5" s="76">
        <f>分析係数表!C8</f>
        <v>0.34359605911330049</v>
      </c>
      <c r="Q5" s="82">
        <f t="shared" ref="Q5:Q38" si="4">O5*P5</f>
        <v>3.510567916113741E-2</v>
      </c>
      <c r="R5" s="83">
        <f t="array" ref="R5:R43">MMULT(逆行列係数!C5:AO43,'39'!Q5:Q43)</f>
        <v>5.0573825261985207E-2</v>
      </c>
      <c r="S5" s="84">
        <f t="shared" ref="S5:S38" si="5">I5+R5</f>
        <v>5.0819826855612989E-2</v>
      </c>
      <c r="T5" s="85">
        <f>分析係数表!F8</f>
        <v>0.4537236332328885</v>
      </c>
      <c r="U5" s="86">
        <f t="shared" ref="U5:U38" si="6">S5*T5</f>
        <v>2.3058156481195045E-2</v>
      </c>
      <c r="V5" s="87">
        <f>分析係数表!D8</f>
        <v>0.40163581575548857</v>
      </c>
      <c r="W5" s="167">
        <f t="shared" ref="W5:W38" si="7">ROUND(S5*V5,0)</f>
        <v>0</v>
      </c>
      <c r="X5" s="76">
        <f>分析係数表!E8</f>
        <v>0.27335342229875159</v>
      </c>
      <c r="Y5" s="166">
        <f t="shared" ref="Y5:Y38" si="8">ROUND(S5*X5,0)</f>
        <v>0</v>
      </c>
    </row>
    <row r="6" spans="1:25" x14ac:dyDescent="0.2">
      <c r="A6" s="6" t="s">
        <v>219</v>
      </c>
      <c r="B6" s="5" t="s">
        <v>265</v>
      </c>
      <c r="C6" s="90"/>
      <c r="D6" s="107">
        <f>投入係数表!AO6</f>
        <v>0</v>
      </c>
      <c r="E6" s="110">
        <f t="shared" ref="E6:E43" si="9">$C$43*D6</f>
        <v>0</v>
      </c>
      <c r="F6" s="85">
        <f>分析係数表!C9</f>
        <v>1</v>
      </c>
      <c r="G6" s="110">
        <f t="shared" si="0"/>
        <v>0</v>
      </c>
      <c r="H6" s="110">
        <v>5.1774351485214774E-3</v>
      </c>
      <c r="I6" s="110">
        <f t="shared" si="1"/>
        <v>5.1774351485214774E-3</v>
      </c>
      <c r="J6" s="85">
        <f>分析係数表!G9</f>
        <v>0.25</v>
      </c>
      <c r="K6" s="111">
        <f t="shared" si="2"/>
        <v>1.2943587871303694E-3</v>
      </c>
      <c r="L6" s="79"/>
      <c r="M6" s="80"/>
      <c r="N6" s="81">
        <f>分析係数表!H9</f>
        <v>6.8025282730081347E-4</v>
      </c>
      <c r="O6" s="82">
        <f t="shared" si="3"/>
        <v>5.2283855338686441E-3</v>
      </c>
      <c r="P6" s="76">
        <f>分析係数表!C9</f>
        <v>1</v>
      </c>
      <c r="Q6" s="82">
        <f t="shared" si="4"/>
        <v>5.2283855338686441E-3</v>
      </c>
      <c r="R6" s="83">
        <v>6.6198717063874505E-3</v>
      </c>
      <c r="S6" s="84">
        <f t="shared" si="5"/>
        <v>1.1797306854908929E-2</v>
      </c>
      <c r="T6" s="85">
        <f>分析係数表!F9</f>
        <v>0.67771084337349397</v>
      </c>
      <c r="U6" s="86">
        <f t="shared" si="6"/>
        <v>7.9951627781762319E-3</v>
      </c>
      <c r="V6" s="87">
        <f>分析係数表!D9</f>
        <v>0.24397590361445784</v>
      </c>
      <c r="W6" s="167">
        <f t="shared" si="7"/>
        <v>0</v>
      </c>
      <c r="X6" s="76">
        <f>分析係数表!E9</f>
        <v>0.13855421686746988</v>
      </c>
      <c r="Y6" s="166">
        <f t="shared" si="8"/>
        <v>0</v>
      </c>
    </row>
    <row r="7" spans="1:25" x14ac:dyDescent="0.2">
      <c r="A7" s="6" t="s">
        <v>220</v>
      </c>
      <c r="B7" s="5" t="s">
        <v>266</v>
      </c>
      <c r="C7" s="90"/>
      <c r="D7" s="107">
        <f>投入係数表!AO7</f>
        <v>0</v>
      </c>
      <c r="E7" s="110">
        <f t="shared" si="9"/>
        <v>0</v>
      </c>
      <c r="F7" s="85">
        <f>分析係数表!C10</f>
        <v>1</v>
      </c>
      <c r="G7" s="110">
        <f t="shared" si="0"/>
        <v>0</v>
      </c>
      <c r="H7" s="110">
        <v>8.2486284483501558E-5</v>
      </c>
      <c r="I7" s="110">
        <f t="shared" si="1"/>
        <v>8.2486284483501558E-5</v>
      </c>
      <c r="J7" s="85">
        <f>分析係数表!G10</f>
        <v>0.17902051621442752</v>
      </c>
      <c r="K7" s="111">
        <f t="shared" si="2"/>
        <v>1.4766737228846573E-5</v>
      </c>
      <c r="L7" s="79"/>
      <c r="M7" s="80"/>
      <c r="N7" s="81">
        <f>分析係数表!H10</f>
        <v>1.3605056546016269E-3</v>
      </c>
      <c r="O7" s="82">
        <f t="shared" si="3"/>
        <v>1.0456771067737288E-2</v>
      </c>
      <c r="P7" s="76">
        <f>分析係数表!C10</f>
        <v>1</v>
      </c>
      <c r="Q7" s="82">
        <f t="shared" si="4"/>
        <v>1.0456771067737288E-2</v>
      </c>
      <c r="R7" s="83">
        <v>1.8235866320100078E-2</v>
      </c>
      <c r="S7" s="84">
        <f t="shared" si="5"/>
        <v>1.8318352604583581E-2</v>
      </c>
      <c r="T7" s="85">
        <f>分析係数表!F10</f>
        <v>0.51919258769027132</v>
      </c>
      <c r="U7" s="86">
        <f t="shared" si="6"/>
        <v>9.5107528909965707E-3</v>
      </c>
      <c r="V7" s="87">
        <f>分析係数表!D10</f>
        <v>0.11647915287888816</v>
      </c>
      <c r="W7" s="167">
        <f t="shared" si="7"/>
        <v>0</v>
      </c>
      <c r="X7" s="76">
        <f>分析係数表!E10</f>
        <v>0.11482461945731304</v>
      </c>
      <c r="Y7" s="166">
        <f t="shared" si="8"/>
        <v>0</v>
      </c>
    </row>
    <row r="8" spans="1:25" x14ac:dyDescent="0.2">
      <c r="A8" s="6" t="s">
        <v>221</v>
      </c>
      <c r="B8" s="5" t="s">
        <v>27</v>
      </c>
      <c r="C8" s="90"/>
      <c r="D8" s="107">
        <f>投入係数表!AO8</f>
        <v>0</v>
      </c>
      <c r="E8" s="110">
        <f t="shared" si="9"/>
        <v>0</v>
      </c>
      <c r="F8" s="85">
        <f>分析係数表!C11</f>
        <v>0.13492063492063489</v>
      </c>
      <c r="G8" s="110">
        <f t="shared" si="0"/>
        <v>0</v>
      </c>
      <c r="H8" s="110">
        <v>1.3682164716945128E-2</v>
      </c>
      <c r="I8" s="110">
        <f t="shared" si="1"/>
        <v>1.3682164716945128E-2</v>
      </c>
      <c r="J8" s="85">
        <f>分析係数表!G11</f>
        <v>0.36893203883495146</v>
      </c>
      <c r="K8" s="111">
        <f t="shared" si="2"/>
        <v>5.0477889246982027E-3</v>
      </c>
      <c r="L8" s="79"/>
      <c r="M8" s="80"/>
      <c r="N8" s="81">
        <f>分析係数表!H11</f>
        <v>-2.8343867804200562E-5</v>
      </c>
      <c r="O8" s="82">
        <f t="shared" si="3"/>
        <v>-2.1784939724452684E-4</v>
      </c>
      <c r="P8" s="76">
        <f>分析係数表!C11</f>
        <v>0.13492063492063489</v>
      </c>
      <c r="Q8" s="82">
        <f t="shared" si="4"/>
        <v>-2.9392378993309171E-5</v>
      </c>
      <c r="R8" s="83">
        <v>6.3690899901948919E-3</v>
      </c>
      <c r="S8" s="84">
        <f t="shared" si="5"/>
        <v>2.0051254707140021E-2</v>
      </c>
      <c r="T8" s="85">
        <f>分析係数表!F11</f>
        <v>0.61165048543689315</v>
      </c>
      <c r="U8" s="86">
        <f t="shared" si="6"/>
        <v>1.2264359675240984E-2</v>
      </c>
      <c r="V8" s="87">
        <f>分析係数表!D11</f>
        <v>6.7961165048543687E-2</v>
      </c>
      <c r="W8" s="167">
        <f t="shared" si="7"/>
        <v>0</v>
      </c>
      <c r="X8" s="76">
        <f>分析係数表!E11</f>
        <v>5.8252427184466021E-2</v>
      </c>
      <c r="Y8" s="166">
        <f t="shared" si="8"/>
        <v>0</v>
      </c>
    </row>
    <row r="9" spans="1:25" x14ac:dyDescent="0.2">
      <c r="A9" s="6" t="s">
        <v>222</v>
      </c>
      <c r="B9" s="5" t="s">
        <v>190</v>
      </c>
      <c r="C9" s="90"/>
      <c r="D9" s="107">
        <f>投入係数表!AO9</f>
        <v>0</v>
      </c>
      <c r="E9" s="110">
        <f t="shared" si="9"/>
        <v>0</v>
      </c>
      <c r="F9" s="85">
        <f>分析係数表!C12</f>
        <v>0.20036934441366572</v>
      </c>
      <c r="G9" s="110">
        <f t="shared" si="0"/>
        <v>0</v>
      </c>
      <c r="H9" s="110">
        <v>1.6862874646820902E-3</v>
      </c>
      <c r="I9" s="110">
        <f t="shared" si="1"/>
        <v>1.6862874646820902E-3</v>
      </c>
      <c r="J9" s="85">
        <f>分析係数表!G12</f>
        <v>0.13740087392782002</v>
      </c>
      <c r="K9" s="111">
        <f t="shared" si="2"/>
        <v>2.3169737134084712E-4</v>
      </c>
      <c r="L9" s="79"/>
      <c r="M9" s="80"/>
      <c r="N9" s="81">
        <f>分析係数表!H12</f>
        <v>9.9061817975680963E-2</v>
      </c>
      <c r="O9" s="82">
        <f t="shared" si="3"/>
        <v>0.76138364336962128</v>
      </c>
      <c r="P9" s="76">
        <f>分析係数表!C12</f>
        <v>0.20036934441366572</v>
      </c>
      <c r="Q9" s="82">
        <f t="shared" si="4"/>
        <v>0.15255794146925927</v>
      </c>
      <c r="R9" s="83">
        <v>0.16981558372647312</v>
      </c>
      <c r="S9" s="84">
        <f t="shared" si="5"/>
        <v>0.1715018711911552</v>
      </c>
      <c r="T9" s="85">
        <f>分析係数表!F12</f>
        <v>0.33460106813400226</v>
      </c>
      <c r="U9" s="86">
        <f t="shared" si="6"/>
        <v>5.7384709287540601E-2</v>
      </c>
      <c r="V9" s="87">
        <f>分析係数表!D12</f>
        <v>7.0399741058423698E-2</v>
      </c>
      <c r="W9" s="167">
        <f t="shared" si="7"/>
        <v>0</v>
      </c>
      <c r="X9" s="76">
        <f>分析係数表!E12</f>
        <v>6.3521605437773104E-2</v>
      </c>
      <c r="Y9" s="166">
        <f t="shared" si="8"/>
        <v>0</v>
      </c>
    </row>
    <row r="10" spans="1:25" x14ac:dyDescent="0.2">
      <c r="A10" s="6" t="s">
        <v>223</v>
      </c>
      <c r="B10" s="5" t="s">
        <v>28</v>
      </c>
      <c r="C10" s="90"/>
      <c r="D10" s="107">
        <f>投入係数表!AO10</f>
        <v>0</v>
      </c>
      <c r="E10" s="110">
        <f t="shared" si="9"/>
        <v>0</v>
      </c>
      <c r="F10" s="85">
        <f>分析係数表!C13</f>
        <v>0</v>
      </c>
      <c r="G10" s="110">
        <f t="shared" si="0"/>
        <v>0</v>
      </c>
      <c r="H10" s="110">
        <v>0</v>
      </c>
      <c r="I10" s="110">
        <f t="shared" si="1"/>
        <v>0</v>
      </c>
      <c r="J10" s="85">
        <f>分析係数表!G13</f>
        <v>0.24470588235294119</v>
      </c>
      <c r="K10" s="111">
        <f t="shared" si="2"/>
        <v>0</v>
      </c>
      <c r="L10" s="79"/>
      <c r="M10" s="80"/>
      <c r="N10" s="81">
        <f>分析係数表!H13</f>
        <v>1.4682123522575891E-2</v>
      </c>
      <c r="O10" s="82">
        <f t="shared" si="3"/>
        <v>0.1128459877726649</v>
      </c>
      <c r="P10" s="76">
        <f>分析係数表!C13</f>
        <v>0</v>
      </c>
      <c r="Q10" s="82">
        <f t="shared" si="4"/>
        <v>0</v>
      </c>
      <c r="R10" s="83">
        <v>0</v>
      </c>
      <c r="S10" s="84">
        <f t="shared" si="5"/>
        <v>0</v>
      </c>
      <c r="T10" s="85">
        <f>分析係数表!F13</f>
        <v>0.3835294117647059</v>
      </c>
      <c r="U10" s="86">
        <f t="shared" si="6"/>
        <v>0</v>
      </c>
      <c r="V10" s="87">
        <f>分析係数表!D13</f>
        <v>0.3411764705882353</v>
      </c>
      <c r="W10" s="167">
        <f t="shared" si="7"/>
        <v>0</v>
      </c>
      <c r="X10" s="76">
        <f>分析係数表!E13</f>
        <v>0.31058823529411766</v>
      </c>
      <c r="Y10" s="166">
        <f t="shared" si="8"/>
        <v>0</v>
      </c>
    </row>
    <row r="11" spans="1:25" x14ac:dyDescent="0.2">
      <c r="A11" s="6" t="s">
        <v>224</v>
      </c>
      <c r="B11" s="5" t="s">
        <v>267</v>
      </c>
      <c r="C11" s="90"/>
      <c r="D11" s="107">
        <f>投入係数表!AO11</f>
        <v>9.7560975609756101E-2</v>
      </c>
      <c r="E11" s="110">
        <f t="shared" si="9"/>
        <v>9.7560975609756095</v>
      </c>
      <c r="F11" s="85">
        <f>分析係数表!C14</f>
        <v>6.3559322033898136E-3</v>
      </c>
      <c r="G11" s="110">
        <f t="shared" si="0"/>
        <v>6.2009094667217692E-2</v>
      </c>
      <c r="H11" s="110">
        <v>6.2553262500504664E-2</v>
      </c>
      <c r="I11" s="110">
        <f t="shared" si="1"/>
        <v>6.2553262500504664E-2</v>
      </c>
      <c r="J11" s="85">
        <f>分析係数表!G14</f>
        <v>0.23809523809523808</v>
      </c>
      <c r="K11" s="111">
        <f t="shared" si="2"/>
        <v>1.4893633928691585E-2</v>
      </c>
      <c r="L11" s="79"/>
      <c r="M11" s="80"/>
      <c r="N11" s="81">
        <f>分析係数表!H14</f>
        <v>1.218786315580624E-3</v>
      </c>
      <c r="O11" s="82">
        <f t="shared" si="3"/>
        <v>9.367524081514653E-3</v>
      </c>
      <c r="P11" s="76">
        <f>分析係数表!C14</f>
        <v>6.3559322033898136E-3</v>
      </c>
      <c r="Q11" s="82">
        <f t="shared" si="4"/>
        <v>5.9539347975728568E-5</v>
      </c>
      <c r="R11" s="83">
        <v>1.5089322830531826E-4</v>
      </c>
      <c r="S11" s="84">
        <f t="shared" si="5"/>
        <v>6.2704155728809982E-2</v>
      </c>
      <c r="T11" s="85">
        <f>分析係数表!F14</f>
        <v>0.42857142857142855</v>
      </c>
      <c r="U11" s="86">
        <f t="shared" si="6"/>
        <v>2.6873209598061418E-2</v>
      </c>
      <c r="V11" s="87">
        <f>分析係数表!D14</f>
        <v>0.38095238095238093</v>
      </c>
      <c r="W11" s="167">
        <f t="shared" si="7"/>
        <v>0</v>
      </c>
      <c r="X11" s="76">
        <f>分析係数表!E14</f>
        <v>0.26190476190476192</v>
      </c>
      <c r="Y11" s="166">
        <f t="shared" si="8"/>
        <v>0</v>
      </c>
    </row>
    <row r="12" spans="1:25" x14ac:dyDescent="0.2">
      <c r="A12" s="6" t="s">
        <v>225</v>
      </c>
      <c r="B12" s="5" t="s">
        <v>29</v>
      </c>
      <c r="C12" s="90"/>
      <c r="D12" s="107">
        <f>投入係数表!AO12</f>
        <v>0</v>
      </c>
      <c r="E12" s="110">
        <f t="shared" si="9"/>
        <v>0</v>
      </c>
      <c r="F12" s="85">
        <f>分析係数表!C15</f>
        <v>0</v>
      </c>
      <c r="G12" s="110">
        <f t="shared" si="0"/>
        <v>0</v>
      </c>
      <c r="H12" s="110">
        <v>0</v>
      </c>
      <c r="I12" s="110">
        <f t="shared" si="1"/>
        <v>0</v>
      </c>
      <c r="J12" s="85">
        <f>分析係数表!G15</f>
        <v>0.10526315789473684</v>
      </c>
      <c r="K12" s="111">
        <f t="shared" si="2"/>
        <v>0</v>
      </c>
      <c r="L12" s="79"/>
      <c r="M12" s="80"/>
      <c r="N12" s="81">
        <f>分析係数表!H15</f>
        <v>9.2117570363651827E-3</v>
      </c>
      <c r="O12" s="82">
        <f t="shared" si="3"/>
        <v>7.0801054104471225E-2</v>
      </c>
      <c r="P12" s="76">
        <f>分析係数表!C15</f>
        <v>0</v>
      </c>
      <c r="Q12" s="82">
        <f t="shared" si="4"/>
        <v>0</v>
      </c>
      <c r="R12" s="83">
        <v>0</v>
      </c>
      <c r="S12" s="84">
        <f t="shared" si="5"/>
        <v>0</v>
      </c>
      <c r="T12" s="85">
        <f>分析係数表!F15</f>
        <v>0.2982456140350877</v>
      </c>
      <c r="U12" s="86">
        <f t="shared" si="6"/>
        <v>0</v>
      </c>
      <c r="V12" s="87">
        <f>分析係数表!D15</f>
        <v>0</v>
      </c>
      <c r="W12" s="167">
        <f t="shared" si="7"/>
        <v>0</v>
      </c>
      <c r="X12" s="76">
        <f>分析係数表!E15</f>
        <v>0</v>
      </c>
      <c r="Y12" s="166">
        <f t="shared" si="8"/>
        <v>0</v>
      </c>
    </row>
    <row r="13" spans="1:25" x14ac:dyDescent="0.2">
      <c r="A13" s="6" t="s">
        <v>226</v>
      </c>
      <c r="B13" s="5" t="s">
        <v>30</v>
      </c>
      <c r="C13" s="90"/>
      <c r="D13" s="107">
        <f>投入係数表!AO13</f>
        <v>2.4390243902439025E-2</v>
      </c>
      <c r="E13" s="110">
        <f t="shared" si="9"/>
        <v>2.4390243902439024</v>
      </c>
      <c r="F13" s="85">
        <f>分析係数表!C16</f>
        <v>8.0906148867310179E-4</v>
      </c>
      <c r="G13" s="110">
        <f t="shared" si="0"/>
        <v>1.9733207040807362E-3</v>
      </c>
      <c r="H13" s="110">
        <v>2.2251648017975506E-3</v>
      </c>
      <c r="I13" s="110">
        <f t="shared" si="1"/>
        <v>2.2251648017975506E-3</v>
      </c>
      <c r="J13" s="85">
        <f>分析係数表!G16</f>
        <v>0</v>
      </c>
      <c r="K13" s="111">
        <f t="shared" si="2"/>
        <v>0</v>
      </c>
      <c r="L13" s="79"/>
      <c r="M13" s="80"/>
      <c r="N13" s="81">
        <f>分析係数表!H16</f>
        <v>1.7573198038604347E-2</v>
      </c>
      <c r="O13" s="82">
        <f t="shared" si="3"/>
        <v>0.13506662629160662</v>
      </c>
      <c r="P13" s="76">
        <f>分析係数表!C16</f>
        <v>8.0906148867310179E-4</v>
      </c>
      <c r="Q13" s="82">
        <f t="shared" si="4"/>
        <v>1.0927720573754076E-4</v>
      </c>
      <c r="R13" s="83">
        <v>1.2429249197752775E-4</v>
      </c>
      <c r="S13" s="84">
        <f t="shared" si="5"/>
        <v>2.3494572937750782E-3</v>
      </c>
      <c r="T13" s="85">
        <f>分析係数表!F16</f>
        <v>0</v>
      </c>
      <c r="U13" s="86">
        <f t="shared" si="6"/>
        <v>0</v>
      </c>
      <c r="V13" s="87">
        <f>分析係数表!D16</f>
        <v>0</v>
      </c>
      <c r="W13" s="167">
        <f t="shared" si="7"/>
        <v>0</v>
      </c>
      <c r="X13" s="76">
        <f>分析係数表!E16</f>
        <v>0</v>
      </c>
      <c r="Y13" s="166">
        <f t="shared" si="8"/>
        <v>0</v>
      </c>
    </row>
    <row r="14" spans="1:25" x14ac:dyDescent="0.2">
      <c r="A14" s="6" t="s">
        <v>2</v>
      </c>
      <c r="B14" s="5" t="s">
        <v>364</v>
      </c>
      <c r="C14" s="90"/>
      <c r="D14" s="107">
        <f>投入係数表!AO14</f>
        <v>2.4390243902439025E-2</v>
      </c>
      <c r="E14" s="110">
        <f t="shared" si="9"/>
        <v>2.4390243902439024</v>
      </c>
      <c r="F14" s="85">
        <f>分析係数表!C17</f>
        <v>1.9255455712451908E-2</v>
      </c>
      <c r="G14" s="110">
        <f t="shared" si="0"/>
        <v>4.6964526127931484E-2</v>
      </c>
      <c r="H14" s="110">
        <v>4.9160094142450851E-2</v>
      </c>
      <c r="I14" s="110">
        <f t="shared" si="1"/>
        <v>4.9160094142450851E-2</v>
      </c>
      <c r="J14" s="85">
        <f>分析係数表!G17</f>
        <v>0.22549019607843138</v>
      </c>
      <c r="K14" s="111">
        <f t="shared" si="2"/>
        <v>1.1085119267415388E-2</v>
      </c>
      <c r="L14" s="79"/>
      <c r="M14" s="80"/>
      <c r="N14" s="81">
        <f>分析係数表!H17</f>
        <v>2.8343867804200562E-3</v>
      </c>
      <c r="O14" s="82">
        <f t="shared" si="3"/>
        <v>2.1784939724452682E-2</v>
      </c>
      <c r="P14" s="76">
        <f>分析係数表!C17</f>
        <v>1.9255455712451908E-2</v>
      </c>
      <c r="Q14" s="82">
        <f t="shared" si="4"/>
        <v>4.1947894206263286E-4</v>
      </c>
      <c r="R14" s="83">
        <v>6.8046649364556313E-4</v>
      </c>
      <c r="S14" s="84">
        <f t="shared" si="5"/>
        <v>4.9840560636096418E-2</v>
      </c>
      <c r="T14" s="85">
        <f>分析係数表!F17</f>
        <v>0.34313725490196079</v>
      </c>
      <c r="U14" s="86">
        <f t="shared" si="6"/>
        <v>1.7102153159444848E-2</v>
      </c>
      <c r="V14" s="87">
        <f>分析係数表!D17</f>
        <v>1.9607843137254902E-2</v>
      </c>
      <c r="W14" s="167">
        <f t="shared" si="7"/>
        <v>0</v>
      </c>
      <c r="X14" s="76">
        <f>分析係数表!E17</f>
        <v>9.8039215686274508E-3</v>
      </c>
      <c r="Y14" s="166">
        <f t="shared" si="8"/>
        <v>0</v>
      </c>
    </row>
    <row r="15" spans="1:25" x14ac:dyDescent="0.2">
      <c r="A15" s="6" t="s">
        <v>3</v>
      </c>
      <c r="B15" s="5" t="s">
        <v>31</v>
      </c>
      <c r="C15" s="90"/>
      <c r="D15" s="107">
        <f>投入係数表!AO15</f>
        <v>0</v>
      </c>
      <c r="E15" s="110">
        <f t="shared" si="9"/>
        <v>0</v>
      </c>
      <c r="F15" s="85">
        <f>分析係数表!C18</f>
        <v>0.17326732673267331</v>
      </c>
      <c r="G15" s="110">
        <f t="shared" si="0"/>
        <v>0</v>
      </c>
      <c r="H15" s="110">
        <v>3.2924242860174892E-3</v>
      </c>
      <c r="I15" s="110">
        <f t="shared" si="1"/>
        <v>3.2924242860174892E-3</v>
      </c>
      <c r="J15" s="85">
        <f>分析係数表!G18</f>
        <v>0.2148626817447496</v>
      </c>
      <c r="K15" s="111">
        <f t="shared" si="2"/>
        <v>7.0741911153526023E-4</v>
      </c>
      <c r="L15" s="79"/>
      <c r="M15" s="80"/>
      <c r="N15" s="81">
        <f>分析係数表!H18</f>
        <v>4.8184575267140952E-4</v>
      </c>
      <c r="O15" s="82">
        <f t="shared" si="3"/>
        <v>3.7034397531569558E-3</v>
      </c>
      <c r="P15" s="76">
        <f>分析係数表!C18</f>
        <v>0.17326732673267331</v>
      </c>
      <c r="Q15" s="82">
        <f t="shared" si="4"/>
        <v>6.4168510574501725E-4</v>
      </c>
      <c r="R15" s="83">
        <v>1.1894567070272343E-3</v>
      </c>
      <c r="S15" s="84">
        <f t="shared" si="5"/>
        <v>4.4818809930447234E-3</v>
      </c>
      <c r="T15" s="85">
        <f>分析係数表!F18</f>
        <v>0.4604200323101777</v>
      </c>
      <c r="U15" s="86">
        <f t="shared" si="6"/>
        <v>2.0635477916280229E-3</v>
      </c>
      <c r="V15" s="87">
        <f>分析係数表!D18</f>
        <v>6.3004846526655903E-2</v>
      </c>
      <c r="W15" s="167">
        <f t="shared" si="7"/>
        <v>0</v>
      </c>
      <c r="X15" s="76">
        <f>分析係数表!E18</f>
        <v>5.492730210016155E-2</v>
      </c>
      <c r="Y15" s="166">
        <f t="shared" si="8"/>
        <v>0</v>
      </c>
    </row>
    <row r="16" spans="1:25" x14ac:dyDescent="0.2">
      <c r="A16" s="6" t="s">
        <v>4</v>
      </c>
      <c r="B16" s="5" t="s">
        <v>32</v>
      </c>
      <c r="C16" s="90"/>
      <c r="D16" s="107">
        <f>投入係数表!AO16</f>
        <v>0</v>
      </c>
      <c r="E16" s="110">
        <f t="shared" si="9"/>
        <v>0</v>
      </c>
      <c r="F16" s="85">
        <f>分析係数表!C19</f>
        <v>6.6666666666667096E-3</v>
      </c>
      <c r="G16" s="110">
        <f t="shared" si="0"/>
        <v>0</v>
      </c>
      <c r="H16" s="110">
        <v>6.2680849187856091E-5</v>
      </c>
      <c r="I16" s="110">
        <f t="shared" si="1"/>
        <v>6.2680849187856091E-5</v>
      </c>
      <c r="J16" s="85">
        <f>分析係数表!G19</f>
        <v>7.1428571428571425E-2</v>
      </c>
      <c r="K16" s="111">
        <f t="shared" si="2"/>
        <v>4.4772035134182916E-6</v>
      </c>
      <c r="L16" s="79"/>
      <c r="M16" s="80"/>
      <c r="N16" s="81">
        <f>分析係数表!H19</f>
        <v>-1.1337547121680225E-4</v>
      </c>
      <c r="O16" s="82">
        <f t="shared" si="3"/>
        <v>-8.7139758897810738E-4</v>
      </c>
      <c r="P16" s="76">
        <f>分析係数表!C19</f>
        <v>6.6666666666667096E-3</v>
      </c>
      <c r="Q16" s="82">
        <f t="shared" si="4"/>
        <v>-5.8093172598540867E-6</v>
      </c>
      <c r="R16" s="83">
        <v>7.1481852395128183E-6</v>
      </c>
      <c r="S16" s="84">
        <f t="shared" si="5"/>
        <v>6.9829034427368913E-5</v>
      </c>
      <c r="T16" s="85">
        <f>分析係数表!F19</f>
        <v>0.2857142857142857</v>
      </c>
      <c r="U16" s="86">
        <f t="shared" si="6"/>
        <v>1.9951152693533974E-5</v>
      </c>
      <c r="V16" s="87">
        <f>分析係数表!D19</f>
        <v>0</v>
      </c>
      <c r="W16" s="167">
        <f t="shared" si="7"/>
        <v>0</v>
      </c>
      <c r="X16" s="76">
        <f>分析係数表!E19</f>
        <v>0</v>
      </c>
      <c r="Y16" s="166">
        <f t="shared" si="8"/>
        <v>0</v>
      </c>
    </row>
    <row r="17" spans="1:25" x14ac:dyDescent="0.2">
      <c r="A17" s="6" t="s">
        <v>5</v>
      </c>
      <c r="B17" s="5" t="s">
        <v>33</v>
      </c>
      <c r="C17" s="90"/>
      <c r="D17" s="107">
        <f>投入係数表!AO17</f>
        <v>0</v>
      </c>
      <c r="E17" s="110">
        <f t="shared" si="9"/>
        <v>0</v>
      </c>
      <c r="F17" s="85">
        <f>分析係数表!C20</f>
        <v>0</v>
      </c>
      <c r="G17" s="110">
        <f t="shared" si="0"/>
        <v>0</v>
      </c>
      <c r="H17" s="110">
        <v>0</v>
      </c>
      <c r="I17" s="110">
        <f t="shared" si="1"/>
        <v>0</v>
      </c>
      <c r="J17" s="85">
        <f>分析係数表!G20</f>
        <v>0.16666666666666666</v>
      </c>
      <c r="K17" s="111">
        <f t="shared" si="2"/>
        <v>0</v>
      </c>
      <c r="L17" s="79"/>
      <c r="M17" s="80"/>
      <c r="N17" s="81">
        <f>分析係数表!H20</f>
        <v>5.9522122388821173E-4</v>
      </c>
      <c r="O17" s="82">
        <f t="shared" si="3"/>
        <v>4.5748373421350633E-3</v>
      </c>
      <c r="P17" s="76">
        <f>分析係数表!C20</f>
        <v>0</v>
      </c>
      <c r="Q17" s="82">
        <f t="shared" si="4"/>
        <v>0</v>
      </c>
      <c r="R17" s="83">
        <v>0</v>
      </c>
      <c r="S17" s="84">
        <f t="shared" si="5"/>
        <v>0</v>
      </c>
      <c r="T17" s="85">
        <f>分析係数表!F20</f>
        <v>0.33333333333333331</v>
      </c>
      <c r="U17" s="86">
        <f t="shared" si="6"/>
        <v>0</v>
      </c>
      <c r="V17" s="87">
        <f>分析係数表!D20</f>
        <v>1.5</v>
      </c>
      <c r="W17" s="167">
        <f t="shared" si="7"/>
        <v>0</v>
      </c>
      <c r="X17" s="76">
        <f>分析係数表!E20</f>
        <v>1.1666666666666667</v>
      </c>
      <c r="Y17" s="166">
        <f t="shared" si="8"/>
        <v>0</v>
      </c>
    </row>
    <row r="18" spans="1:25" x14ac:dyDescent="0.2">
      <c r="A18" s="6" t="s">
        <v>6</v>
      </c>
      <c r="B18" s="5" t="s">
        <v>34</v>
      </c>
      <c r="C18" s="90"/>
      <c r="D18" s="107">
        <f>投入係数表!AO18</f>
        <v>0</v>
      </c>
      <c r="E18" s="110">
        <f t="shared" si="9"/>
        <v>0</v>
      </c>
      <c r="F18" s="85">
        <f>分析係数表!C21</f>
        <v>2.5662959794696349E-2</v>
      </c>
      <c r="G18" s="110">
        <f t="shared" si="0"/>
        <v>0</v>
      </c>
      <c r="H18" s="110">
        <v>3.1496684993378554E-3</v>
      </c>
      <c r="I18" s="110">
        <f t="shared" si="1"/>
        <v>3.1496684993378554E-3</v>
      </c>
      <c r="J18" s="85">
        <f>分析係数表!G21</f>
        <v>0.2857142857142857</v>
      </c>
      <c r="K18" s="111">
        <f t="shared" si="2"/>
        <v>8.999052855251015E-4</v>
      </c>
      <c r="L18" s="79"/>
      <c r="M18" s="80"/>
      <c r="N18" s="81">
        <f>分析係数表!H21</f>
        <v>9.6369150534281905E-4</v>
      </c>
      <c r="O18" s="82">
        <f t="shared" si="3"/>
        <v>7.4068795063139117E-3</v>
      </c>
      <c r="P18" s="76">
        <f>分析係数表!C21</f>
        <v>2.5662959794696349E-2</v>
      </c>
      <c r="Q18" s="82">
        <f t="shared" si="4"/>
        <v>1.9008245097469427E-4</v>
      </c>
      <c r="R18" s="83">
        <v>3.5422147335561918E-4</v>
      </c>
      <c r="S18" s="84">
        <f t="shared" si="5"/>
        <v>3.5038899726934744E-3</v>
      </c>
      <c r="T18" s="85">
        <f>分析係数表!F21</f>
        <v>0.42857142857142855</v>
      </c>
      <c r="U18" s="86">
        <f t="shared" si="6"/>
        <v>1.501667131154346E-3</v>
      </c>
      <c r="V18" s="87">
        <f>分析係数表!D21</f>
        <v>0.12903225806451613</v>
      </c>
      <c r="W18" s="167">
        <f t="shared" si="7"/>
        <v>0</v>
      </c>
      <c r="X18" s="76">
        <f>分析係数表!E21</f>
        <v>9.2165898617511524E-2</v>
      </c>
      <c r="Y18" s="166">
        <f t="shared" si="8"/>
        <v>0</v>
      </c>
    </row>
    <row r="19" spans="1:25" x14ac:dyDescent="0.2">
      <c r="A19" s="6" t="s">
        <v>7</v>
      </c>
      <c r="B19" s="5" t="s">
        <v>268</v>
      </c>
      <c r="C19" s="90"/>
      <c r="D19" s="107">
        <f>投入係数表!AO19</f>
        <v>0</v>
      </c>
      <c r="E19" s="110">
        <f t="shared" si="9"/>
        <v>0</v>
      </c>
      <c r="F19" s="85">
        <f>分析係数表!C22</f>
        <v>5.6016597510373467E-2</v>
      </c>
      <c r="G19" s="110">
        <f t="shared" si="0"/>
        <v>0</v>
      </c>
      <c r="H19" s="110">
        <v>9.7851713614773082E-4</v>
      </c>
      <c r="I19" s="110">
        <f t="shared" si="1"/>
        <v>9.7851713614773082E-4</v>
      </c>
      <c r="J19" s="85">
        <f>分析係数表!G22</f>
        <v>0.19573901464713714</v>
      </c>
      <c r="K19" s="111">
        <f t="shared" si="2"/>
        <v>1.9153398004489536E-4</v>
      </c>
      <c r="L19" s="79"/>
      <c r="M19" s="80"/>
      <c r="N19" s="81">
        <f>分析係数表!H22</f>
        <v>5.6687735608401125E-5</v>
      </c>
      <c r="O19" s="82">
        <f t="shared" si="3"/>
        <v>4.3569879448905369E-4</v>
      </c>
      <c r="P19" s="76">
        <f>分析係数表!C22</f>
        <v>5.6016597510373467E-2</v>
      </c>
      <c r="Q19" s="82">
        <f t="shared" si="4"/>
        <v>2.4406364006648245E-5</v>
      </c>
      <c r="R19" s="83">
        <v>1.3132777035356426E-4</v>
      </c>
      <c r="S19" s="84">
        <f t="shared" si="5"/>
        <v>1.1098449065012951E-3</v>
      </c>
      <c r="T19" s="85">
        <f>分析係数表!F22</f>
        <v>0.41411451398135818</v>
      </c>
      <c r="U19" s="86">
        <f t="shared" si="6"/>
        <v>4.5960288405046969E-4</v>
      </c>
      <c r="V19" s="87">
        <f>分析係数表!D22</f>
        <v>3.1957390146471372E-2</v>
      </c>
      <c r="W19" s="167">
        <f t="shared" si="7"/>
        <v>0</v>
      </c>
      <c r="X19" s="76">
        <f>分析係数表!E22</f>
        <v>2.529960053262317E-2</v>
      </c>
      <c r="Y19" s="166">
        <f t="shared" si="8"/>
        <v>0</v>
      </c>
    </row>
    <row r="20" spans="1:25" x14ac:dyDescent="0.2">
      <c r="A20" s="6" t="s">
        <v>8</v>
      </c>
      <c r="B20" s="5" t="s">
        <v>269</v>
      </c>
      <c r="C20" s="90"/>
      <c r="D20" s="107">
        <f>投入係数表!AO20</f>
        <v>0</v>
      </c>
      <c r="E20" s="110">
        <f t="shared" si="9"/>
        <v>0</v>
      </c>
      <c r="F20" s="85">
        <f>分析係数表!C23</f>
        <v>0</v>
      </c>
      <c r="G20" s="110">
        <f t="shared" si="0"/>
        <v>0</v>
      </c>
      <c r="H20" s="110">
        <v>0</v>
      </c>
      <c r="I20" s="110">
        <f t="shared" si="1"/>
        <v>0</v>
      </c>
      <c r="J20" s="85">
        <f>分析係数表!G23</f>
        <v>0.21686746987951808</v>
      </c>
      <c r="K20" s="111">
        <f t="shared" si="2"/>
        <v>0</v>
      </c>
      <c r="L20" s="79"/>
      <c r="M20" s="80"/>
      <c r="N20" s="81">
        <f>分析係数表!H23</f>
        <v>2.8343867804200562E-5</v>
      </c>
      <c r="O20" s="82">
        <f t="shared" si="3"/>
        <v>2.1784939724452684E-4</v>
      </c>
      <c r="P20" s="76">
        <f>分析係数表!C23</f>
        <v>0</v>
      </c>
      <c r="Q20" s="82">
        <f t="shared" si="4"/>
        <v>0</v>
      </c>
      <c r="R20" s="83">
        <v>0</v>
      </c>
      <c r="S20" s="84">
        <f t="shared" si="5"/>
        <v>0</v>
      </c>
      <c r="T20" s="85">
        <f>分析係数表!F23</f>
        <v>0.43373493975903615</v>
      </c>
      <c r="U20" s="86">
        <f t="shared" si="6"/>
        <v>0</v>
      </c>
      <c r="V20" s="87">
        <f>分析係数表!D23</f>
        <v>0.26506024096385544</v>
      </c>
      <c r="W20" s="167">
        <f t="shared" si="7"/>
        <v>0</v>
      </c>
      <c r="X20" s="76">
        <f>分析係数表!E23</f>
        <v>0.25301204819277107</v>
      </c>
      <c r="Y20" s="166">
        <f t="shared" si="8"/>
        <v>0</v>
      </c>
    </row>
    <row r="21" spans="1:25" x14ac:dyDescent="0.2">
      <c r="A21" s="6" t="s">
        <v>9</v>
      </c>
      <c r="B21" s="5" t="s">
        <v>270</v>
      </c>
      <c r="C21" s="90"/>
      <c r="D21" s="107">
        <f>投入係数表!AO21</f>
        <v>0</v>
      </c>
      <c r="E21" s="110">
        <f t="shared" si="9"/>
        <v>0</v>
      </c>
      <c r="F21" s="85">
        <f>分析係数表!C24</f>
        <v>0.19917864476386038</v>
      </c>
      <c r="G21" s="110">
        <f t="shared" si="0"/>
        <v>0</v>
      </c>
      <c r="H21" s="110">
        <v>1.3707092384824147E-2</v>
      </c>
      <c r="I21" s="110">
        <f t="shared" si="1"/>
        <v>1.3707092384824147E-2</v>
      </c>
      <c r="J21" s="85">
        <f>分析係数表!G24</f>
        <v>0.20754716981132076</v>
      </c>
      <c r="K21" s="111">
        <f t="shared" si="2"/>
        <v>2.8448682308125591E-3</v>
      </c>
      <c r="L21" s="79"/>
      <c r="M21" s="80"/>
      <c r="N21" s="81">
        <f>分析係数表!H24</f>
        <v>3.9681414925880784E-4</v>
      </c>
      <c r="O21" s="82">
        <f t="shared" si="3"/>
        <v>3.0498915614233756E-3</v>
      </c>
      <c r="P21" s="76">
        <f>分析係数表!C24</f>
        <v>0.19917864476386038</v>
      </c>
      <c r="Q21" s="82">
        <f t="shared" si="4"/>
        <v>6.0747326788104198E-4</v>
      </c>
      <c r="R21" s="83">
        <v>1.1675187540159341E-3</v>
      </c>
      <c r="S21" s="84">
        <f t="shared" si="5"/>
        <v>1.4874611138840081E-2</v>
      </c>
      <c r="T21" s="85">
        <f>分析係数表!F24</f>
        <v>0.39622641509433965</v>
      </c>
      <c r="U21" s="86">
        <f t="shared" si="6"/>
        <v>5.8937138474649386E-3</v>
      </c>
      <c r="V21" s="87">
        <f>分析係数表!D24</f>
        <v>0.16981132075471697</v>
      </c>
      <c r="W21" s="167">
        <f t="shared" si="7"/>
        <v>0</v>
      </c>
      <c r="X21" s="76">
        <f>分析係数表!E24</f>
        <v>0.16981132075471697</v>
      </c>
      <c r="Y21" s="166">
        <f t="shared" si="8"/>
        <v>0</v>
      </c>
    </row>
    <row r="22" spans="1:25" x14ac:dyDescent="0.2">
      <c r="A22" s="6" t="s">
        <v>10</v>
      </c>
      <c r="B22" s="5" t="s">
        <v>271</v>
      </c>
      <c r="C22" s="90"/>
      <c r="D22" s="107">
        <f>投入係数表!AO22</f>
        <v>2.4390243902439025E-2</v>
      </c>
      <c r="E22" s="110">
        <f t="shared" si="9"/>
        <v>2.4390243902439024</v>
      </c>
      <c r="F22" s="85">
        <f>分析係数表!C25</f>
        <v>0</v>
      </c>
      <c r="G22" s="110">
        <f t="shared" si="0"/>
        <v>0</v>
      </c>
      <c r="H22" s="110">
        <v>0</v>
      </c>
      <c r="I22" s="110">
        <f t="shared" si="1"/>
        <v>0</v>
      </c>
      <c r="J22" s="85">
        <f>分析係数表!G25</f>
        <v>0.20512820512820512</v>
      </c>
      <c r="K22" s="111">
        <f t="shared" si="2"/>
        <v>0</v>
      </c>
      <c r="L22" s="79"/>
      <c r="M22" s="80"/>
      <c r="N22" s="81">
        <f>分析係数表!H25</f>
        <v>5.3853348827981068E-4</v>
      </c>
      <c r="O22" s="82">
        <f t="shared" si="3"/>
        <v>4.1391385476460098E-3</v>
      </c>
      <c r="P22" s="76">
        <f>分析係数表!C25</f>
        <v>0</v>
      </c>
      <c r="Q22" s="82">
        <f t="shared" si="4"/>
        <v>0</v>
      </c>
      <c r="R22" s="83">
        <v>0</v>
      </c>
      <c r="S22" s="84">
        <f t="shared" si="5"/>
        <v>0</v>
      </c>
      <c r="T22" s="85">
        <f>分析係数表!F25</f>
        <v>0.35897435897435898</v>
      </c>
      <c r="U22" s="86">
        <f t="shared" si="6"/>
        <v>0</v>
      </c>
      <c r="V22" s="87">
        <f>分析係数表!D25</f>
        <v>2.641025641025641</v>
      </c>
      <c r="W22" s="167">
        <f t="shared" si="7"/>
        <v>0</v>
      </c>
      <c r="X22" s="76">
        <f>分析係数表!E25</f>
        <v>2.4615384615384617</v>
      </c>
      <c r="Y22" s="166">
        <f t="shared" si="8"/>
        <v>0</v>
      </c>
    </row>
    <row r="23" spans="1:25" x14ac:dyDescent="0.2">
      <c r="A23" s="6" t="s">
        <v>11</v>
      </c>
      <c r="B23" s="5" t="s">
        <v>35</v>
      </c>
      <c r="C23" s="90"/>
      <c r="D23" s="107">
        <f>投入係数表!AO23</f>
        <v>0</v>
      </c>
      <c r="E23" s="110">
        <f t="shared" si="9"/>
        <v>0</v>
      </c>
      <c r="F23" s="85">
        <f>分析係数表!C26</f>
        <v>0.11021233569261879</v>
      </c>
      <c r="G23" s="110">
        <f t="shared" si="0"/>
        <v>0</v>
      </c>
      <c r="H23" s="110">
        <v>4.9790232327545586E-3</v>
      </c>
      <c r="I23" s="110">
        <f t="shared" si="1"/>
        <v>4.9790232327545586E-3</v>
      </c>
      <c r="J23" s="85">
        <f>分析係数表!G26</f>
        <v>0.1984126984126984</v>
      </c>
      <c r="K23" s="111">
        <f t="shared" si="2"/>
        <v>9.879014350703489E-4</v>
      </c>
      <c r="L23" s="79"/>
      <c r="M23" s="80"/>
      <c r="N23" s="81">
        <f>分析係数表!H26</f>
        <v>1.2046143816785239E-2</v>
      </c>
      <c r="O23" s="82">
        <f t="shared" si="3"/>
        <v>9.2585993828923907E-2</v>
      </c>
      <c r="P23" s="76">
        <f>分析係数表!C26</f>
        <v>0.11021233569261879</v>
      </c>
      <c r="Q23" s="82">
        <f t="shared" si="4"/>
        <v>1.0204118632308093E-2</v>
      </c>
      <c r="R23" s="83">
        <v>1.0494112179196961E-2</v>
      </c>
      <c r="S23" s="84">
        <f t="shared" si="5"/>
        <v>1.547313541195152E-2</v>
      </c>
      <c r="T23" s="85">
        <f>分析係数表!F26</f>
        <v>0.33809523809523812</v>
      </c>
      <c r="U23" s="86">
        <f t="shared" si="6"/>
        <v>5.2313934011836098E-3</v>
      </c>
      <c r="V23" s="87">
        <f>分析係数表!D26</f>
        <v>0</v>
      </c>
      <c r="W23" s="167">
        <f t="shared" si="7"/>
        <v>0</v>
      </c>
      <c r="X23" s="76">
        <f>分析係数表!E26</f>
        <v>0</v>
      </c>
      <c r="Y23" s="166">
        <f t="shared" si="8"/>
        <v>0</v>
      </c>
    </row>
    <row r="24" spans="1:25" x14ac:dyDescent="0.2">
      <c r="A24" s="6" t="s">
        <v>12</v>
      </c>
      <c r="B24" s="5" t="s">
        <v>365</v>
      </c>
      <c r="C24" s="90"/>
      <c r="D24" s="107">
        <f>投入係数表!AO24</f>
        <v>0</v>
      </c>
      <c r="E24" s="110">
        <f t="shared" si="9"/>
        <v>0</v>
      </c>
      <c r="F24" s="85">
        <f>分析係数表!C27</f>
        <v>1.1933174224343368E-3</v>
      </c>
      <c r="G24" s="110">
        <f t="shared" si="0"/>
        <v>0</v>
      </c>
      <c r="H24" s="110">
        <v>4.1656660241592636E-5</v>
      </c>
      <c r="I24" s="110">
        <f t="shared" si="1"/>
        <v>4.1656660241592636E-5</v>
      </c>
      <c r="J24" s="85">
        <f>分析係数表!G27</f>
        <v>0.2857142857142857</v>
      </c>
      <c r="K24" s="111">
        <f t="shared" si="2"/>
        <v>1.1901902926169324E-5</v>
      </c>
      <c r="L24" s="79"/>
      <c r="M24" s="80"/>
      <c r="N24" s="81">
        <f>分析係数表!H27</f>
        <v>1.1365890989484425E-2</v>
      </c>
      <c r="O24" s="82">
        <f t="shared" si="3"/>
        <v>8.7357608295055261E-2</v>
      </c>
      <c r="P24" s="76">
        <f>分析係数表!C27</f>
        <v>1.1933174224343368E-3</v>
      </c>
      <c r="Q24" s="82">
        <f t="shared" si="4"/>
        <v>1.0424535596068378E-4</v>
      </c>
      <c r="R24" s="83">
        <v>1.0466598730152024E-4</v>
      </c>
      <c r="S24" s="84">
        <f t="shared" si="5"/>
        <v>1.4632264754311288E-4</v>
      </c>
      <c r="T24" s="85">
        <f>分析係数表!F27</f>
        <v>0.5714285714285714</v>
      </c>
      <c r="U24" s="86">
        <f t="shared" si="6"/>
        <v>8.3612941453207356E-5</v>
      </c>
      <c r="V24" s="87">
        <f>分析係数表!D27</f>
        <v>1.4285714285714286</v>
      </c>
      <c r="W24" s="167">
        <f t="shared" si="7"/>
        <v>0</v>
      </c>
      <c r="X24" s="76">
        <f>分析係数表!E27</f>
        <v>1.2857142857142858</v>
      </c>
      <c r="Y24" s="166">
        <f t="shared" si="8"/>
        <v>0</v>
      </c>
    </row>
    <row r="25" spans="1:25" x14ac:dyDescent="0.2">
      <c r="A25" s="6" t="s">
        <v>13</v>
      </c>
      <c r="B25" s="5" t="s">
        <v>191</v>
      </c>
      <c r="C25" s="90"/>
      <c r="D25" s="107">
        <f>投入係数表!AO25</f>
        <v>0</v>
      </c>
      <c r="E25" s="110">
        <f t="shared" si="9"/>
        <v>0</v>
      </c>
      <c r="F25" s="85">
        <f>分析係数表!C28</f>
        <v>9.1300191204588876E-2</v>
      </c>
      <c r="G25" s="110">
        <f t="shared" si="0"/>
        <v>0</v>
      </c>
      <c r="H25" s="110">
        <v>1.8398432786133668E-2</v>
      </c>
      <c r="I25" s="110">
        <f t="shared" si="1"/>
        <v>1.8398432786133668E-2</v>
      </c>
      <c r="J25" s="85">
        <f>分析係数表!G28</f>
        <v>0.1256583897667419</v>
      </c>
      <c r="K25" s="111">
        <f t="shared" si="2"/>
        <v>2.3119174381371877E-3</v>
      </c>
      <c r="L25" s="79"/>
      <c r="M25" s="80"/>
      <c r="N25" s="81">
        <f>分析係数表!H28</f>
        <v>2.1286244720954622E-2</v>
      </c>
      <c r="O25" s="82">
        <f t="shared" si="3"/>
        <v>0.16360489733063965</v>
      </c>
      <c r="P25" s="76">
        <f>分析係数表!C28</f>
        <v>9.1300191204588876E-2</v>
      </c>
      <c r="Q25" s="82">
        <f t="shared" si="4"/>
        <v>1.4937158408294533E-2</v>
      </c>
      <c r="R25" s="83">
        <v>1.6259398422789829E-2</v>
      </c>
      <c r="S25" s="84">
        <f t="shared" si="5"/>
        <v>3.4657831208923497E-2</v>
      </c>
      <c r="T25" s="85">
        <f>分析係数表!F28</f>
        <v>0.21519939804364183</v>
      </c>
      <c r="U25" s="86">
        <f t="shared" si="6"/>
        <v>7.4583444136584794E-3</v>
      </c>
      <c r="V25" s="87">
        <f>分析係数表!D28</f>
        <v>9.9322799097065456E-2</v>
      </c>
      <c r="W25" s="167">
        <f t="shared" si="7"/>
        <v>0</v>
      </c>
      <c r="X25" s="76">
        <f>分析係数表!E28</f>
        <v>9.7817908201655382E-2</v>
      </c>
      <c r="Y25" s="166">
        <f t="shared" si="8"/>
        <v>0</v>
      </c>
    </row>
    <row r="26" spans="1:25" x14ac:dyDescent="0.2">
      <c r="A26" s="6" t="s">
        <v>14</v>
      </c>
      <c r="B26" s="5" t="s">
        <v>50</v>
      </c>
      <c r="C26" s="90"/>
      <c r="D26" s="107">
        <f>投入係数表!AO26</f>
        <v>2.4390243902439025E-2</v>
      </c>
      <c r="E26" s="110">
        <f t="shared" si="9"/>
        <v>2.4390243902439024</v>
      </c>
      <c r="F26" s="85">
        <f>分析係数表!C29</f>
        <v>1.8433179723502335E-2</v>
      </c>
      <c r="G26" s="110">
        <f t="shared" si="0"/>
        <v>4.495897493537155E-2</v>
      </c>
      <c r="H26" s="110">
        <v>4.8858383567588468E-2</v>
      </c>
      <c r="I26" s="110">
        <f t="shared" si="1"/>
        <v>4.8858383567588468E-2</v>
      </c>
      <c r="J26" s="85">
        <f>分析係数表!G29</f>
        <v>0.30107526881720431</v>
      </c>
      <c r="K26" s="111">
        <f t="shared" si="2"/>
        <v>1.4710050966585776E-2</v>
      </c>
      <c r="L26" s="79"/>
      <c r="M26" s="80"/>
      <c r="N26" s="81">
        <f>分析係数表!H29</f>
        <v>1.0062073070491199E-2</v>
      </c>
      <c r="O26" s="82">
        <f t="shared" si="3"/>
        <v>7.7336536021807026E-2</v>
      </c>
      <c r="P26" s="76">
        <f>分析係数表!C29</f>
        <v>1.8433179723502335E-2</v>
      </c>
      <c r="Q26" s="82">
        <f t="shared" si="4"/>
        <v>1.4255582676830812E-3</v>
      </c>
      <c r="R26" s="83">
        <v>1.6977063514616397E-3</v>
      </c>
      <c r="S26" s="84">
        <f t="shared" si="5"/>
        <v>5.0556089919050105E-2</v>
      </c>
      <c r="T26" s="85">
        <f>分析係数表!F29</f>
        <v>0.4838709677419355</v>
      </c>
      <c r="U26" s="86">
        <f t="shared" si="6"/>
        <v>2.4462624154379085E-2</v>
      </c>
      <c r="V26" s="87">
        <f>分析係数表!D29</f>
        <v>0.46236559139784944</v>
      </c>
      <c r="W26" s="167">
        <f t="shared" si="7"/>
        <v>0</v>
      </c>
      <c r="X26" s="76">
        <f>分析係数表!E29</f>
        <v>0.18279569892473119</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0.2171003026200683</v>
      </c>
      <c r="I27" s="110">
        <f t="shared" si="1"/>
        <v>0.2171003026200683</v>
      </c>
      <c r="J27" s="85">
        <f>分析係数表!G30</f>
        <v>0.34457349818908456</v>
      </c>
      <c r="K27" s="111">
        <f t="shared" si="2"/>
        <v>7.4807010731705814E-2</v>
      </c>
      <c r="L27" s="79"/>
      <c r="M27" s="80"/>
      <c r="N27" s="81">
        <f>分析係数表!H30</f>
        <v>0</v>
      </c>
      <c r="O27" s="82">
        <f t="shared" si="3"/>
        <v>0</v>
      </c>
      <c r="P27" s="76">
        <f>分析係数表!C30</f>
        <v>1</v>
      </c>
      <c r="Q27" s="82">
        <f t="shared" si="4"/>
        <v>0</v>
      </c>
      <c r="R27" s="83">
        <v>1.6244120578432941E-2</v>
      </c>
      <c r="S27" s="84">
        <f t="shared" si="5"/>
        <v>0.23334442319850124</v>
      </c>
      <c r="T27" s="85">
        <f>分析係数表!F30</f>
        <v>0.44136380666916447</v>
      </c>
      <c r="U27" s="86">
        <f t="shared" si="6"/>
        <v>0.102989782887911</v>
      </c>
      <c r="V27" s="87">
        <f>分析係数表!D30</f>
        <v>0.11764705882352941</v>
      </c>
      <c r="W27" s="167">
        <f t="shared" si="7"/>
        <v>0</v>
      </c>
      <c r="X27" s="76">
        <f>分析係数表!E30</f>
        <v>7.730735606344448E-2</v>
      </c>
      <c r="Y27" s="166">
        <f t="shared" si="8"/>
        <v>0</v>
      </c>
    </row>
    <row r="28" spans="1:25" x14ac:dyDescent="0.2">
      <c r="A28" s="6" t="s">
        <v>16</v>
      </c>
      <c r="B28" s="5" t="s">
        <v>192</v>
      </c>
      <c r="C28" s="90"/>
      <c r="D28" s="107">
        <f>投入係数表!AO28</f>
        <v>0</v>
      </c>
      <c r="E28" s="110">
        <f t="shared" si="9"/>
        <v>0</v>
      </c>
      <c r="F28" s="85">
        <f>分析係数表!C31</f>
        <v>0.63276836158192085</v>
      </c>
      <c r="G28" s="110">
        <f t="shared" si="0"/>
        <v>0</v>
      </c>
      <c r="H28" s="110">
        <v>0.32418268986076926</v>
      </c>
      <c r="I28" s="110">
        <f t="shared" si="1"/>
        <v>0.32418268986076926</v>
      </c>
      <c r="J28" s="85">
        <f>分析係数表!G31</f>
        <v>7.0953436807095344E-2</v>
      </c>
      <c r="K28" s="111">
        <f t="shared" si="2"/>
        <v>2.3001875998990281E-2</v>
      </c>
      <c r="L28" s="79"/>
      <c r="M28" s="80"/>
      <c r="N28" s="81">
        <f>分析係数表!H31</f>
        <v>2.4772540460871292E-2</v>
      </c>
      <c r="O28" s="82">
        <f t="shared" si="3"/>
        <v>0.19040037319171646</v>
      </c>
      <c r="P28" s="76">
        <f>分析係数表!C31</f>
        <v>0.63276836158192085</v>
      </c>
      <c r="Q28" s="82">
        <f t="shared" si="4"/>
        <v>0.12047933218910871</v>
      </c>
      <c r="R28" s="83">
        <v>0.15642956443418812</v>
      </c>
      <c r="S28" s="84">
        <f t="shared" si="5"/>
        <v>0.48061225429495735</v>
      </c>
      <c r="T28" s="85">
        <f>分析係数表!F31</f>
        <v>0.34515890613451589</v>
      </c>
      <c r="U28" s="86">
        <f t="shared" si="6"/>
        <v>0.16588759996729127</v>
      </c>
      <c r="V28" s="87">
        <f>分析係数表!D31</f>
        <v>8.130081300813009E-3</v>
      </c>
      <c r="W28" s="167">
        <f t="shared" si="7"/>
        <v>0</v>
      </c>
      <c r="X28" s="76">
        <f>分析係数表!E31</f>
        <v>7.3909830007390983E-3</v>
      </c>
      <c r="Y28" s="166">
        <f t="shared" si="8"/>
        <v>0</v>
      </c>
    </row>
    <row r="29" spans="1:25" x14ac:dyDescent="0.2">
      <c r="A29" s="6" t="s">
        <v>17</v>
      </c>
      <c r="B29" s="5" t="s">
        <v>272</v>
      </c>
      <c r="C29" s="90"/>
      <c r="D29" s="107">
        <f>投入係数表!AO29</f>
        <v>0</v>
      </c>
      <c r="E29" s="110">
        <f t="shared" si="9"/>
        <v>0</v>
      </c>
      <c r="F29" s="85">
        <f>分析係数表!C32</f>
        <v>0.97868217054263562</v>
      </c>
      <c r="G29" s="110">
        <f t="shared" si="0"/>
        <v>0</v>
      </c>
      <c r="H29" s="110">
        <v>0.11836602966377147</v>
      </c>
      <c r="I29" s="110">
        <f t="shared" si="1"/>
        <v>0.11836602966377147</v>
      </c>
      <c r="J29" s="85">
        <f>分析係数表!G32</f>
        <v>0.14173228346456693</v>
      </c>
      <c r="K29" s="111">
        <f t="shared" si="2"/>
        <v>1.6776287668880997E-2</v>
      </c>
      <c r="L29" s="79"/>
      <c r="M29" s="80"/>
      <c r="N29" s="81">
        <f>分析係数表!H32</f>
        <v>7.0859669510501405E-3</v>
      </c>
      <c r="O29" s="82">
        <f t="shared" si="3"/>
        <v>5.4462349311131711E-2</v>
      </c>
      <c r="P29" s="76">
        <f>分析係数表!C32</f>
        <v>0.97868217054263562</v>
      </c>
      <c r="Q29" s="82">
        <f t="shared" si="4"/>
        <v>5.3301330236669602E-2</v>
      </c>
      <c r="R29" s="83">
        <v>6.728535766023333E-2</v>
      </c>
      <c r="S29" s="84">
        <f t="shared" si="5"/>
        <v>0.1856513873240048</v>
      </c>
      <c r="T29" s="85">
        <f>分析係数表!F32</f>
        <v>0.48622047244094491</v>
      </c>
      <c r="U29" s="86">
        <f t="shared" si="6"/>
        <v>9.0267505253994462E-2</v>
      </c>
      <c r="V29" s="87">
        <f>分析係数表!D32</f>
        <v>1.3779527559055118E-2</v>
      </c>
      <c r="W29" s="167">
        <f t="shared" si="7"/>
        <v>0</v>
      </c>
      <c r="X29" s="76">
        <f>分析係数表!E32</f>
        <v>2.1653543307086614E-2</v>
      </c>
      <c r="Y29" s="166">
        <f t="shared" si="8"/>
        <v>0</v>
      </c>
    </row>
    <row r="30" spans="1:25" x14ac:dyDescent="0.2">
      <c r="A30" s="6" t="s">
        <v>18</v>
      </c>
      <c r="B30" s="5" t="s">
        <v>273</v>
      </c>
      <c r="C30" s="90"/>
      <c r="D30" s="107">
        <f>投入係数表!AO30</f>
        <v>2.4390243902439025E-2</v>
      </c>
      <c r="E30" s="110">
        <f t="shared" si="9"/>
        <v>2.4390243902439024</v>
      </c>
      <c r="F30" s="85">
        <f>分析係数表!C33</f>
        <v>0.55506607929515417</v>
      </c>
      <c r="G30" s="110">
        <f t="shared" si="0"/>
        <v>1.3538197055979371</v>
      </c>
      <c r="H30" s="110">
        <v>1.6707628979047913</v>
      </c>
      <c r="I30" s="110">
        <f t="shared" si="1"/>
        <v>1.6707628979047913</v>
      </c>
      <c r="J30" s="85">
        <f>分析係数表!G33</f>
        <v>0.50923482849604218</v>
      </c>
      <c r="K30" s="111">
        <f t="shared" si="2"/>
        <v>0.85081065777209686</v>
      </c>
      <c r="L30" s="79"/>
      <c r="M30" s="80"/>
      <c r="N30" s="81">
        <f>分析係数表!H33</f>
        <v>1.0203792409512202E-3</v>
      </c>
      <c r="O30" s="82">
        <f t="shared" si="3"/>
        <v>7.8425783008029652E-3</v>
      </c>
      <c r="P30" s="76">
        <f>分析係数表!C33</f>
        <v>0.55506607929515417</v>
      </c>
      <c r="Q30" s="82">
        <f t="shared" si="4"/>
        <v>4.3531491889919538E-3</v>
      </c>
      <c r="R30" s="83">
        <v>1.4626826325349411E-2</v>
      </c>
      <c r="S30" s="84">
        <f t="shared" si="5"/>
        <v>1.6853897242301408</v>
      </c>
      <c r="T30" s="85">
        <f>分析係数表!F33</f>
        <v>0.65171503957783639</v>
      </c>
      <c r="U30" s="86">
        <f t="shared" si="6"/>
        <v>1.0983938308307248</v>
      </c>
      <c r="V30" s="87">
        <f>分析係数表!D33</f>
        <v>0.10817941952506596</v>
      </c>
      <c r="W30" s="167">
        <f t="shared" si="7"/>
        <v>0</v>
      </c>
      <c r="X30" s="76">
        <f>分析係数表!E33</f>
        <v>0.10026385224274406</v>
      </c>
      <c r="Y30" s="166">
        <f t="shared" si="8"/>
        <v>0</v>
      </c>
    </row>
    <row r="31" spans="1:25" x14ac:dyDescent="0.2">
      <c r="A31" s="6" t="s">
        <v>19</v>
      </c>
      <c r="B31" s="5" t="s">
        <v>274</v>
      </c>
      <c r="C31" s="90"/>
      <c r="D31" s="107">
        <f>投入係数表!AO31</f>
        <v>7.3170731707317069E-2</v>
      </c>
      <c r="E31" s="110">
        <f t="shared" si="9"/>
        <v>7.3170731707317067</v>
      </c>
      <c r="F31" s="85">
        <f>分析係数表!C34</f>
        <v>0.15400223191640461</v>
      </c>
      <c r="G31" s="110">
        <f t="shared" si="0"/>
        <v>1.1268455993883264</v>
      </c>
      <c r="H31" s="110">
        <v>1.1749835116830887</v>
      </c>
      <c r="I31" s="110">
        <f t="shared" si="1"/>
        <v>1.1749835116830887</v>
      </c>
      <c r="J31" s="85">
        <f>分析係数表!G34</f>
        <v>0.42548076923076922</v>
      </c>
      <c r="K31" s="111">
        <f t="shared" si="2"/>
        <v>0.49993288838439109</v>
      </c>
      <c r="L31" s="79"/>
      <c r="M31" s="80"/>
      <c r="N31" s="81">
        <f>分析係数表!H34</f>
        <v>0.17369122190414105</v>
      </c>
      <c r="O31" s="82">
        <f t="shared" si="3"/>
        <v>1.3349811063144605</v>
      </c>
      <c r="P31" s="76">
        <f>分析係数表!C34</f>
        <v>0.15400223191640461</v>
      </c>
      <c r="Q31" s="82">
        <f t="shared" si="4"/>
        <v>0.20559006993865794</v>
      </c>
      <c r="R31" s="83">
        <v>0.21647798157852291</v>
      </c>
      <c r="S31" s="84">
        <f t="shared" si="5"/>
        <v>1.3914614932616116</v>
      </c>
      <c r="T31" s="85">
        <f>分析係数表!F34</f>
        <v>0.70232371794871795</v>
      </c>
      <c r="U31" s="86">
        <f t="shared" si="6"/>
        <v>0.97725640932997004</v>
      </c>
      <c r="V31" s="87">
        <f>分析係数表!D34</f>
        <v>0.47435897435897434</v>
      </c>
      <c r="W31" s="167">
        <f t="shared" si="7"/>
        <v>1</v>
      </c>
      <c r="X31" s="76">
        <f>分析係数表!E34</f>
        <v>0.27003205128205127</v>
      </c>
      <c r="Y31" s="166">
        <f t="shared" si="8"/>
        <v>0</v>
      </c>
    </row>
    <row r="32" spans="1:25" x14ac:dyDescent="0.2">
      <c r="A32" s="6" t="s">
        <v>20</v>
      </c>
      <c r="B32" s="5" t="s">
        <v>37</v>
      </c>
      <c r="C32" s="90"/>
      <c r="D32" s="107">
        <f>投入係数表!AO32</f>
        <v>0</v>
      </c>
      <c r="E32" s="110">
        <f t="shared" si="9"/>
        <v>0</v>
      </c>
      <c r="F32" s="85">
        <f>分析係数表!C35</f>
        <v>0.30568862275449105</v>
      </c>
      <c r="G32" s="110">
        <f t="shared" si="0"/>
        <v>0</v>
      </c>
      <c r="H32" s="110">
        <v>0.21755544659365156</v>
      </c>
      <c r="I32" s="110">
        <f t="shared" si="1"/>
        <v>0.21755544659365156</v>
      </c>
      <c r="J32" s="85">
        <f>分析係数表!G35</f>
        <v>0.31559633027522938</v>
      </c>
      <c r="K32" s="111">
        <f t="shared" si="2"/>
        <v>6.8659700576345087E-2</v>
      </c>
      <c r="L32" s="79"/>
      <c r="M32" s="80"/>
      <c r="N32" s="81">
        <f>分析係数表!H35</f>
        <v>6.5701085570136902E-2</v>
      </c>
      <c r="O32" s="82">
        <f t="shared" si="3"/>
        <v>0.50497490281281321</v>
      </c>
      <c r="P32" s="76">
        <f>分析係数表!C35</f>
        <v>0.30568862275449105</v>
      </c>
      <c r="Q32" s="82">
        <f t="shared" si="4"/>
        <v>0.15436508256643183</v>
      </c>
      <c r="R32" s="83">
        <v>0.18130323036755921</v>
      </c>
      <c r="S32" s="84">
        <f t="shared" si="5"/>
        <v>0.3988586769612108</v>
      </c>
      <c r="T32" s="85">
        <f>分析係数表!F35</f>
        <v>0.65045871559633028</v>
      </c>
      <c r="U32" s="86">
        <f t="shared" si="6"/>
        <v>0.2594411027206408</v>
      </c>
      <c r="V32" s="87">
        <f>分析係数表!D35</f>
        <v>0.10366972477064221</v>
      </c>
      <c r="W32" s="167">
        <f t="shared" si="7"/>
        <v>0</v>
      </c>
      <c r="X32" s="76">
        <f>分析係数表!E35</f>
        <v>8.990825688073395E-2</v>
      </c>
      <c r="Y32" s="166">
        <f t="shared" si="8"/>
        <v>0</v>
      </c>
    </row>
    <row r="33" spans="1:25" x14ac:dyDescent="0.2">
      <c r="A33" s="6" t="s">
        <v>21</v>
      </c>
      <c r="B33" s="5" t="s">
        <v>38</v>
      </c>
      <c r="C33" s="90"/>
      <c r="D33" s="107">
        <f>投入係数表!AO33</f>
        <v>2.4390243902439025E-2</v>
      </c>
      <c r="E33" s="110">
        <f t="shared" si="9"/>
        <v>2.4390243902439024</v>
      </c>
      <c r="F33" s="85">
        <f>分析係数表!C36</f>
        <v>0.70817344589409048</v>
      </c>
      <c r="G33" s="110">
        <f t="shared" si="0"/>
        <v>1.7272523070587573</v>
      </c>
      <c r="H33" s="110">
        <v>1.8170735704912484</v>
      </c>
      <c r="I33" s="110">
        <f t="shared" si="1"/>
        <v>1.8170735704912484</v>
      </c>
      <c r="J33" s="85">
        <f>分析係数表!G36</f>
        <v>9.7428958051420846E-3</v>
      </c>
      <c r="K33" s="111">
        <f t="shared" si="2"/>
        <v>1.7703558467573734E-2</v>
      </c>
      <c r="L33" s="79"/>
      <c r="M33" s="80"/>
      <c r="N33" s="81">
        <f>分析係数表!H36</f>
        <v>0.13287605226609223</v>
      </c>
      <c r="O33" s="82">
        <f t="shared" si="3"/>
        <v>1.0212779742823417</v>
      </c>
      <c r="P33" s="76">
        <f>分析係数表!C36</f>
        <v>0.70817344589409048</v>
      </c>
      <c r="Q33" s="82">
        <f t="shared" si="4"/>
        <v>0.72324194226326222</v>
      </c>
      <c r="R33" s="83">
        <v>0.74274758255585627</v>
      </c>
      <c r="S33" s="84">
        <f t="shared" si="5"/>
        <v>2.5598211530471047</v>
      </c>
      <c r="T33" s="85">
        <f>分析係数表!F36</f>
        <v>0.89418132611637346</v>
      </c>
      <c r="U33" s="86">
        <f t="shared" si="6"/>
        <v>2.2889442732524041</v>
      </c>
      <c r="V33" s="87">
        <f>分析係数表!D36</f>
        <v>4.0595399188092015E-3</v>
      </c>
      <c r="W33" s="167">
        <f t="shared" si="7"/>
        <v>0</v>
      </c>
      <c r="X33" s="76">
        <f>分析係数表!E36</f>
        <v>8.1190798376184028E-4</v>
      </c>
      <c r="Y33" s="166">
        <f t="shared" si="8"/>
        <v>0</v>
      </c>
    </row>
    <row r="34" spans="1:25" x14ac:dyDescent="0.2">
      <c r="A34" s="6" t="s">
        <v>22</v>
      </c>
      <c r="B34" s="5" t="s">
        <v>377</v>
      </c>
      <c r="C34" s="90"/>
      <c r="D34" s="107">
        <f>投入係数表!AO34</f>
        <v>7.3170731707317069E-2</v>
      </c>
      <c r="E34" s="110">
        <f t="shared" si="9"/>
        <v>7.3170731707317067</v>
      </c>
      <c r="F34" s="85">
        <f>分析係数表!C37</f>
        <v>0.27648363838047696</v>
      </c>
      <c r="G34" s="110">
        <f t="shared" si="0"/>
        <v>2.0230510125400754</v>
      </c>
      <c r="H34" s="110">
        <v>2.2362288008108857</v>
      </c>
      <c r="I34" s="110">
        <f t="shared" si="1"/>
        <v>2.2362288008108857</v>
      </c>
      <c r="J34" s="85">
        <f>分析係数表!G37</f>
        <v>0.33205374280230326</v>
      </c>
      <c r="K34" s="111">
        <f t="shared" si="2"/>
        <v>0.74254814307156092</v>
      </c>
      <c r="L34" s="79"/>
      <c r="M34" s="80"/>
      <c r="N34" s="81">
        <f>分析係数表!H37</f>
        <v>5.1330744593407217E-2</v>
      </c>
      <c r="O34" s="82">
        <f t="shared" si="3"/>
        <v>0.3945252584098381</v>
      </c>
      <c r="P34" s="76">
        <f>分析係数表!C37</f>
        <v>0.27648363838047696</v>
      </c>
      <c r="Q34" s="82">
        <f t="shared" si="4"/>
        <v>0.1090797788781499</v>
      </c>
      <c r="R34" s="83">
        <v>0.12522888320845668</v>
      </c>
      <c r="S34" s="84">
        <f t="shared" si="5"/>
        <v>2.3614576840193422</v>
      </c>
      <c r="T34" s="85">
        <f>分析係数表!F37</f>
        <v>0.66922584772872684</v>
      </c>
      <c r="U34" s="86">
        <f t="shared" si="6"/>
        <v>1.5803485204633603</v>
      </c>
      <c r="V34" s="87">
        <f>分析係数表!D37</f>
        <v>9.9168266154830459E-2</v>
      </c>
      <c r="W34" s="167">
        <f t="shared" si="7"/>
        <v>0</v>
      </c>
      <c r="X34" s="76">
        <f>分析係数表!E37</f>
        <v>6.9737683941138842E-2</v>
      </c>
      <c r="Y34" s="166">
        <f t="shared" si="8"/>
        <v>0</v>
      </c>
    </row>
    <row r="35" spans="1:25" x14ac:dyDescent="0.2">
      <c r="A35" s="6" t="s">
        <v>23</v>
      </c>
      <c r="B35" s="5" t="s">
        <v>193</v>
      </c>
      <c r="C35" s="90"/>
      <c r="D35" s="107">
        <f>投入係数表!AO35</f>
        <v>4.878048780487805E-2</v>
      </c>
      <c r="E35" s="110">
        <f t="shared" si="9"/>
        <v>4.8780487804878048</v>
      </c>
      <c r="F35" s="85">
        <f>分析係数表!C38</f>
        <v>2.0725388601036232E-2</v>
      </c>
      <c r="G35" s="110">
        <f t="shared" si="0"/>
        <v>0.10109945659042065</v>
      </c>
      <c r="H35" s="110">
        <v>0.11695115997123769</v>
      </c>
      <c r="I35" s="110">
        <f t="shared" si="1"/>
        <v>0.11695115997123769</v>
      </c>
      <c r="J35" s="85">
        <f>分析係数表!G38</f>
        <v>0.23376623376623376</v>
      </c>
      <c r="K35" s="111">
        <f t="shared" si="2"/>
        <v>2.7339232201068549E-2</v>
      </c>
      <c r="L35" s="79"/>
      <c r="M35" s="80"/>
      <c r="N35" s="81">
        <f>分析係数表!H38</f>
        <v>4.4613247923811682E-2</v>
      </c>
      <c r="O35" s="82">
        <f t="shared" si="3"/>
        <v>0.34289495126288522</v>
      </c>
      <c r="P35" s="76">
        <f>分析係数表!C38</f>
        <v>2.0725388601036232E-2</v>
      </c>
      <c r="Q35" s="82">
        <f t="shared" si="4"/>
        <v>7.1066311142566757E-3</v>
      </c>
      <c r="R35" s="83">
        <v>8.0398548481267519E-3</v>
      </c>
      <c r="S35" s="84">
        <f t="shared" si="5"/>
        <v>0.12499101481936443</v>
      </c>
      <c r="T35" s="85">
        <f>分析係数表!F38</f>
        <v>0.61038961038961037</v>
      </c>
      <c r="U35" s="86">
        <f t="shared" si="6"/>
        <v>7.6293216837793873E-2</v>
      </c>
      <c r="V35" s="87">
        <f>分析係数表!D38</f>
        <v>0.19480519480519481</v>
      </c>
      <c r="W35" s="167">
        <f t="shared" si="7"/>
        <v>0</v>
      </c>
      <c r="X35" s="76">
        <f>分析係数表!E38</f>
        <v>0.15584415584415584</v>
      </c>
      <c r="Y35" s="166">
        <f t="shared" si="8"/>
        <v>0</v>
      </c>
    </row>
    <row r="36" spans="1:25" x14ac:dyDescent="0.2">
      <c r="A36" s="6" t="s">
        <v>24</v>
      </c>
      <c r="B36" s="5" t="s">
        <v>39</v>
      </c>
      <c r="C36" s="90"/>
      <c r="D36" s="107">
        <f>投入係数表!AO36</f>
        <v>0.1951219512195122</v>
      </c>
      <c r="E36" s="110">
        <f t="shared" si="9"/>
        <v>19.512195121951219</v>
      </c>
      <c r="F36" s="85">
        <f>分析係数表!C39</f>
        <v>1</v>
      </c>
      <c r="G36" s="110">
        <f t="shared" si="0"/>
        <v>19.512195121951219</v>
      </c>
      <c r="H36" s="110">
        <v>19.513201197180265</v>
      </c>
      <c r="I36" s="110">
        <f t="shared" si="1"/>
        <v>19.513201197180265</v>
      </c>
      <c r="J36" s="85">
        <f>分析係数表!G39</f>
        <v>0.35511171293161814</v>
      </c>
      <c r="K36" s="111">
        <f t="shared" si="2"/>
        <v>6.9293663019099858</v>
      </c>
      <c r="L36" s="79"/>
      <c r="M36" s="80"/>
      <c r="N36" s="81">
        <f>分析係数表!H39</f>
        <v>4.0815169638048808E-3</v>
      </c>
      <c r="O36" s="82">
        <f t="shared" si="3"/>
        <v>3.1370313203211861E-2</v>
      </c>
      <c r="P36" s="76">
        <f>分析係数表!C39</f>
        <v>1</v>
      </c>
      <c r="Q36" s="82">
        <f t="shared" si="4"/>
        <v>3.1370313203211861E-2</v>
      </c>
      <c r="R36" s="83">
        <v>3.2548684384367518E-2</v>
      </c>
      <c r="S36" s="84">
        <f t="shared" si="5"/>
        <v>19.545749881564632</v>
      </c>
      <c r="T36" s="85">
        <f>分析係数表!F39</f>
        <v>0.70565335138794849</v>
      </c>
      <c r="U36" s="86">
        <f t="shared" si="6"/>
        <v>13.79252390931668</v>
      </c>
      <c r="V36" s="87">
        <f>分析係数表!D39</f>
        <v>5.8226134055517943E-2</v>
      </c>
      <c r="W36" s="167">
        <f t="shared" si="7"/>
        <v>1</v>
      </c>
      <c r="X36" s="76">
        <f>分析係数表!E39</f>
        <v>7.3798239675016933E-2</v>
      </c>
      <c r="Y36" s="166">
        <f t="shared" si="8"/>
        <v>1</v>
      </c>
    </row>
    <row r="37" spans="1:25" x14ac:dyDescent="0.2">
      <c r="A37" s="6" t="s">
        <v>25</v>
      </c>
      <c r="B37" s="5" t="s">
        <v>40</v>
      </c>
      <c r="C37" s="90"/>
      <c r="D37" s="107">
        <f>投入係数表!AO37</f>
        <v>0</v>
      </c>
      <c r="E37" s="110">
        <f t="shared" si="9"/>
        <v>0</v>
      </c>
      <c r="F37" s="85">
        <f>分析係数表!C40</f>
        <v>0.8197979041916168</v>
      </c>
      <c r="G37" s="110">
        <f t="shared" si="0"/>
        <v>0</v>
      </c>
      <c r="H37" s="110">
        <v>9.768080183416971E-3</v>
      </c>
      <c r="I37" s="110">
        <f t="shared" si="1"/>
        <v>9.768080183416971E-3</v>
      </c>
      <c r="J37" s="85">
        <f>分析係数表!G40</f>
        <v>0.57597173144876324</v>
      </c>
      <c r="K37" s="111">
        <f t="shared" si="2"/>
        <v>5.6261380561730256E-3</v>
      </c>
      <c r="L37" s="79"/>
      <c r="M37" s="80"/>
      <c r="N37" s="81">
        <f>分析係数表!H40</f>
        <v>2.8769025821263571E-2</v>
      </c>
      <c r="O37" s="82">
        <f t="shared" si="3"/>
        <v>0.22111713820319473</v>
      </c>
      <c r="P37" s="76">
        <f>分析係数表!C40</f>
        <v>0.8197979041916168</v>
      </c>
      <c r="Q37" s="82">
        <f t="shared" si="4"/>
        <v>0.18127136647982711</v>
      </c>
      <c r="R37" s="83">
        <v>0.18172013615133897</v>
      </c>
      <c r="S37" s="84">
        <f t="shared" si="5"/>
        <v>0.19148821633475593</v>
      </c>
      <c r="T37" s="85">
        <f>分析係数表!F40</f>
        <v>0.7751534312813837</v>
      </c>
      <c r="U37" s="86">
        <f t="shared" si="6"/>
        <v>0.14843274794183797</v>
      </c>
      <c r="V37" s="87">
        <f>分析係数表!D40</f>
        <v>0.11623581923005394</v>
      </c>
      <c r="W37" s="167">
        <f t="shared" si="7"/>
        <v>0</v>
      </c>
      <c r="X37" s="76">
        <f>分析係数表!E40</f>
        <v>7.1229310024177053E-2</v>
      </c>
      <c r="Y37" s="166">
        <f t="shared" si="8"/>
        <v>0</v>
      </c>
    </row>
    <row r="38" spans="1:25" x14ac:dyDescent="0.2">
      <c r="A38" s="6" t="s">
        <v>26</v>
      </c>
      <c r="B38" s="5" t="s">
        <v>276</v>
      </c>
      <c r="C38" s="90"/>
      <c r="D38" s="107">
        <f>投入係数表!AO38</f>
        <v>0</v>
      </c>
      <c r="E38" s="110">
        <f t="shared" si="9"/>
        <v>0</v>
      </c>
      <c r="F38" s="85">
        <f>分析係数表!C41</f>
        <v>0.39171744294123723</v>
      </c>
      <c r="G38" s="110">
        <f t="shared" si="0"/>
        <v>0</v>
      </c>
      <c r="H38" s="110">
        <v>5.6494120164637344E-4</v>
      </c>
      <c r="I38" s="110">
        <f t="shared" si="1"/>
        <v>5.6494120164637344E-4</v>
      </c>
      <c r="J38" s="85">
        <f>分析係数表!G41</f>
        <v>0.45918367346938777</v>
      </c>
      <c r="K38" s="111">
        <f t="shared" si="2"/>
        <v>2.5941177626619187E-4</v>
      </c>
      <c r="L38" s="79"/>
      <c r="M38" s="80"/>
      <c r="N38" s="81">
        <f>分析係数表!H41</f>
        <v>5.0452084691477002E-2</v>
      </c>
      <c r="O38" s="82">
        <f t="shared" si="3"/>
        <v>0.38777192709525776</v>
      </c>
      <c r="P38" s="76">
        <f>分析係数表!C41</f>
        <v>0.39171744294123723</v>
      </c>
      <c r="Q38" s="82">
        <f t="shared" si="4"/>
        <v>0.15189702772615024</v>
      </c>
      <c r="R38" s="83">
        <v>0.15314552568957568</v>
      </c>
      <c r="S38" s="84">
        <f t="shared" si="5"/>
        <v>0.15371046689122206</v>
      </c>
      <c r="T38" s="85">
        <f>分析係数表!F41</f>
        <v>0.56279434850863419</v>
      </c>
      <c r="U38" s="86">
        <f t="shared" si="6"/>
        <v>8.6507382073003306E-2</v>
      </c>
      <c r="V38" s="87">
        <f>分析係数表!D41</f>
        <v>0.20068027210884354</v>
      </c>
      <c r="W38" s="167">
        <f t="shared" si="7"/>
        <v>0</v>
      </c>
      <c r="X38" s="76">
        <f>分析係数表!E41</f>
        <v>0.1815803244374673</v>
      </c>
      <c r="Y38" s="166">
        <f t="shared" si="8"/>
        <v>0</v>
      </c>
    </row>
    <row r="39" spans="1:25" x14ac:dyDescent="0.2">
      <c r="A39" s="6" t="s">
        <v>51</v>
      </c>
      <c r="B39" s="5" t="s">
        <v>367</v>
      </c>
      <c r="C39" s="90"/>
      <c r="D39" s="107">
        <f>投入係数表!AO39</f>
        <v>0</v>
      </c>
      <c r="E39" s="110">
        <f t="shared" si="9"/>
        <v>0</v>
      </c>
      <c r="F39" s="85">
        <f>分析係数表!C42</f>
        <v>0.20259319286871957</v>
      </c>
      <c r="G39" s="110">
        <f>E39*F39</f>
        <v>0</v>
      </c>
      <c r="H39" s="110">
        <v>2.0873247947928012E-3</v>
      </c>
      <c r="I39" s="110">
        <f>C39+H39</f>
        <v>2.0873247947928012E-3</v>
      </c>
      <c r="J39" s="85">
        <f>分析係数表!G42</f>
        <v>0.5</v>
      </c>
      <c r="K39" s="111">
        <f>I39*J39</f>
        <v>1.0436623973964006E-3</v>
      </c>
      <c r="L39" s="79"/>
      <c r="M39" s="80"/>
      <c r="N39" s="81">
        <f>分析係数表!H42</f>
        <v>1.5560783424506107E-2</v>
      </c>
      <c r="O39" s="82">
        <f t="shared" si="3"/>
        <v>0.11959931908724522</v>
      </c>
      <c r="P39" s="76">
        <f>分析係数表!C42</f>
        <v>0.20259319286871957</v>
      </c>
      <c r="Q39" s="82">
        <f>O39*P39</f>
        <v>2.4230007918809804E-2</v>
      </c>
      <c r="R39" s="83">
        <v>2.4748057649073837E-2</v>
      </c>
      <c r="S39" s="84">
        <f>I39+R39</f>
        <v>2.6835382443866639E-2</v>
      </c>
      <c r="T39" s="85">
        <f>分析係数表!F42</f>
        <v>0.5714285714285714</v>
      </c>
      <c r="U39" s="86">
        <f>S39*T39</f>
        <v>1.5334504253638078E-2</v>
      </c>
      <c r="V39" s="87">
        <f>分析係数表!D42</f>
        <v>1.2619047619047619</v>
      </c>
      <c r="W39" s="167">
        <f>ROUND(S39*V39,0)</f>
        <v>0</v>
      </c>
      <c r="X39" s="76">
        <f>分析係数表!E42</f>
        <v>1.2380952380952381</v>
      </c>
      <c r="Y39" s="166">
        <f>ROUND(S39*X39,0)</f>
        <v>0</v>
      </c>
    </row>
    <row r="40" spans="1:25" x14ac:dyDescent="0.2">
      <c r="A40" s="6" t="s">
        <v>194</v>
      </c>
      <c r="B40" s="5" t="s">
        <v>41</v>
      </c>
      <c r="C40" s="90"/>
      <c r="D40" s="107">
        <f>投入係数表!AO40</f>
        <v>2.4390243902439025E-2</v>
      </c>
      <c r="E40" s="110">
        <f t="shared" si="9"/>
        <v>2.4390243902439024</v>
      </c>
      <c r="F40" s="85">
        <f>分析係数表!C43</f>
        <v>0.25330396475770922</v>
      </c>
      <c r="G40" s="110">
        <f>E40*F40</f>
        <v>0.61781454818953463</v>
      </c>
      <c r="H40" s="110">
        <v>1.2303001339503363</v>
      </c>
      <c r="I40" s="110">
        <f>C40+H40</f>
        <v>1.2303001339503363</v>
      </c>
      <c r="J40" s="85">
        <f>分析係数表!G43</f>
        <v>0.41014168530947054</v>
      </c>
      <c r="K40" s="111">
        <f>I40*J40</f>
        <v>0.5045973703748583</v>
      </c>
      <c r="L40" s="79"/>
      <c r="M40" s="80"/>
      <c r="N40" s="81">
        <f>分析係数表!H43</f>
        <v>4.1382046994132816E-2</v>
      </c>
      <c r="O40" s="82">
        <f t="shared" si="3"/>
        <v>0.31806011997700917</v>
      </c>
      <c r="P40" s="76">
        <f>分析係数表!C43</f>
        <v>0.25330396475770922</v>
      </c>
      <c r="Q40" s="82">
        <f>O40*P40</f>
        <v>8.0565889421489095E-2</v>
      </c>
      <c r="R40" s="83">
        <v>0.11293208847010729</v>
      </c>
      <c r="S40" s="84">
        <f>I40+R40</f>
        <v>1.3432322224204436</v>
      </c>
      <c r="T40" s="85">
        <f>分析係数表!F43</f>
        <v>0.66890380313199105</v>
      </c>
      <c r="U40" s="86">
        <f>S40*T40</f>
        <v>0.89849314206647124</v>
      </c>
      <c r="V40" s="87">
        <f>分析係数表!D43</f>
        <v>0.29082774049217003</v>
      </c>
      <c r="W40" s="167">
        <f>ROUND(S40*V40,0)</f>
        <v>0</v>
      </c>
      <c r="X40" s="76">
        <f>分析係数表!E43</f>
        <v>0.17375093214019388</v>
      </c>
      <c r="Y40" s="166">
        <f>ROUND(S40*X40,0)</f>
        <v>0</v>
      </c>
    </row>
    <row r="41" spans="1:25" x14ac:dyDescent="0.2">
      <c r="A41" s="6" t="s">
        <v>340</v>
      </c>
      <c r="B41" s="5" t="s">
        <v>42</v>
      </c>
      <c r="C41" s="90"/>
      <c r="D41" s="107">
        <f>投入係数表!AO41</f>
        <v>0</v>
      </c>
      <c r="E41" s="110">
        <f t="shared" si="9"/>
        <v>0</v>
      </c>
      <c r="F41" s="85">
        <f>分析係数表!C44</f>
        <v>0.34899060563661799</v>
      </c>
      <c r="G41" s="110">
        <f>E41*F41</f>
        <v>0</v>
      </c>
      <c r="H41" s="110">
        <v>5.3538020075726417E-3</v>
      </c>
      <c r="I41" s="110">
        <f>C41+H41</f>
        <v>5.3538020075726417E-3</v>
      </c>
      <c r="J41" s="85">
        <f>分析係数表!G44</f>
        <v>0.26066485946640033</v>
      </c>
      <c r="K41" s="111">
        <f>I41*J41</f>
        <v>1.3955480479148545E-3</v>
      </c>
      <c r="L41" s="79"/>
      <c r="M41" s="80"/>
      <c r="N41" s="81">
        <f>分析係数表!H44</f>
        <v>0.11725858110597773</v>
      </c>
      <c r="O41" s="82">
        <f t="shared" si="3"/>
        <v>0.90124295640060748</v>
      </c>
      <c r="P41" s="76">
        <f>分析係数表!C44</f>
        <v>0.34899060563661799</v>
      </c>
      <c r="Q41" s="82">
        <f>O41*P41</f>
        <v>0.31452532517998411</v>
      </c>
      <c r="R41" s="83">
        <v>0.31828274370223048</v>
      </c>
      <c r="S41" s="84">
        <f>I41+R41</f>
        <v>0.3236365457098031</v>
      </c>
      <c r="T41" s="85">
        <f>分析係数表!F44</f>
        <v>0.46411756313311459</v>
      </c>
      <c r="U41" s="86">
        <f>S41*T41</f>
        <v>0.15020540493565265</v>
      </c>
      <c r="V41" s="87">
        <f>分析係数表!D44</f>
        <v>0.17006705664146099</v>
      </c>
      <c r="W41" s="167">
        <f>ROUND(S41*V41,0)</f>
        <v>0</v>
      </c>
      <c r="X41" s="76">
        <f>分析係数表!E44</f>
        <v>7.8327864174632611E-2</v>
      </c>
      <c r="Y41" s="166">
        <f>ROUND(S41*X41,0)</f>
        <v>0</v>
      </c>
    </row>
    <row r="42" spans="1:25" x14ac:dyDescent="0.2">
      <c r="A42" s="6" t="s">
        <v>341</v>
      </c>
      <c r="B42" s="5" t="s">
        <v>278</v>
      </c>
      <c r="C42" s="90"/>
      <c r="D42" s="107">
        <f>投入係数表!AO42</f>
        <v>0</v>
      </c>
      <c r="E42" s="110">
        <f t="shared" si="9"/>
        <v>0</v>
      </c>
      <c r="F42" s="85">
        <f>分析係数表!C45</f>
        <v>1</v>
      </c>
      <c r="G42" s="110">
        <f>E42*F42</f>
        <v>0</v>
      </c>
      <c r="H42" s="110">
        <v>1.3948812470713149E-2</v>
      </c>
      <c r="I42" s="110">
        <f>C42+H42</f>
        <v>1.3948812470713149E-2</v>
      </c>
      <c r="J42" s="85">
        <f>分析係数表!G45</f>
        <v>0</v>
      </c>
      <c r="K42" s="111">
        <f>I42*J42</f>
        <v>0</v>
      </c>
      <c r="L42" s="79"/>
      <c r="M42" s="80"/>
      <c r="N42" s="81">
        <f>分析係数表!H45</f>
        <v>0</v>
      </c>
      <c r="O42" s="82">
        <f t="shared" si="3"/>
        <v>0</v>
      </c>
      <c r="P42" s="76">
        <f>分析係数表!C45</f>
        <v>1</v>
      </c>
      <c r="Q42" s="82">
        <f>O42*P42</f>
        <v>0</v>
      </c>
      <c r="R42" s="83">
        <v>7.5717648908739572E-4</v>
      </c>
      <c r="S42" s="84">
        <f>I42+R42</f>
        <v>1.4705988959800544E-2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201">
        <f>最終需要_まとめ!C44</f>
        <v>100</v>
      </c>
      <c r="D43" s="107">
        <f>投入係数表!AO43</f>
        <v>0</v>
      </c>
      <c r="E43" s="110">
        <f t="shared" si="9"/>
        <v>0</v>
      </c>
      <c r="F43" s="85">
        <f>分析係数表!C46</f>
        <v>3.0665669409124852E-2</v>
      </c>
      <c r="G43" s="110">
        <f>E43*F43</f>
        <v>0</v>
      </c>
      <c r="H43" s="110">
        <v>5.1561355488743393E-3</v>
      </c>
      <c r="I43" s="110">
        <f>C43+H43</f>
        <v>100.00515613554887</v>
      </c>
      <c r="J43" s="85">
        <f>分析係数表!G46</f>
        <v>2.4390243902439025E-2</v>
      </c>
      <c r="K43" s="111">
        <f>I43*J43</f>
        <v>2.4391501496475336</v>
      </c>
      <c r="L43" s="79"/>
      <c r="M43" s="80"/>
      <c r="N43" s="81">
        <f>分析係数表!H46</f>
        <v>2.3808848955528473E-2</v>
      </c>
      <c r="O43" s="82">
        <f t="shared" si="3"/>
        <v>0.18299349368540255</v>
      </c>
      <c r="P43" s="76">
        <f>分析係数表!C46</f>
        <v>3.0665669409124852E-2</v>
      </c>
      <c r="Q43" s="82">
        <f>O43*P43</f>
        <v>5.6116179813773303E-3</v>
      </c>
      <c r="R43" s="83">
        <v>6.0391523034227521E-3</v>
      </c>
      <c r="S43" s="84">
        <f>I43+R43</f>
        <v>100.0111952878523</v>
      </c>
      <c r="T43" s="85">
        <f>分析係数表!F46</f>
        <v>0.34146341463414637</v>
      </c>
      <c r="U43" s="86">
        <f>S43*T43</f>
        <v>34.150164244632499</v>
      </c>
      <c r="V43" s="87">
        <f>分析係数表!D46</f>
        <v>4.878048780487805E-2</v>
      </c>
      <c r="W43" s="167">
        <f>ROUND(S43*V43,0)</f>
        <v>5</v>
      </c>
      <c r="X43" s="76">
        <f>分析係数表!E46</f>
        <v>0.17073170731707318</v>
      </c>
      <c r="Y43" s="166">
        <f>ROUND(S43*X43,0)</f>
        <v>17</v>
      </c>
    </row>
    <row r="44" spans="1:25" x14ac:dyDescent="0.2">
      <c r="A44" s="192">
        <v>40</v>
      </c>
      <c r="B44" s="14" t="s">
        <v>150</v>
      </c>
      <c r="C44" s="197">
        <f>SUM(C5:C43)</f>
        <v>100</v>
      </c>
      <c r="D44" s="108">
        <f>投入係数表!AO44</f>
        <v>0.65853658536585369</v>
      </c>
      <c r="E44" s="96">
        <f>SUM(E5:E43)</f>
        <v>65.853658536585357</v>
      </c>
      <c r="F44" s="98">
        <f>分析係数表!C47</f>
        <v>0.40646171512083096</v>
      </c>
      <c r="G44" s="96">
        <f>SUM(G5:G43)</f>
        <v>26.617983667750874</v>
      </c>
      <c r="H44" s="96">
        <f>SUM(H5:H43)</f>
        <v>28.901865612992378</v>
      </c>
      <c r="I44" s="96">
        <f>SUM(I5:I43)</f>
        <v>128.90186561299237</v>
      </c>
      <c r="J44" s="98">
        <f>分析係数表!G47</f>
        <v>0.2746501442153616</v>
      </c>
      <c r="K44" s="112">
        <f>SUM(K5:K43)</f>
        <v>12.258284823260208</v>
      </c>
      <c r="L44" s="94">
        <f>最終需要_まとめ!$L$33</f>
        <v>0.627</v>
      </c>
      <c r="M44" s="91">
        <f>K44*L44</f>
        <v>7.6859445841841509</v>
      </c>
      <c r="N44" s="95">
        <f>分析係数表!H47</f>
        <v>1</v>
      </c>
      <c r="O44" s="96">
        <f>SUM(O5:O43)</f>
        <v>7.6859445841841518</v>
      </c>
      <c r="P44" s="92">
        <f>分析係数表!C47</f>
        <v>0.40646171512083096</v>
      </c>
      <c r="Q44" s="96">
        <f>SUM(Q5:Q43)</f>
        <v>2.3990254631707573</v>
      </c>
      <c r="R44" s="91">
        <f>SUM(R5:R43)</f>
        <v>2.6425324114457407</v>
      </c>
      <c r="S44" s="97">
        <f>SUM(S5:S43)</f>
        <v>131.54439802443812</v>
      </c>
      <c r="T44" s="98">
        <f>分析係数表!F47</f>
        <v>0.52975109496848627</v>
      </c>
      <c r="U44" s="99">
        <f>SUM(U5:U43)</f>
        <v>56.082846538352186</v>
      </c>
      <c r="V44" s="100">
        <f>分析係数表!D47</f>
        <v>0.13437209089383004</v>
      </c>
      <c r="W44" s="164">
        <f>SUM(W5:W43)</f>
        <v>7</v>
      </c>
      <c r="X44" s="92">
        <f>分析係数表!E47</f>
        <v>9.7288140766401632E-2</v>
      </c>
      <c r="Y44" s="165">
        <f>SUM(Y5:Y43)</f>
        <v>18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U8" activePane="bottomRight" state="frozen"/>
      <selection activeCell="F63" sqref="F63"/>
      <selection pane="topRight" activeCell="F63" sqref="F63"/>
      <selection pane="bottomLeft" activeCell="F63" sqref="F63"/>
      <selection pane="bottomRight" activeCell="AF3" sqref="AF3"/>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547</v>
      </c>
      <c r="K1" s="393" t="s">
        <v>547</v>
      </c>
    </row>
    <row r="2" spans="1:49" x14ac:dyDescent="0.2">
      <c r="A2" s="1" t="s">
        <v>59</v>
      </c>
      <c r="K2" s="1" t="s">
        <v>188</v>
      </c>
      <c r="R2" s="48" t="s">
        <v>214</v>
      </c>
      <c r="Z2" s="48" t="s">
        <v>60</v>
      </c>
      <c r="AK2" s="48" t="s">
        <v>61</v>
      </c>
    </row>
    <row r="3" spans="1:49" x14ac:dyDescent="0.2">
      <c r="K3" s="1" t="s">
        <v>62</v>
      </c>
      <c r="R3" s="48" t="s">
        <v>63</v>
      </c>
      <c r="Z3" s="48" t="s">
        <v>64</v>
      </c>
      <c r="AK3" s="48" t="s">
        <v>64</v>
      </c>
    </row>
    <row r="4" spans="1:49" x14ac:dyDescent="0.2">
      <c r="W4" s="209"/>
      <c r="Z4" s="48" t="s">
        <v>65</v>
      </c>
      <c r="AP4" s="210" t="s">
        <v>543</v>
      </c>
      <c r="AU4" s="48" t="s">
        <v>385</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58" t="s">
        <v>67</v>
      </c>
      <c r="X5" s="459"/>
      <c r="Z5" s="104"/>
      <c r="AA5" s="105"/>
      <c r="AB5" s="371"/>
      <c r="AC5" s="371"/>
      <c r="AD5" s="371"/>
      <c r="AE5" s="371"/>
      <c r="AF5" s="371"/>
      <c r="AG5" s="371"/>
      <c r="AH5" s="114"/>
      <c r="AI5" s="114"/>
      <c r="AK5" s="104"/>
      <c r="AL5" s="51"/>
      <c r="AM5" s="114"/>
      <c r="AN5" s="105"/>
      <c r="AP5" s="211"/>
      <c r="AQ5" s="105"/>
      <c r="AR5" s="212" t="s">
        <v>386</v>
      </c>
      <c r="AS5" s="155"/>
      <c r="AT5" s="155" t="s">
        <v>386</v>
      </c>
      <c r="AU5" s="212"/>
      <c r="AV5" s="114"/>
      <c r="AW5" s="105"/>
    </row>
    <row r="6" spans="1:49" ht="36" x14ac:dyDescent="0.2">
      <c r="A6" s="213" t="s">
        <v>1</v>
      </c>
      <c r="B6" s="158" t="s">
        <v>349</v>
      </c>
      <c r="C6" s="214" t="s">
        <v>546</v>
      </c>
      <c r="D6" s="215" t="s">
        <v>211</v>
      </c>
      <c r="E6" s="215" t="s">
        <v>212</v>
      </c>
      <c r="F6" s="215" t="s">
        <v>68</v>
      </c>
      <c r="G6" s="215" t="s">
        <v>69</v>
      </c>
      <c r="H6" s="216" t="s">
        <v>70</v>
      </c>
      <c r="I6" s="215"/>
      <c r="K6" s="213" t="s">
        <v>1</v>
      </c>
      <c r="L6" s="158" t="s">
        <v>349</v>
      </c>
      <c r="M6" s="217" t="s">
        <v>544</v>
      </c>
      <c r="N6" s="215" t="s">
        <v>71</v>
      </c>
      <c r="O6" s="217" t="s">
        <v>72</v>
      </c>
      <c r="P6" s="216" t="s">
        <v>546</v>
      </c>
      <c r="R6" s="213" t="s">
        <v>1</v>
      </c>
      <c r="S6" s="158" t="s">
        <v>349</v>
      </c>
      <c r="T6" s="377" t="s">
        <v>439</v>
      </c>
      <c r="U6" s="378" t="s">
        <v>350</v>
      </c>
      <c r="V6" s="379" t="s">
        <v>351</v>
      </c>
      <c r="W6" s="218" t="s">
        <v>211</v>
      </c>
      <c r="X6" s="218" t="s">
        <v>213</v>
      </c>
      <c r="Z6" s="213" t="s">
        <v>1</v>
      </c>
      <c r="AA6" s="158" t="s">
        <v>349</v>
      </c>
      <c r="AB6" s="372" t="s">
        <v>53</v>
      </c>
      <c r="AC6" s="372" t="s">
        <v>54</v>
      </c>
      <c r="AD6" s="372" t="s">
        <v>55</v>
      </c>
      <c r="AE6" s="372" t="s">
        <v>56</v>
      </c>
      <c r="AF6" s="372" t="s">
        <v>57</v>
      </c>
      <c r="AG6" s="372" t="s">
        <v>548</v>
      </c>
      <c r="AH6" s="217" t="s">
        <v>73</v>
      </c>
      <c r="AI6" s="217" t="s">
        <v>74</v>
      </c>
      <c r="AK6" s="213" t="s">
        <v>1</v>
      </c>
      <c r="AL6" s="158" t="s">
        <v>349</v>
      </c>
      <c r="AM6" s="217" t="s">
        <v>44</v>
      </c>
      <c r="AN6" s="216" t="s">
        <v>75</v>
      </c>
      <c r="AP6" s="213" t="s">
        <v>1</v>
      </c>
      <c r="AQ6" s="158" t="s">
        <v>349</v>
      </c>
      <c r="AR6" s="217" t="s">
        <v>544</v>
      </c>
      <c r="AS6" s="215" t="s">
        <v>352</v>
      </c>
      <c r="AT6" s="215" t="s">
        <v>71</v>
      </c>
      <c r="AU6" s="217" t="s">
        <v>545</v>
      </c>
      <c r="AV6" s="217" t="s">
        <v>72</v>
      </c>
      <c r="AW6" s="216" t="s">
        <v>546</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387</v>
      </c>
      <c r="AS7" s="222" t="s">
        <v>388</v>
      </c>
      <c r="AT7" s="222" t="s">
        <v>389</v>
      </c>
      <c r="AU7" s="221" t="s">
        <v>390</v>
      </c>
      <c r="AV7" s="221" t="s">
        <v>391</v>
      </c>
      <c r="AW7" s="223" t="s">
        <v>392</v>
      </c>
    </row>
    <row r="8" spans="1:49" x14ac:dyDescent="0.2">
      <c r="A8" s="224" t="s">
        <v>263</v>
      </c>
      <c r="B8" s="158" t="s">
        <v>264</v>
      </c>
      <c r="C8" s="402">
        <f t="shared" ref="C8:C41" si="0">P8</f>
        <v>0.34359605911330049</v>
      </c>
      <c r="D8" s="403">
        <f t="shared" ref="D8:E41" si="1">W8</f>
        <v>0.40163581575548857</v>
      </c>
      <c r="E8" s="403">
        <f t="shared" si="1"/>
        <v>0.27335342229875159</v>
      </c>
      <c r="F8" s="403">
        <f t="shared" ref="F8:G41" si="2">AH8</f>
        <v>0.4537236332328885</v>
      </c>
      <c r="G8" s="403">
        <f t="shared" si="2"/>
        <v>0.12010331467929401</v>
      </c>
      <c r="H8" s="404">
        <f t="shared" ref="H8:H41" si="3">AN8</f>
        <v>1.3293274000170063E-2</v>
      </c>
      <c r="K8" s="224" t="s">
        <v>263</v>
      </c>
      <c r="L8" s="158" t="s">
        <v>264</v>
      </c>
      <c r="M8" s="383">
        <f>取引基本表!AX5</f>
        <v>3248</v>
      </c>
      <c r="N8" s="367">
        <f>ABS(取引基本表!BB5)</f>
        <v>2132</v>
      </c>
      <c r="O8" s="411">
        <f t="shared" ref="O8:O41" si="4">N8/M8</f>
        <v>0.65640394088669951</v>
      </c>
      <c r="P8" s="407">
        <f t="shared" ref="P8:P43" si="5">1-O8</f>
        <v>0.34359605911330049</v>
      </c>
      <c r="R8" s="224" t="s">
        <v>263</v>
      </c>
      <c r="S8" s="158" t="s">
        <v>264</v>
      </c>
      <c r="T8" s="365">
        <f>取引基本表!BD5</f>
        <v>2323</v>
      </c>
      <c r="U8" s="446">
        <f>雇用表!AQ5</f>
        <v>933</v>
      </c>
      <c r="V8" s="447">
        <f>雇用表!AQ51</f>
        <v>635</v>
      </c>
      <c r="W8" s="413">
        <f>U8/T8</f>
        <v>0.40163581575548857</v>
      </c>
      <c r="X8" s="413">
        <f>V8/T8</f>
        <v>0.27335342229875159</v>
      </c>
      <c r="Z8" s="224" t="s">
        <v>263</v>
      </c>
      <c r="AA8" s="48" t="s">
        <v>264</v>
      </c>
      <c r="AB8" s="450">
        <f t="array" ref="AB8:AF47">TRANSPOSE(取引基本表!C46:AP50)</f>
        <v>279</v>
      </c>
      <c r="AC8" s="451">
        <v>472</v>
      </c>
      <c r="AD8" s="451">
        <v>373</v>
      </c>
      <c r="AE8" s="451">
        <v>92</v>
      </c>
      <c r="AF8" s="451">
        <v>-162</v>
      </c>
      <c r="AG8" s="368">
        <f t="array" ref="AG8:AG47">TRANSPOSE(取引基本表!C52:AP52)</f>
        <v>2323</v>
      </c>
      <c r="AH8" s="404">
        <f>SUM(AB8:AF8)/AG8</f>
        <v>0.4537236332328885</v>
      </c>
      <c r="AI8" s="415">
        <f>AB8/AG8</f>
        <v>0.12010331467929401</v>
      </c>
      <c r="AK8" s="224" t="s">
        <v>263</v>
      </c>
      <c r="AL8" s="158" t="s">
        <v>264</v>
      </c>
      <c r="AM8" s="383">
        <f>取引基本表!AR5</f>
        <v>469</v>
      </c>
      <c r="AN8" s="407">
        <f t="shared" ref="AN8:AN47" si="6">AM8/AM$47</f>
        <v>1.3293274000170063E-2</v>
      </c>
      <c r="AP8" s="224" t="s">
        <v>263</v>
      </c>
      <c r="AQ8" s="158" t="s">
        <v>264</v>
      </c>
      <c r="AR8" s="386">
        <f>取引基本表!AX5</f>
        <v>3248</v>
      </c>
      <c r="AS8" s="387">
        <f>取引基本表!AY5</f>
        <v>1207</v>
      </c>
      <c r="AT8" s="387">
        <f>ABS(取引基本表!BB5)</f>
        <v>2132</v>
      </c>
      <c r="AU8" s="388">
        <f>AS8-AT8</f>
        <v>-925</v>
      </c>
      <c r="AV8" s="411">
        <v>0.83011676085593211</v>
      </c>
      <c r="AW8" s="407">
        <v>0.16988323914406789</v>
      </c>
    </row>
    <row r="9" spans="1:49" x14ac:dyDescent="0.2">
      <c r="A9" s="225" t="s">
        <v>219</v>
      </c>
      <c r="B9" s="158" t="s">
        <v>265</v>
      </c>
      <c r="C9" s="405">
        <f t="shared" si="0"/>
        <v>1</v>
      </c>
      <c r="D9" s="406">
        <f t="shared" si="1"/>
        <v>0.24397590361445784</v>
      </c>
      <c r="E9" s="406">
        <f t="shared" si="1"/>
        <v>0.13855421686746988</v>
      </c>
      <c r="F9" s="406">
        <f t="shared" si="2"/>
        <v>0.67771084337349397</v>
      </c>
      <c r="G9" s="406">
        <f t="shared" si="2"/>
        <v>0.25</v>
      </c>
      <c r="H9" s="407">
        <f t="shared" si="3"/>
        <v>6.8025282730081347E-4</v>
      </c>
      <c r="K9" s="225" t="s">
        <v>219</v>
      </c>
      <c r="L9" s="158" t="s">
        <v>265</v>
      </c>
      <c r="M9" s="383">
        <f>取引基本表!AX6</f>
        <v>195</v>
      </c>
      <c r="N9" s="367">
        <f>ABS(取引基本表!BB6)</f>
        <v>0</v>
      </c>
      <c r="O9" s="411">
        <f t="shared" si="4"/>
        <v>0</v>
      </c>
      <c r="P9" s="407">
        <f t="shared" si="5"/>
        <v>1</v>
      </c>
      <c r="R9" s="225" t="s">
        <v>219</v>
      </c>
      <c r="S9" s="158" t="s">
        <v>265</v>
      </c>
      <c r="T9" s="365">
        <f>取引基本表!BD6</f>
        <v>332</v>
      </c>
      <c r="U9" s="446">
        <f>雇用表!AQ6</f>
        <v>81</v>
      </c>
      <c r="V9" s="447">
        <f>雇用表!AQ52</f>
        <v>46</v>
      </c>
      <c r="W9" s="413">
        <f t="shared" ref="W9:W47" si="7">U9/T9</f>
        <v>0.24397590361445784</v>
      </c>
      <c r="X9" s="413">
        <f t="shared" ref="X9:X47" si="8">V9/T9</f>
        <v>0.13855421686746988</v>
      </c>
      <c r="Z9" s="225" t="s">
        <v>219</v>
      </c>
      <c r="AA9" s="48" t="s">
        <v>265</v>
      </c>
      <c r="AB9" s="452">
        <v>83</v>
      </c>
      <c r="AC9" s="387">
        <v>128</v>
      </c>
      <c r="AD9" s="387">
        <v>20</v>
      </c>
      <c r="AE9" s="387">
        <v>8</v>
      </c>
      <c r="AF9" s="387">
        <v>-14</v>
      </c>
      <c r="AG9" s="369">
        <v>332</v>
      </c>
      <c r="AH9" s="407">
        <f t="shared" ref="AH9:AH41" si="9">SUM(AB9:AF9)/AG9</f>
        <v>0.67771084337349397</v>
      </c>
      <c r="AI9" s="411">
        <f t="shared" ref="AI9:AI41" si="10">AB9/AG9</f>
        <v>0.25</v>
      </c>
      <c r="AK9" s="225" t="s">
        <v>219</v>
      </c>
      <c r="AL9" s="158" t="s">
        <v>265</v>
      </c>
      <c r="AM9" s="383">
        <f>取引基本表!AR6</f>
        <v>24</v>
      </c>
      <c r="AN9" s="407">
        <f t="shared" si="6"/>
        <v>6.8025282730081347E-4</v>
      </c>
      <c r="AP9" s="225" t="s">
        <v>219</v>
      </c>
      <c r="AQ9" s="158" t="s">
        <v>265</v>
      </c>
      <c r="AR9" s="386">
        <f>取引基本表!AX6</f>
        <v>195</v>
      </c>
      <c r="AS9" s="387">
        <f>取引基本表!AY6</f>
        <v>137</v>
      </c>
      <c r="AT9" s="387">
        <f>ABS(取引基本表!BB6)</f>
        <v>0</v>
      </c>
      <c r="AU9" s="388">
        <f t="shared" ref="AU9:AU47" si="11">AS9-AT9</f>
        <v>137</v>
      </c>
      <c r="AV9" s="411">
        <v>0.59023354564755837</v>
      </c>
      <c r="AW9" s="407">
        <v>0.40976645435244163</v>
      </c>
    </row>
    <row r="10" spans="1:49" x14ac:dyDescent="0.2">
      <c r="A10" s="225" t="s">
        <v>220</v>
      </c>
      <c r="B10" s="158" t="s">
        <v>266</v>
      </c>
      <c r="C10" s="405">
        <f t="shared" si="0"/>
        <v>1</v>
      </c>
      <c r="D10" s="406">
        <f t="shared" si="1"/>
        <v>0.11647915287888816</v>
      </c>
      <c r="E10" s="406">
        <f t="shared" si="1"/>
        <v>0.11482461945731304</v>
      </c>
      <c r="F10" s="406">
        <f t="shared" si="2"/>
        <v>0.51919258769027132</v>
      </c>
      <c r="G10" s="406">
        <f t="shared" si="2"/>
        <v>0.17902051621442752</v>
      </c>
      <c r="H10" s="407">
        <f t="shared" si="3"/>
        <v>1.3605056546016269E-3</v>
      </c>
      <c r="K10" s="225" t="s">
        <v>220</v>
      </c>
      <c r="L10" s="158" t="s">
        <v>266</v>
      </c>
      <c r="M10" s="383">
        <f>取引基本表!AX7</f>
        <v>631</v>
      </c>
      <c r="N10" s="367">
        <f>ABS(取引基本表!BB7)</f>
        <v>0</v>
      </c>
      <c r="O10" s="411">
        <f t="shared" si="4"/>
        <v>0</v>
      </c>
      <c r="P10" s="407">
        <f t="shared" si="5"/>
        <v>1</v>
      </c>
      <c r="R10" s="225" t="s">
        <v>220</v>
      </c>
      <c r="S10" s="158" t="s">
        <v>266</v>
      </c>
      <c r="T10" s="365">
        <f>取引基本表!BD7</f>
        <v>3022</v>
      </c>
      <c r="U10" s="446">
        <f>雇用表!AQ7</f>
        <v>352</v>
      </c>
      <c r="V10" s="447">
        <f>雇用表!AQ53</f>
        <v>347</v>
      </c>
      <c r="W10" s="413">
        <f t="shared" si="7"/>
        <v>0.11647915287888816</v>
      </c>
      <c r="X10" s="413">
        <f t="shared" si="8"/>
        <v>0.11482461945731304</v>
      </c>
      <c r="Z10" s="225" t="s">
        <v>220</v>
      </c>
      <c r="AA10" s="48" t="s">
        <v>266</v>
      </c>
      <c r="AB10" s="452">
        <v>541</v>
      </c>
      <c r="AC10" s="387">
        <v>451</v>
      </c>
      <c r="AD10" s="387">
        <v>424</v>
      </c>
      <c r="AE10" s="387">
        <v>156</v>
      </c>
      <c r="AF10" s="387">
        <v>-3</v>
      </c>
      <c r="AG10" s="369">
        <v>3022</v>
      </c>
      <c r="AH10" s="407">
        <f t="shared" si="9"/>
        <v>0.51919258769027132</v>
      </c>
      <c r="AI10" s="411">
        <f t="shared" si="10"/>
        <v>0.17902051621442752</v>
      </c>
      <c r="AK10" s="225" t="s">
        <v>220</v>
      </c>
      <c r="AL10" s="158" t="s">
        <v>266</v>
      </c>
      <c r="AM10" s="383">
        <f>取引基本表!AR7</f>
        <v>48</v>
      </c>
      <c r="AN10" s="407">
        <f t="shared" si="6"/>
        <v>1.3605056546016269E-3</v>
      </c>
      <c r="AP10" s="225" t="s">
        <v>220</v>
      </c>
      <c r="AQ10" s="158" t="s">
        <v>266</v>
      </c>
      <c r="AR10" s="386">
        <f>取引基本表!AX7</f>
        <v>631</v>
      </c>
      <c r="AS10" s="387">
        <f>取引基本表!AY7</f>
        <v>2391</v>
      </c>
      <c r="AT10" s="387">
        <f>ABS(取引基本表!BB7)</f>
        <v>0</v>
      </c>
      <c r="AU10" s="388">
        <f t="shared" si="11"/>
        <v>2391</v>
      </c>
      <c r="AV10" s="411">
        <v>0.31992289294256238</v>
      </c>
      <c r="AW10" s="407">
        <v>0.68007710705743762</v>
      </c>
    </row>
    <row r="11" spans="1:49" x14ac:dyDescent="0.2">
      <c r="A11" s="225" t="s">
        <v>221</v>
      </c>
      <c r="B11" s="158" t="s">
        <v>27</v>
      </c>
      <c r="C11" s="405">
        <f t="shared" si="0"/>
        <v>0.13492063492063489</v>
      </c>
      <c r="D11" s="406">
        <f t="shared" si="1"/>
        <v>6.7961165048543687E-2</v>
      </c>
      <c r="E11" s="406">
        <f t="shared" si="1"/>
        <v>5.8252427184466021E-2</v>
      </c>
      <c r="F11" s="406">
        <f t="shared" si="2"/>
        <v>0.61165048543689315</v>
      </c>
      <c r="G11" s="406">
        <f t="shared" si="2"/>
        <v>0.36893203883495146</v>
      </c>
      <c r="H11" s="407">
        <f t="shared" si="3"/>
        <v>-2.8343867804200562E-5</v>
      </c>
      <c r="K11" s="225" t="s">
        <v>221</v>
      </c>
      <c r="L11" s="158" t="s">
        <v>27</v>
      </c>
      <c r="M11" s="383">
        <f>取引基本表!AX8</f>
        <v>504</v>
      </c>
      <c r="N11" s="367">
        <f>ABS(取引基本表!BB8)</f>
        <v>436</v>
      </c>
      <c r="O11" s="411">
        <f t="shared" si="4"/>
        <v>0.86507936507936511</v>
      </c>
      <c r="P11" s="407">
        <f t="shared" si="5"/>
        <v>0.13492063492063489</v>
      </c>
      <c r="R11" s="225" t="s">
        <v>221</v>
      </c>
      <c r="S11" s="158" t="s">
        <v>27</v>
      </c>
      <c r="T11" s="365">
        <f>取引基本表!BD8</f>
        <v>103</v>
      </c>
      <c r="U11" s="446">
        <f>雇用表!AQ8</f>
        <v>7</v>
      </c>
      <c r="V11" s="447">
        <f>雇用表!AQ54</f>
        <v>6</v>
      </c>
      <c r="W11" s="413">
        <f t="shared" si="7"/>
        <v>6.7961165048543687E-2</v>
      </c>
      <c r="X11" s="413">
        <f t="shared" si="8"/>
        <v>5.8252427184466021E-2</v>
      </c>
      <c r="Z11" s="225" t="s">
        <v>221</v>
      </c>
      <c r="AA11" s="48" t="s">
        <v>27</v>
      </c>
      <c r="AB11" s="452">
        <v>38</v>
      </c>
      <c r="AC11" s="387">
        <v>5</v>
      </c>
      <c r="AD11" s="387">
        <v>12</v>
      </c>
      <c r="AE11" s="387">
        <v>8</v>
      </c>
      <c r="AF11" s="387">
        <v>0</v>
      </c>
      <c r="AG11" s="369">
        <v>103</v>
      </c>
      <c r="AH11" s="407">
        <f t="shared" si="9"/>
        <v>0.61165048543689315</v>
      </c>
      <c r="AI11" s="411">
        <f t="shared" si="10"/>
        <v>0.36893203883495146</v>
      </c>
      <c r="AK11" s="225" t="s">
        <v>221</v>
      </c>
      <c r="AL11" s="158" t="s">
        <v>27</v>
      </c>
      <c r="AM11" s="383">
        <f>取引基本表!AR8</f>
        <v>-1</v>
      </c>
      <c r="AN11" s="407">
        <f t="shared" si="6"/>
        <v>-2.8343867804200562E-5</v>
      </c>
      <c r="AP11" s="225" t="s">
        <v>221</v>
      </c>
      <c r="AQ11" s="158" t="s">
        <v>27</v>
      </c>
      <c r="AR11" s="386">
        <f>取引基本表!AX8</f>
        <v>504</v>
      </c>
      <c r="AS11" s="387">
        <f>取引基本表!AY8</f>
        <v>35</v>
      </c>
      <c r="AT11" s="387">
        <f>ABS(取引基本表!BB8)</f>
        <v>436</v>
      </c>
      <c r="AU11" s="388">
        <f t="shared" si="11"/>
        <v>-401</v>
      </c>
      <c r="AV11" s="411">
        <v>0.97885279843965589</v>
      </c>
      <c r="AW11" s="407">
        <v>2.1147201560344109E-2</v>
      </c>
    </row>
    <row r="12" spans="1:49" x14ac:dyDescent="0.2">
      <c r="A12" s="225" t="s">
        <v>222</v>
      </c>
      <c r="B12" s="158" t="s">
        <v>190</v>
      </c>
      <c r="C12" s="405">
        <f t="shared" si="0"/>
        <v>0.20036934441366572</v>
      </c>
      <c r="D12" s="406">
        <f t="shared" si="1"/>
        <v>7.0399741058423698E-2</v>
      </c>
      <c r="E12" s="406">
        <f t="shared" si="1"/>
        <v>6.3521605437773104E-2</v>
      </c>
      <c r="F12" s="406">
        <f t="shared" si="2"/>
        <v>0.33460106813400226</v>
      </c>
      <c r="G12" s="406">
        <f t="shared" si="2"/>
        <v>0.13740087392782002</v>
      </c>
      <c r="H12" s="407">
        <f t="shared" si="3"/>
        <v>9.9061817975680963E-2</v>
      </c>
      <c r="K12" s="225" t="s">
        <v>222</v>
      </c>
      <c r="L12" s="158" t="s">
        <v>190</v>
      </c>
      <c r="M12" s="383">
        <f>取引基本表!AX9</f>
        <v>7581</v>
      </c>
      <c r="N12" s="367">
        <f>ABS(取引基本表!BB9)</f>
        <v>6062</v>
      </c>
      <c r="O12" s="411">
        <f t="shared" si="4"/>
        <v>0.79963065558633428</v>
      </c>
      <c r="P12" s="407">
        <f t="shared" si="5"/>
        <v>0.20036934441366572</v>
      </c>
      <c r="R12" s="225" t="s">
        <v>222</v>
      </c>
      <c r="S12" s="158" t="s">
        <v>190</v>
      </c>
      <c r="T12" s="365">
        <f>取引基本表!BD9</f>
        <v>12358</v>
      </c>
      <c r="U12" s="446">
        <f>雇用表!AQ9</f>
        <v>870</v>
      </c>
      <c r="V12" s="447">
        <f>雇用表!AQ55</f>
        <v>785</v>
      </c>
      <c r="W12" s="413">
        <f t="shared" si="7"/>
        <v>7.0399741058423698E-2</v>
      </c>
      <c r="X12" s="413">
        <f t="shared" si="8"/>
        <v>6.3521605437773104E-2</v>
      </c>
      <c r="Z12" s="225" t="s">
        <v>222</v>
      </c>
      <c r="AA12" s="48" t="s">
        <v>190</v>
      </c>
      <c r="AB12" s="452">
        <v>1698</v>
      </c>
      <c r="AC12" s="387">
        <v>1009</v>
      </c>
      <c r="AD12" s="387">
        <v>659</v>
      </c>
      <c r="AE12" s="387">
        <v>815</v>
      </c>
      <c r="AF12" s="387">
        <v>-46</v>
      </c>
      <c r="AG12" s="369">
        <v>12358</v>
      </c>
      <c r="AH12" s="407">
        <f t="shared" si="9"/>
        <v>0.33460106813400226</v>
      </c>
      <c r="AI12" s="411">
        <f t="shared" si="10"/>
        <v>0.13740087392782002</v>
      </c>
      <c r="AK12" s="225" t="s">
        <v>222</v>
      </c>
      <c r="AL12" s="158" t="s">
        <v>190</v>
      </c>
      <c r="AM12" s="383">
        <f>取引基本表!AR9</f>
        <v>3495</v>
      </c>
      <c r="AN12" s="407">
        <f t="shared" si="6"/>
        <v>9.9061817975680963E-2</v>
      </c>
      <c r="AP12" s="225" t="s">
        <v>222</v>
      </c>
      <c r="AQ12" s="158" t="s">
        <v>190</v>
      </c>
      <c r="AR12" s="386">
        <f>取引基本表!AX9</f>
        <v>7581</v>
      </c>
      <c r="AS12" s="387">
        <f>取引基本表!AY9</f>
        <v>10839</v>
      </c>
      <c r="AT12" s="387">
        <f>ABS(取引基本表!BB9)</f>
        <v>6062</v>
      </c>
      <c r="AU12" s="388">
        <f t="shared" si="11"/>
        <v>4777</v>
      </c>
      <c r="AV12" s="411">
        <v>0.73020703224841943</v>
      </c>
      <c r="AW12" s="407">
        <v>0.26979296775158057</v>
      </c>
    </row>
    <row r="13" spans="1:49" x14ac:dyDescent="0.2">
      <c r="A13" s="225" t="s">
        <v>223</v>
      </c>
      <c r="B13" s="158" t="s">
        <v>28</v>
      </c>
      <c r="C13" s="405">
        <f t="shared" si="0"/>
        <v>0</v>
      </c>
      <c r="D13" s="406">
        <f t="shared" si="1"/>
        <v>0.3411764705882353</v>
      </c>
      <c r="E13" s="406">
        <f t="shared" si="1"/>
        <v>0.31058823529411766</v>
      </c>
      <c r="F13" s="406">
        <f t="shared" si="2"/>
        <v>0.3835294117647059</v>
      </c>
      <c r="G13" s="406">
        <f t="shared" si="2"/>
        <v>0.24470588235294119</v>
      </c>
      <c r="H13" s="407">
        <f t="shared" si="3"/>
        <v>1.4682123522575891E-2</v>
      </c>
      <c r="K13" s="225" t="s">
        <v>223</v>
      </c>
      <c r="L13" s="158" t="s">
        <v>28</v>
      </c>
      <c r="M13" s="383">
        <f>取引基本表!AX10</f>
        <v>918</v>
      </c>
      <c r="N13" s="367">
        <f>ABS(取引基本表!BB10)</f>
        <v>918</v>
      </c>
      <c r="O13" s="411">
        <f t="shared" si="4"/>
        <v>1</v>
      </c>
      <c r="P13" s="407">
        <f t="shared" si="5"/>
        <v>0</v>
      </c>
      <c r="R13" s="225" t="s">
        <v>223</v>
      </c>
      <c r="S13" s="158" t="s">
        <v>28</v>
      </c>
      <c r="T13" s="365">
        <f>取引基本表!BD10</f>
        <v>425</v>
      </c>
      <c r="U13" s="446">
        <f>雇用表!AQ10</f>
        <v>145</v>
      </c>
      <c r="V13" s="447">
        <f>雇用表!AQ56</f>
        <v>132</v>
      </c>
      <c r="W13" s="413">
        <f t="shared" si="7"/>
        <v>0.3411764705882353</v>
      </c>
      <c r="X13" s="413">
        <f t="shared" si="8"/>
        <v>0.31058823529411766</v>
      </c>
      <c r="Z13" s="225" t="s">
        <v>223</v>
      </c>
      <c r="AA13" s="48" t="s">
        <v>28</v>
      </c>
      <c r="AB13" s="452">
        <v>104</v>
      </c>
      <c r="AC13" s="387">
        <v>-7</v>
      </c>
      <c r="AD13" s="387">
        <v>48</v>
      </c>
      <c r="AE13" s="387">
        <v>18</v>
      </c>
      <c r="AF13" s="387">
        <v>0</v>
      </c>
      <c r="AG13" s="369">
        <v>425</v>
      </c>
      <c r="AH13" s="407">
        <f t="shared" si="9"/>
        <v>0.3835294117647059</v>
      </c>
      <c r="AI13" s="411">
        <f t="shared" si="10"/>
        <v>0.24470588235294119</v>
      </c>
      <c r="AK13" s="225" t="s">
        <v>223</v>
      </c>
      <c r="AL13" s="158" t="s">
        <v>28</v>
      </c>
      <c r="AM13" s="383">
        <f>取引基本表!AR10</f>
        <v>518</v>
      </c>
      <c r="AN13" s="407">
        <f t="shared" si="6"/>
        <v>1.4682123522575891E-2</v>
      </c>
      <c r="AP13" s="225" t="s">
        <v>223</v>
      </c>
      <c r="AQ13" s="158" t="s">
        <v>28</v>
      </c>
      <c r="AR13" s="386">
        <f>取引基本表!AX10</f>
        <v>918</v>
      </c>
      <c r="AS13" s="387">
        <f>取引基本表!AY10</f>
        <v>425</v>
      </c>
      <c r="AT13" s="387">
        <f>ABS(取引基本表!BB10)</f>
        <v>918</v>
      </c>
      <c r="AU13" s="388">
        <f t="shared" si="11"/>
        <v>-493</v>
      </c>
      <c r="AV13" s="411">
        <v>0.93315766467397665</v>
      </c>
      <c r="AW13" s="407">
        <v>6.684233532602335E-2</v>
      </c>
    </row>
    <row r="14" spans="1:49" x14ac:dyDescent="0.2">
      <c r="A14" s="225" t="s">
        <v>224</v>
      </c>
      <c r="B14" s="158" t="s">
        <v>267</v>
      </c>
      <c r="C14" s="405">
        <f t="shared" si="0"/>
        <v>6.3559322033898136E-3</v>
      </c>
      <c r="D14" s="406">
        <f t="shared" si="1"/>
        <v>0.38095238095238093</v>
      </c>
      <c r="E14" s="406">
        <f t="shared" si="1"/>
        <v>0.26190476190476192</v>
      </c>
      <c r="F14" s="406">
        <f t="shared" si="2"/>
        <v>0.42857142857142855</v>
      </c>
      <c r="G14" s="406">
        <f t="shared" si="2"/>
        <v>0.23809523809523808</v>
      </c>
      <c r="H14" s="407">
        <f t="shared" si="3"/>
        <v>1.218786315580624E-3</v>
      </c>
      <c r="K14" s="225" t="s">
        <v>224</v>
      </c>
      <c r="L14" s="158" t="s">
        <v>267</v>
      </c>
      <c r="M14" s="383">
        <f>取引基本表!AX11</f>
        <v>944</v>
      </c>
      <c r="N14" s="367">
        <f>ABS(取引基本表!BB11)</f>
        <v>938</v>
      </c>
      <c r="O14" s="411">
        <f t="shared" si="4"/>
        <v>0.99364406779661019</v>
      </c>
      <c r="P14" s="407">
        <f t="shared" si="5"/>
        <v>6.3559322033898136E-3</v>
      </c>
      <c r="R14" s="225" t="s">
        <v>224</v>
      </c>
      <c r="S14" s="158" t="s">
        <v>267</v>
      </c>
      <c r="T14" s="365">
        <f>取引基本表!BD11</f>
        <v>42</v>
      </c>
      <c r="U14" s="446">
        <f>雇用表!AQ11</f>
        <v>16</v>
      </c>
      <c r="V14" s="447">
        <f>雇用表!AQ57</f>
        <v>11</v>
      </c>
      <c r="W14" s="413">
        <f t="shared" si="7"/>
        <v>0.38095238095238093</v>
      </c>
      <c r="X14" s="413">
        <f t="shared" si="8"/>
        <v>0.26190476190476192</v>
      </c>
      <c r="Z14" s="225" t="s">
        <v>224</v>
      </c>
      <c r="AA14" s="48" t="s">
        <v>267</v>
      </c>
      <c r="AB14" s="452">
        <v>10</v>
      </c>
      <c r="AC14" s="387">
        <v>3</v>
      </c>
      <c r="AD14" s="387">
        <v>3</v>
      </c>
      <c r="AE14" s="387">
        <v>2</v>
      </c>
      <c r="AF14" s="387">
        <v>0</v>
      </c>
      <c r="AG14" s="369">
        <v>42</v>
      </c>
      <c r="AH14" s="407">
        <f t="shared" si="9"/>
        <v>0.42857142857142855</v>
      </c>
      <c r="AI14" s="411">
        <f t="shared" si="10"/>
        <v>0.23809523809523808</v>
      </c>
      <c r="AK14" s="225" t="s">
        <v>224</v>
      </c>
      <c r="AL14" s="158" t="s">
        <v>267</v>
      </c>
      <c r="AM14" s="383">
        <f>取引基本表!AR11</f>
        <v>43</v>
      </c>
      <c r="AN14" s="407">
        <f t="shared" si="6"/>
        <v>1.218786315580624E-3</v>
      </c>
      <c r="AP14" s="225" t="s">
        <v>224</v>
      </c>
      <c r="AQ14" s="158" t="s">
        <v>267</v>
      </c>
      <c r="AR14" s="386">
        <f>取引基本表!AX11</f>
        <v>944</v>
      </c>
      <c r="AS14" s="387">
        <f>取引基本表!AY11</f>
        <v>36</v>
      </c>
      <c r="AT14" s="387">
        <f>ABS(取引基本表!BB11)</f>
        <v>938</v>
      </c>
      <c r="AU14" s="388">
        <f t="shared" si="11"/>
        <v>-902</v>
      </c>
      <c r="AV14" s="411">
        <v>0.78289172072298208</v>
      </c>
      <c r="AW14" s="407">
        <v>0.21710827927701792</v>
      </c>
    </row>
    <row r="15" spans="1:49" x14ac:dyDescent="0.2">
      <c r="A15" s="225" t="s">
        <v>225</v>
      </c>
      <c r="B15" s="158" t="s">
        <v>29</v>
      </c>
      <c r="C15" s="405">
        <f t="shared" si="0"/>
        <v>0</v>
      </c>
      <c r="D15" s="406">
        <f t="shared" si="1"/>
        <v>0</v>
      </c>
      <c r="E15" s="406">
        <f t="shared" si="1"/>
        <v>0</v>
      </c>
      <c r="F15" s="406">
        <f t="shared" si="2"/>
        <v>0.2982456140350877</v>
      </c>
      <c r="G15" s="406">
        <f t="shared" si="2"/>
        <v>0.10526315789473684</v>
      </c>
      <c r="H15" s="407">
        <f t="shared" si="3"/>
        <v>9.2117570363651827E-3</v>
      </c>
      <c r="K15" s="225" t="s">
        <v>225</v>
      </c>
      <c r="L15" s="158" t="s">
        <v>29</v>
      </c>
      <c r="M15" s="383">
        <f>取引基本表!AX12</f>
        <v>1584</v>
      </c>
      <c r="N15" s="367">
        <f>ABS(取引基本表!BB12)</f>
        <v>1584</v>
      </c>
      <c r="O15" s="411">
        <f t="shared" si="4"/>
        <v>1</v>
      </c>
      <c r="P15" s="407">
        <f t="shared" si="5"/>
        <v>0</v>
      </c>
      <c r="R15" s="225" t="s">
        <v>225</v>
      </c>
      <c r="S15" s="158" t="s">
        <v>29</v>
      </c>
      <c r="T15" s="365">
        <f>取引基本表!BD12</f>
        <v>57</v>
      </c>
      <c r="U15" s="446">
        <f>雇用表!AQ12</f>
        <v>0</v>
      </c>
      <c r="V15" s="447">
        <f>雇用表!AQ58</f>
        <v>0</v>
      </c>
      <c r="W15" s="413">
        <f t="shared" si="7"/>
        <v>0</v>
      </c>
      <c r="X15" s="413">
        <f t="shared" si="8"/>
        <v>0</v>
      </c>
      <c r="Z15" s="225" t="s">
        <v>225</v>
      </c>
      <c r="AA15" s="48" t="s">
        <v>29</v>
      </c>
      <c r="AB15" s="452">
        <v>6</v>
      </c>
      <c r="AC15" s="387">
        <v>3</v>
      </c>
      <c r="AD15" s="387">
        <v>7</v>
      </c>
      <c r="AE15" s="387">
        <v>1</v>
      </c>
      <c r="AF15" s="387">
        <v>0</v>
      </c>
      <c r="AG15" s="369">
        <v>57</v>
      </c>
      <c r="AH15" s="407">
        <f t="shared" si="9"/>
        <v>0.2982456140350877</v>
      </c>
      <c r="AI15" s="411">
        <f t="shared" si="10"/>
        <v>0.10526315789473684</v>
      </c>
      <c r="AK15" s="225" t="s">
        <v>225</v>
      </c>
      <c r="AL15" s="158" t="s">
        <v>29</v>
      </c>
      <c r="AM15" s="383">
        <f>取引基本表!AR12</f>
        <v>325</v>
      </c>
      <c r="AN15" s="407">
        <f t="shared" si="6"/>
        <v>9.2117570363651827E-3</v>
      </c>
      <c r="AP15" s="225" t="s">
        <v>225</v>
      </c>
      <c r="AQ15" s="158" t="s">
        <v>29</v>
      </c>
      <c r="AR15" s="386">
        <f>取引基本表!AX12</f>
        <v>1584</v>
      </c>
      <c r="AS15" s="387">
        <f>取引基本表!AY12</f>
        <v>57</v>
      </c>
      <c r="AT15" s="387">
        <f>ABS(取引基本表!BB12)</f>
        <v>1584</v>
      </c>
      <c r="AU15" s="388">
        <f t="shared" si="11"/>
        <v>-1527</v>
      </c>
      <c r="AV15" s="411">
        <v>0.8222762164835401</v>
      </c>
      <c r="AW15" s="407">
        <v>0.1777237835164599</v>
      </c>
    </row>
    <row r="16" spans="1:49" x14ac:dyDescent="0.2">
      <c r="A16" s="225" t="s">
        <v>226</v>
      </c>
      <c r="B16" s="158" t="s">
        <v>30</v>
      </c>
      <c r="C16" s="405">
        <f t="shared" si="0"/>
        <v>8.0906148867310179E-4</v>
      </c>
      <c r="D16" s="406">
        <f t="shared" si="1"/>
        <v>0</v>
      </c>
      <c r="E16" s="406">
        <f t="shared" si="1"/>
        <v>0</v>
      </c>
      <c r="F16" s="406">
        <f t="shared" si="2"/>
        <v>0</v>
      </c>
      <c r="G16" s="406">
        <f t="shared" si="2"/>
        <v>0</v>
      </c>
      <c r="H16" s="407">
        <f t="shared" si="3"/>
        <v>1.7573198038604347E-2</v>
      </c>
      <c r="K16" s="225" t="s">
        <v>226</v>
      </c>
      <c r="L16" s="158" t="s">
        <v>30</v>
      </c>
      <c r="M16" s="383">
        <f>取引基本表!AX13</f>
        <v>1236</v>
      </c>
      <c r="N16" s="367">
        <f>ABS(取引基本表!BB13)</f>
        <v>1235</v>
      </c>
      <c r="O16" s="411">
        <f t="shared" si="4"/>
        <v>0.9991909385113269</v>
      </c>
      <c r="P16" s="407">
        <f t="shared" si="5"/>
        <v>8.0906148867310179E-4</v>
      </c>
      <c r="R16" s="225" t="s">
        <v>226</v>
      </c>
      <c r="S16" s="158" t="s">
        <v>30</v>
      </c>
      <c r="T16" s="365">
        <f>取引基本表!BD13</f>
        <v>1</v>
      </c>
      <c r="U16" s="446">
        <f>雇用表!AQ13</f>
        <v>0</v>
      </c>
      <c r="V16" s="447">
        <f>雇用表!AQ59</f>
        <v>0</v>
      </c>
      <c r="W16" s="413">
        <f t="shared" si="7"/>
        <v>0</v>
      </c>
      <c r="X16" s="413">
        <f t="shared" si="8"/>
        <v>0</v>
      </c>
      <c r="Z16" s="225" t="s">
        <v>226</v>
      </c>
      <c r="AA16" s="48" t="s">
        <v>30</v>
      </c>
      <c r="AB16" s="452">
        <v>0</v>
      </c>
      <c r="AC16" s="387">
        <v>0</v>
      </c>
      <c r="AD16" s="387">
        <v>0</v>
      </c>
      <c r="AE16" s="387">
        <v>0</v>
      </c>
      <c r="AF16" s="387">
        <v>0</v>
      </c>
      <c r="AG16" s="369">
        <v>1</v>
      </c>
      <c r="AH16" s="407">
        <f t="shared" si="9"/>
        <v>0</v>
      </c>
      <c r="AI16" s="411">
        <f t="shared" si="10"/>
        <v>0</v>
      </c>
      <c r="AK16" s="225" t="s">
        <v>226</v>
      </c>
      <c r="AL16" s="158" t="s">
        <v>30</v>
      </c>
      <c r="AM16" s="383">
        <f>取引基本表!AR13</f>
        <v>620</v>
      </c>
      <c r="AN16" s="407">
        <f t="shared" si="6"/>
        <v>1.7573198038604347E-2</v>
      </c>
      <c r="AP16" s="225" t="s">
        <v>226</v>
      </c>
      <c r="AQ16" s="158" t="s">
        <v>30</v>
      </c>
      <c r="AR16" s="386">
        <f>取引基本表!AX13</f>
        <v>1236</v>
      </c>
      <c r="AS16" s="387">
        <f>取引基本表!AY13</f>
        <v>0</v>
      </c>
      <c r="AT16" s="387">
        <f>ABS(取引基本表!BB13)</f>
        <v>1235</v>
      </c>
      <c r="AU16" s="388">
        <f t="shared" si="11"/>
        <v>-1235</v>
      </c>
      <c r="AV16" s="411">
        <v>0.87631747448336361</v>
      </c>
      <c r="AW16" s="407">
        <v>0.12368252551663639</v>
      </c>
    </row>
    <row r="17" spans="1:49" x14ac:dyDescent="0.2">
      <c r="A17" s="225" t="s">
        <v>2</v>
      </c>
      <c r="B17" s="158" t="s">
        <v>374</v>
      </c>
      <c r="C17" s="405">
        <f t="shared" si="0"/>
        <v>1.9255455712451908E-2</v>
      </c>
      <c r="D17" s="406">
        <f t="shared" si="1"/>
        <v>1.9607843137254902E-2</v>
      </c>
      <c r="E17" s="406">
        <f t="shared" si="1"/>
        <v>9.8039215686274508E-3</v>
      </c>
      <c r="F17" s="406">
        <f t="shared" si="2"/>
        <v>0.34313725490196079</v>
      </c>
      <c r="G17" s="406">
        <f t="shared" si="2"/>
        <v>0.22549019607843138</v>
      </c>
      <c r="H17" s="407">
        <f t="shared" si="3"/>
        <v>2.8343867804200562E-3</v>
      </c>
      <c r="K17" s="225" t="s">
        <v>2</v>
      </c>
      <c r="L17" s="158" t="s">
        <v>374</v>
      </c>
      <c r="M17" s="383">
        <f>取引基本表!AX14</f>
        <v>779</v>
      </c>
      <c r="N17" s="367">
        <f>ABS(取引基本表!BB14)</f>
        <v>764</v>
      </c>
      <c r="O17" s="411">
        <f t="shared" si="4"/>
        <v>0.98074454428754809</v>
      </c>
      <c r="P17" s="407">
        <f t="shared" si="5"/>
        <v>1.9255455712451908E-2</v>
      </c>
      <c r="R17" s="225" t="s">
        <v>2</v>
      </c>
      <c r="S17" s="158" t="s">
        <v>374</v>
      </c>
      <c r="T17" s="365">
        <f>取引基本表!BD14</f>
        <v>102</v>
      </c>
      <c r="U17" s="446">
        <f>雇用表!AQ14</f>
        <v>2</v>
      </c>
      <c r="V17" s="447">
        <f>雇用表!AQ60</f>
        <v>1</v>
      </c>
      <c r="W17" s="413">
        <f t="shared" si="7"/>
        <v>1.9607843137254902E-2</v>
      </c>
      <c r="X17" s="413">
        <f t="shared" si="8"/>
        <v>9.8039215686274508E-3</v>
      </c>
      <c r="Z17" s="225" t="s">
        <v>2</v>
      </c>
      <c r="AA17" s="48" t="s">
        <v>374</v>
      </c>
      <c r="AB17" s="452">
        <v>23</v>
      </c>
      <c r="AC17" s="387">
        <v>-1</v>
      </c>
      <c r="AD17" s="387">
        <v>9</v>
      </c>
      <c r="AE17" s="387">
        <v>4</v>
      </c>
      <c r="AF17" s="387">
        <v>0</v>
      </c>
      <c r="AG17" s="369">
        <v>102</v>
      </c>
      <c r="AH17" s="407">
        <f t="shared" si="9"/>
        <v>0.34313725490196079</v>
      </c>
      <c r="AI17" s="411">
        <f t="shared" si="10"/>
        <v>0.22549019607843138</v>
      </c>
      <c r="AK17" s="225" t="s">
        <v>2</v>
      </c>
      <c r="AL17" s="158" t="s">
        <v>374</v>
      </c>
      <c r="AM17" s="383">
        <f>取引基本表!AR14</f>
        <v>100</v>
      </c>
      <c r="AN17" s="407">
        <f t="shared" si="6"/>
        <v>2.8343867804200562E-3</v>
      </c>
      <c r="AP17" s="225" t="s">
        <v>2</v>
      </c>
      <c r="AQ17" s="158" t="s">
        <v>364</v>
      </c>
      <c r="AR17" s="386">
        <f>取引基本表!AX14</f>
        <v>779</v>
      </c>
      <c r="AS17" s="387">
        <f>取引基本表!AY14</f>
        <v>87</v>
      </c>
      <c r="AT17" s="387">
        <f>ABS(取引基本表!BB14)</f>
        <v>764</v>
      </c>
      <c r="AU17" s="388">
        <f t="shared" si="11"/>
        <v>-677</v>
      </c>
      <c r="AV17" s="411">
        <v>0.80716043298169571</v>
      </c>
      <c r="AW17" s="407">
        <v>0.19283956701830429</v>
      </c>
    </row>
    <row r="18" spans="1:49" x14ac:dyDescent="0.2">
      <c r="A18" s="225" t="s">
        <v>3</v>
      </c>
      <c r="B18" s="158" t="s">
        <v>31</v>
      </c>
      <c r="C18" s="405">
        <f t="shared" si="0"/>
        <v>0.17326732673267331</v>
      </c>
      <c r="D18" s="406">
        <f t="shared" si="1"/>
        <v>6.3004846526655903E-2</v>
      </c>
      <c r="E18" s="406">
        <f t="shared" si="1"/>
        <v>5.492730210016155E-2</v>
      </c>
      <c r="F18" s="406">
        <f t="shared" si="2"/>
        <v>0.4604200323101777</v>
      </c>
      <c r="G18" s="406">
        <f t="shared" si="2"/>
        <v>0.2148626817447496</v>
      </c>
      <c r="H18" s="407">
        <f t="shared" si="3"/>
        <v>4.8184575267140952E-4</v>
      </c>
      <c r="K18" s="225" t="s">
        <v>3</v>
      </c>
      <c r="L18" s="158" t="s">
        <v>31</v>
      </c>
      <c r="M18" s="383">
        <f>取引基本表!AX15</f>
        <v>606</v>
      </c>
      <c r="N18" s="367">
        <f>ABS(取引基本表!BB15)</f>
        <v>501</v>
      </c>
      <c r="O18" s="411">
        <f t="shared" si="4"/>
        <v>0.82673267326732669</v>
      </c>
      <c r="P18" s="407">
        <f t="shared" si="5"/>
        <v>0.17326732673267331</v>
      </c>
      <c r="R18" s="225" t="s">
        <v>3</v>
      </c>
      <c r="S18" s="158" t="s">
        <v>31</v>
      </c>
      <c r="T18" s="365">
        <f>取引基本表!BD15</f>
        <v>619</v>
      </c>
      <c r="U18" s="446">
        <f>雇用表!AQ15</f>
        <v>39</v>
      </c>
      <c r="V18" s="447">
        <f>雇用表!AQ61</f>
        <v>34</v>
      </c>
      <c r="W18" s="413">
        <f t="shared" si="7"/>
        <v>6.3004846526655903E-2</v>
      </c>
      <c r="X18" s="413">
        <f t="shared" si="8"/>
        <v>5.492730210016155E-2</v>
      </c>
      <c r="Z18" s="225" t="s">
        <v>3</v>
      </c>
      <c r="AA18" s="48" t="s">
        <v>31</v>
      </c>
      <c r="AB18" s="452">
        <v>133</v>
      </c>
      <c r="AC18" s="387">
        <v>61</v>
      </c>
      <c r="AD18" s="387">
        <v>72</v>
      </c>
      <c r="AE18" s="387">
        <v>19</v>
      </c>
      <c r="AF18" s="387">
        <v>0</v>
      </c>
      <c r="AG18" s="369">
        <v>619</v>
      </c>
      <c r="AH18" s="407">
        <f t="shared" si="9"/>
        <v>0.4604200323101777</v>
      </c>
      <c r="AI18" s="411">
        <f t="shared" si="10"/>
        <v>0.2148626817447496</v>
      </c>
      <c r="AK18" s="225" t="s">
        <v>3</v>
      </c>
      <c r="AL18" s="158" t="s">
        <v>31</v>
      </c>
      <c r="AM18" s="383">
        <f>取引基本表!AR15</f>
        <v>17</v>
      </c>
      <c r="AN18" s="407">
        <f t="shared" si="6"/>
        <v>4.8184575267140952E-4</v>
      </c>
      <c r="AP18" s="225" t="s">
        <v>3</v>
      </c>
      <c r="AQ18" s="158" t="s">
        <v>31</v>
      </c>
      <c r="AR18" s="386">
        <f>取引基本表!AX15</f>
        <v>606</v>
      </c>
      <c r="AS18" s="387">
        <f>取引基本表!AY15</f>
        <v>514</v>
      </c>
      <c r="AT18" s="387">
        <f>ABS(取引基本表!BB15)</f>
        <v>501</v>
      </c>
      <c r="AU18" s="388">
        <f t="shared" si="11"/>
        <v>13</v>
      </c>
      <c r="AV18" s="411">
        <v>0.69369460950567885</v>
      </c>
      <c r="AW18" s="407">
        <v>0.30630539049432115</v>
      </c>
    </row>
    <row r="19" spans="1:49" x14ac:dyDescent="0.2">
      <c r="A19" s="225" t="s">
        <v>4</v>
      </c>
      <c r="B19" s="158" t="s">
        <v>32</v>
      </c>
      <c r="C19" s="405">
        <f t="shared" si="0"/>
        <v>6.6666666666667096E-3</v>
      </c>
      <c r="D19" s="406">
        <f t="shared" si="1"/>
        <v>0</v>
      </c>
      <c r="E19" s="406">
        <f t="shared" si="1"/>
        <v>0</v>
      </c>
      <c r="F19" s="406">
        <f t="shared" si="2"/>
        <v>0.2857142857142857</v>
      </c>
      <c r="G19" s="406">
        <f t="shared" si="2"/>
        <v>7.1428571428571425E-2</v>
      </c>
      <c r="H19" s="407">
        <f t="shared" si="3"/>
        <v>-1.1337547121680225E-4</v>
      </c>
      <c r="K19" s="225" t="s">
        <v>4</v>
      </c>
      <c r="L19" s="158" t="s">
        <v>32</v>
      </c>
      <c r="M19" s="383">
        <f>取引基本表!AX16</f>
        <v>450</v>
      </c>
      <c r="N19" s="367">
        <f>ABS(取引基本表!BB16)</f>
        <v>447</v>
      </c>
      <c r="O19" s="411">
        <f t="shared" si="4"/>
        <v>0.99333333333333329</v>
      </c>
      <c r="P19" s="407">
        <f t="shared" si="5"/>
        <v>6.6666666666667096E-3</v>
      </c>
      <c r="R19" s="225" t="s">
        <v>4</v>
      </c>
      <c r="S19" s="158" t="s">
        <v>32</v>
      </c>
      <c r="T19" s="365">
        <f>取引基本表!BD16</f>
        <v>14</v>
      </c>
      <c r="U19" s="446">
        <f>雇用表!AQ16</f>
        <v>0</v>
      </c>
      <c r="V19" s="447">
        <f>雇用表!AQ62</f>
        <v>0</v>
      </c>
      <c r="W19" s="413">
        <f t="shared" si="7"/>
        <v>0</v>
      </c>
      <c r="X19" s="413">
        <f t="shared" si="8"/>
        <v>0</v>
      </c>
      <c r="Z19" s="225" t="s">
        <v>4</v>
      </c>
      <c r="AA19" s="48" t="s">
        <v>32</v>
      </c>
      <c r="AB19" s="452">
        <v>1</v>
      </c>
      <c r="AC19" s="387">
        <v>2</v>
      </c>
      <c r="AD19" s="387">
        <v>1</v>
      </c>
      <c r="AE19" s="387">
        <v>0</v>
      </c>
      <c r="AF19" s="387">
        <v>0</v>
      </c>
      <c r="AG19" s="369">
        <v>14</v>
      </c>
      <c r="AH19" s="407">
        <f t="shared" si="9"/>
        <v>0.2857142857142857</v>
      </c>
      <c r="AI19" s="411">
        <f t="shared" si="10"/>
        <v>7.1428571428571425E-2</v>
      </c>
      <c r="AK19" s="225" t="s">
        <v>4</v>
      </c>
      <c r="AL19" s="158" t="s">
        <v>32</v>
      </c>
      <c r="AM19" s="383">
        <f>取引基本表!AR16</f>
        <v>-4</v>
      </c>
      <c r="AN19" s="407">
        <f t="shared" si="6"/>
        <v>-1.1337547121680225E-4</v>
      </c>
      <c r="AP19" s="225" t="s">
        <v>4</v>
      </c>
      <c r="AQ19" s="158" t="s">
        <v>32</v>
      </c>
      <c r="AR19" s="386">
        <f>取引基本表!AX16</f>
        <v>450</v>
      </c>
      <c r="AS19" s="387">
        <f>取引基本表!AY16</f>
        <v>11</v>
      </c>
      <c r="AT19" s="387">
        <f>ABS(取引基本表!BB16)</f>
        <v>447</v>
      </c>
      <c r="AU19" s="388">
        <f t="shared" si="11"/>
        <v>-436</v>
      </c>
      <c r="AV19" s="411">
        <v>0.63033685044372512</v>
      </c>
      <c r="AW19" s="407">
        <v>0.36966314955627488</v>
      </c>
    </row>
    <row r="20" spans="1:49" x14ac:dyDescent="0.2">
      <c r="A20" s="225" t="s">
        <v>5</v>
      </c>
      <c r="B20" s="158" t="s">
        <v>33</v>
      </c>
      <c r="C20" s="405">
        <f t="shared" si="0"/>
        <v>0</v>
      </c>
      <c r="D20" s="406">
        <f t="shared" si="1"/>
        <v>1.5</v>
      </c>
      <c r="E20" s="406">
        <f t="shared" si="1"/>
        <v>1.1666666666666667</v>
      </c>
      <c r="F20" s="406">
        <f t="shared" si="2"/>
        <v>0.33333333333333331</v>
      </c>
      <c r="G20" s="406">
        <f t="shared" si="2"/>
        <v>0.16666666666666666</v>
      </c>
      <c r="H20" s="407">
        <f t="shared" si="3"/>
        <v>5.9522122388821173E-4</v>
      </c>
      <c r="K20" s="225" t="s">
        <v>5</v>
      </c>
      <c r="L20" s="158" t="s">
        <v>33</v>
      </c>
      <c r="M20" s="383">
        <f>取引基本表!AX17</f>
        <v>260</v>
      </c>
      <c r="N20" s="367">
        <f>ABS(取引基本表!BB17)</f>
        <v>260</v>
      </c>
      <c r="O20" s="411">
        <f t="shared" si="4"/>
        <v>1</v>
      </c>
      <c r="P20" s="407">
        <f t="shared" si="5"/>
        <v>0</v>
      </c>
      <c r="R20" s="225" t="s">
        <v>5</v>
      </c>
      <c r="S20" s="158" t="s">
        <v>33</v>
      </c>
      <c r="T20" s="365">
        <f>取引基本表!BD17</f>
        <v>6</v>
      </c>
      <c r="U20" s="446">
        <f>雇用表!AQ17</f>
        <v>9</v>
      </c>
      <c r="V20" s="447">
        <f>雇用表!AQ63</f>
        <v>7</v>
      </c>
      <c r="W20" s="413">
        <f t="shared" si="7"/>
        <v>1.5</v>
      </c>
      <c r="X20" s="413">
        <f t="shared" si="8"/>
        <v>1.1666666666666667</v>
      </c>
      <c r="Z20" s="225" t="s">
        <v>5</v>
      </c>
      <c r="AA20" s="48" t="s">
        <v>33</v>
      </c>
      <c r="AB20" s="452">
        <v>1</v>
      </c>
      <c r="AC20" s="387">
        <v>1</v>
      </c>
      <c r="AD20" s="387">
        <v>0</v>
      </c>
      <c r="AE20" s="387">
        <v>0</v>
      </c>
      <c r="AF20" s="387">
        <v>0</v>
      </c>
      <c r="AG20" s="369">
        <v>6</v>
      </c>
      <c r="AH20" s="407">
        <f t="shared" si="9"/>
        <v>0.33333333333333331</v>
      </c>
      <c r="AI20" s="411">
        <f t="shared" si="10"/>
        <v>0.16666666666666666</v>
      </c>
      <c r="AK20" s="225" t="s">
        <v>5</v>
      </c>
      <c r="AL20" s="158" t="s">
        <v>33</v>
      </c>
      <c r="AM20" s="383">
        <f>取引基本表!AR17</f>
        <v>21</v>
      </c>
      <c r="AN20" s="407">
        <f t="shared" si="6"/>
        <v>5.9522122388821173E-4</v>
      </c>
      <c r="AP20" s="225" t="s">
        <v>5</v>
      </c>
      <c r="AQ20" s="158" t="s">
        <v>33</v>
      </c>
      <c r="AR20" s="386">
        <f>取引基本表!AX17</f>
        <v>260</v>
      </c>
      <c r="AS20" s="387">
        <f>取引基本表!AY17</f>
        <v>6</v>
      </c>
      <c r="AT20" s="387">
        <f>ABS(取引基本表!BB17)</f>
        <v>260</v>
      </c>
      <c r="AU20" s="388">
        <f t="shared" si="11"/>
        <v>-254</v>
      </c>
      <c r="AV20" s="411">
        <v>0.88159848319713086</v>
      </c>
      <c r="AW20" s="407">
        <v>0.11840151680286914</v>
      </c>
    </row>
    <row r="21" spans="1:49" x14ac:dyDescent="0.2">
      <c r="A21" s="225" t="s">
        <v>6</v>
      </c>
      <c r="B21" s="158" t="s">
        <v>34</v>
      </c>
      <c r="C21" s="405">
        <f t="shared" si="0"/>
        <v>2.5662959794696349E-2</v>
      </c>
      <c r="D21" s="406">
        <f t="shared" si="1"/>
        <v>0.12903225806451613</v>
      </c>
      <c r="E21" s="406">
        <f t="shared" si="1"/>
        <v>9.2165898617511524E-2</v>
      </c>
      <c r="F21" s="406">
        <f t="shared" si="2"/>
        <v>0.42857142857142855</v>
      </c>
      <c r="G21" s="406">
        <f t="shared" si="2"/>
        <v>0.2857142857142857</v>
      </c>
      <c r="H21" s="407">
        <f t="shared" si="3"/>
        <v>9.6369150534281905E-4</v>
      </c>
      <c r="K21" s="225" t="s">
        <v>6</v>
      </c>
      <c r="L21" s="158" t="s">
        <v>34</v>
      </c>
      <c r="M21" s="383">
        <f>取引基本表!AX18</f>
        <v>1169</v>
      </c>
      <c r="N21" s="367">
        <f>ABS(取引基本表!BB18)</f>
        <v>1139</v>
      </c>
      <c r="O21" s="411">
        <f t="shared" si="4"/>
        <v>0.97433704020530365</v>
      </c>
      <c r="P21" s="407">
        <f t="shared" si="5"/>
        <v>2.5662959794696349E-2</v>
      </c>
      <c r="R21" s="225" t="s">
        <v>6</v>
      </c>
      <c r="S21" s="158" t="s">
        <v>34</v>
      </c>
      <c r="T21" s="365">
        <f>取引基本表!BD18</f>
        <v>217</v>
      </c>
      <c r="U21" s="446">
        <f>雇用表!AQ18</f>
        <v>28</v>
      </c>
      <c r="V21" s="447">
        <f>雇用表!AQ64</f>
        <v>20</v>
      </c>
      <c r="W21" s="413">
        <f t="shared" si="7"/>
        <v>0.12903225806451613</v>
      </c>
      <c r="X21" s="413">
        <f t="shared" si="8"/>
        <v>9.2165898617511524E-2</v>
      </c>
      <c r="Z21" s="225" t="s">
        <v>6</v>
      </c>
      <c r="AA21" s="48" t="s">
        <v>34</v>
      </c>
      <c r="AB21" s="452">
        <v>62</v>
      </c>
      <c r="AC21" s="387">
        <v>7</v>
      </c>
      <c r="AD21" s="387">
        <v>18</v>
      </c>
      <c r="AE21" s="387">
        <v>6</v>
      </c>
      <c r="AF21" s="387">
        <v>0</v>
      </c>
      <c r="AG21" s="369">
        <v>217</v>
      </c>
      <c r="AH21" s="407">
        <f t="shared" si="9"/>
        <v>0.42857142857142855</v>
      </c>
      <c r="AI21" s="411">
        <f t="shared" si="10"/>
        <v>0.2857142857142857</v>
      </c>
      <c r="AK21" s="225" t="s">
        <v>6</v>
      </c>
      <c r="AL21" s="158" t="s">
        <v>34</v>
      </c>
      <c r="AM21" s="383">
        <f>取引基本表!AR18</f>
        <v>34</v>
      </c>
      <c r="AN21" s="407">
        <f t="shared" si="6"/>
        <v>9.6369150534281905E-4</v>
      </c>
      <c r="AP21" s="225" t="s">
        <v>6</v>
      </c>
      <c r="AQ21" s="158" t="s">
        <v>34</v>
      </c>
      <c r="AR21" s="386">
        <f>取引基本表!AX18</f>
        <v>1169</v>
      </c>
      <c r="AS21" s="387">
        <f>取引基本表!AY18</f>
        <v>187</v>
      </c>
      <c r="AT21" s="387">
        <f>ABS(取引基本表!BB18)</f>
        <v>1139</v>
      </c>
      <c r="AU21" s="388">
        <f t="shared" si="11"/>
        <v>-952</v>
      </c>
      <c r="AV21" s="411">
        <v>0.73741787363403832</v>
      </c>
      <c r="AW21" s="407">
        <v>0.26258212636596168</v>
      </c>
    </row>
    <row r="22" spans="1:49" x14ac:dyDescent="0.2">
      <c r="A22" s="225" t="s">
        <v>7</v>
      </c>
      <c r="B22" s="158" t="s">
        <v>268</v>
      </c>
      <c r="C22" s="405">
        <f t="shared" si="0"/>
        <v>5.6016597510373467E-2</v>
      </c>
      <c r="D22" s="406">
        <f t="shared" si="1"/>
        <v>3.1957390146471372E-2</v>
      </c>
      <c r="E22" s="406">
        <f t="shared" si="1"/>
        <v>2.529960053262317E-2</v>
      </c>
      <c r="F22" s="406">
        <f t="shared" si="2"/>
        <v>0.41411451398135818</v>
      </c>
      <c r="G22" s="406">
        <f t="shared" si="2"/>
        <v>0.19573901464713714</v>
      </c>
      <c r="H22" s="407">
        <f t="shared" si="3"/>
        <v>5.6687735608401125E-5</v>
      </c>
      <c r="K22" s="225" t="s">
        <v>7</v>
      </c>
      <c r="L22" s="158" t="s">
        <v>268</v>
      </c>
      <c r="M22" s="383">
        <f>取引基本表!AX19</f>
        <v>482</v>
      </c>
      <c r="N22" s="367">
        <f>ABS(取引基本表!BB19)</f>
        <v>455</v>
      </c>
      <c r="O22" s="411">
        <f t="shared" si="4"/>
        <v>0.94398340248962653</v>
      </c>
      <c r="P22" s="407">
        <f t="shared" si="5"/>
        <v>5.6016597510373467E-2</v>
      </c>
      <c r="R22" s="225" t="s">
        <v>7</v>
      </c>
      <c r="S22" s="158" t="s">
        <v>268</v>
      </c>
      <c r="T22" s="365">
        <f>取引基本表!BD19</f>
        <v>751</v>
      </c>
      <c r="U22" s="446">
        <f>雇用表!AQ19</f>
        <v>24</v>
      </c>
      <c r="V22" s="447">
        <f>雇用表!AQ65</f>
        <v>19</v>
      </c>
      <c r="W22" s="413">
        <f t="shared" si="7"/>
        <v>3.1957390146471372E-2</v>
      </c>
      <c r="X22" s="413">
        <f t="shared" si="8"/>
        <v>2.529960053262317E-2</v>
      </c>
      <c r="Z22" s="225" t="s">
        <v>7</v>
      </c>
      <c r="AA22" s="48" t="s">
        <v>268</v>
      </c>
      <c r="AB22" s="452">
        <v>147</v>
      </c>
      <c r="AC22" s="387">
        <v>80</v>
      </c>
      <c r="AD22" s="387">
        <v>79</v>
      </c>
      <c r="AE22" s="387">
        <v>5</v>
      </c>
      <c r="AF22" s="387">
        <v>0</v>
      </c>
      <c r="AG22" s="369">
        <v>751</v>
      </c>
      <c r="AH22" s="407">
        <f t="shared" si="9"/>
        <v>0.41411451398135818</v>
      </c>
      <c r="AI22" s="411">
        <f t="shared" si="10"/>
        <v>0.19573901464713714</v>
      </c>
      <c r="AK22" s="225" t="s">
        <v>7</v>
      </c>
      <c r="AL22" s="158" t="s">
        <v>268</v>
      </c>
      <c r="AM22" s="383">
        <f>取引基本表!AR19</f>
        <v>2</v>
      </c>
      <c r="AN22" s="407">
        <f t="shared" si="6"/>
        <v>5.6687735608401125E-5</v>
      </c>
      <c r="AP22" s="225" t="s">
        <v>7</v>
      </c>
      <c r="AQ22" s="158" t="s">
        <v>268</v>
      </c>
      <c r="AR22" s="386">
        <f>取引基本表!AX19</f>
        <v>482</v>
      </c>
      <c r="AS22" s="387">
        <f>取引基本表!AY19</f>
        <v>724</v>
      </c>
      <c r="AT22" s="387">
        <f>ABS(取引基本表!BB19)</f>
        <v>455</v>
      </c>
      <c r="AU22" s="388">
        <f t="shared" si="11"/>
        <v>269</v>
      </c>
      <c r="AV22" s="411">
        <v>0.80743251432126495</v>
      </c>
      <c r="AW22" s="407">
        <v>0.19256748567873505</v>
      </c>
    </row>
    <row r="23" spans="1:49" x14ac:dyDescent="0.2">
      <c r="A23" s="225" t="s">
        <v>8</v>
      </c>
      <c r="B23" s="158" t="s">
        <v>269</v>
      </c>
      <c r="C23" s="405">
        <f t="shared" si="0"/>
        <v>0</v>
      </c>
      <c r="D23" s="406">
        <f t="shared" si="1"/>
        <v>0.26506024096385544</v>
      </c>
      <c r="E23" s="406">
        <f t="shared" si="1"/>
        <v>0.25301204819277107</v>
      </c>
      <c r="F23" s="406">
        <f t="shared" si="2"/>
        <v>0.43373493975903615</v>
      </c>
      <c r="G23" s="406">
        <f t="shared" si="2"/>
        <v>0.21686746987951808</v>
      </c>
      <c r="H23" s="407">
        <f t="shared" si="3"/>
        <v>2.8343867804200562E-5</v>
      </c>
      <c r="K23" s="225" t="s">
        <v>8</v>
      </c>
      <c r="L23" s="158" t="s">
        <v>269</v>
      </c>
      <c r="M23" s="383">
        <f>取引基本表!AX20</f>
        <v>389</v>
      </c>
      <c r="N23" s="367">
        <f>ABS(取引基本表!BB20)</f>
        <v>389</v>
      </c>
      <c r="O23" s="411">
        <f t="shared" si="4"/>
        <v>1</v>
      </c>
      <c r="P23" s="407">
        <f t="shared" si="5"/>
        <v>0</v>
      </c>
      <c r="R23" s="225" t="s">
        <v>8</v>
      </c>
      <c r="S23" s="158" t="s">
        <v>269</v>
      </c>
      <c r="T23" s="365">
        <f>取引基本表!BD20</f>
        <v>83</v>
      </c>
      <c r="U23" s="446">
        <f>雇用表!AQ20</f>
        <v>22</v>
      </c>
      <c r="V23" s="447">
        <f>雇用表!AQ66</f>
        <v>21</v>
      </c>
      <c r="W23" s="413">
        <f t="shared" si="7"/>
        <v>0.26506024096385544</v>
      </c>
      <c r="X23" s="413">
        <f t="shared" si="8"/>
        <v>0.25301204819277107</v>
      </c>
      <c r="Z23" s="225" t="s">
        <v>8</v>
      </c>
      <c r="AA23" s="48" t="s">
        <v>269</v>
      </c>
      <c r="AB23" s="452">
        <v>18</v>
      </c>
      <c r="AC23" s="387">
        <v>9</v>
      </c>
      <c r="AD23" s="387">
        <v>8</v>
      </c>
      <c r="AE23" s="387">
        <v>1</v>
      </c>
      <c r="AF23" s="387">
        <v>0</v>
      </c>
      <c r="AG23" s="369">
        <v>83</v>
      </c>
      <c r="AH23" s="407">
        <f t="shared" si="9"/>
        <v>0.43373493975903615</v>
      </c>
      <c r="AI23" s="411">
        <f t="shared" si="10"/>
        <v>0.21686746987951808</v>
      </c>
      <c r="AK23" s="225" t="s">
        <v>8</v>
      </c>
      <c r="AL23" s="158" t="s">
        <v>269</v>
      </c>
      <c r="AM23" s="383">
        <f>取引基本表!AR20</f>
        <v>1</v>
      </c>
      <c r="AN23" s="407">
        <f t="shared" si="6"/>
        <v>2.8343867804200562E-5</v>
      </c>
      <c r="AP23" s="225" t="s">
        <v>8</v>
      </c>
      <c r="AQ23" s="158" t="s">
        <v>269</v>
      </c>
      <c r="AR23" s="386">
        <f>取引基本表!AX20</f>
        <v>389</v>
      </c>
      <c r="AS23" s="387">
        <f>取引基本表!AY20</f>
        <v>83</v>
      </c>
      <c r="AT23" s="387">
        <f>ABS(取引基本表!BB20)</f>
        <v>389</v>
      </c>
      <c r="AU23" s="388">
        <f t="shared" si="11"/>
        <v>-306</v>
      </c>
      <c r="AV23" s="411">
        <v>0.79883567479416906</v>
      </c>
      <c r="AW23" s="407">
        <v>0.20116432520583094</v>
      </c>
    </row>
    <row r="24" spans="1:49" x14ac:dyDescent="0.2">
      <c r="A24" s="225" t="s">
        <v>9</v>
      </c>
      <c r="B24" s="158" t="s">
        <v>270</v>
      </c>
      <c r="C24" s="405">
        <f t="shared" si="0"/>
        <v>0.19917864476386038</v>
      </c>
      <c r="D24" s="406">
        <f t="shared" si="1"/>
        <v>0.16981132075471697</v>
      </c>
      <c r="E24" s="406">
        <f t="shared" si="1"/>
        <v>0.16981132075471697</v>
      </c>
      <c r="F24" s="406">
        <f t="shared" si="2"/>
        <v>0.39622641509433965</v>
      </c>
      <c r="G24" s="406">
        <f t="shared" si="2"/>
        <v>0.20754716981132076</v>
      </c>
      <c r="H24" s="407">
        <f t="shared" si="3"/>
        <v>3.9681414925880784E-4</v>
      </c>
      <c r="K24" s="225" t="s">
        <v>9</v>
      </c>
      <c r="L24" s="158" t="s">
        <v>270</v>
      </c>
      <c r="M24" s="383">
        <f>取引基本表!AX21</f>
        <v>487</v>
      </c>
      <c r="N24" s="367">
        <f>ABS(取引基本表!BB21)</f>
        <v>390</v>
      </c>
      <c r="O24" s="411">
        <f t="shared" si="4"/>
        <v>0.80082135523613962</v>
      </c>
      <c r="P24" s="407">
        <f t="shared" si="5"/>
        <v>0.19917864476386038</v>
      </c>
      <c r="R24" s="225" t="s">
        <v>9</v>
      </c>
      <c r="S24" s="158" t="s">
        <v>270</v>
      </c>
      <c r="T24" s="365">
        <f>取引基本表!BD21</f>
        <v>159</v>
      </c>
      <c r="U24" s="446">
        <f>雇用表!AQ21</f>
        <v>27</v>
      </c>
      <c r="V24" s="447">
        <f>雇用表!AQ67</f>
        <v>27</v>
      </c>
      <c r="W24" s="413">
        <f t="shared" si="7"/>
        <v>0.16981132075471697</v>
      </c>
      <c r="X24" s="413">
        <f t="shared" si="8"/>
        <v>0.16981132075471697</v>
      </c>
      <c r="Z24" s="225" t="s">
        <v>9</v>
      </c>
      <c r="AA24" s="48" t="s">
        <v>270</v>
      </c>
      <c r="AB24" s="452">
        <v>33</v>
      </c>
      <c r="AC24" s="387">
        <v>4</v>
      </c>
      <c r="AD24" s="387">
        <v>23</v>
      </c>
      <c r="AE24" s="387">
        <v>3</v>
      </c>
      <c r="AF24" s="387">
        <v>0</v>
      </c>
      <c r="AG24" s="369">
        <v>159</v>
      </c>
      <c r="AH24" s="407">
        <f t="shared" si="9"/>
        <v>0.39622641509433965</v>
      </c>
      <c r="AI24" s="411">
        <f t="shared" si="10"/>
        <v>0.20754716981132076</v>
      </c>
      <c r="AK24" s="225" t="s">
        <v>9</v>
      </c>
      <c r="AL24" s="158" t="s">
        <v>270</v>
      </c>
      <c r="AM24" s="383">
        <f>取引基本表!AR21</f>
        <v>14</v>
      </c>
      <c r="AN24" s="407">
        <f t="shared" si="6"/>
        <v>3.9681414925880784E-4</v>
      </c>
      <c r="AP24" s="225" t="s">
        <v>9</v>
      </c>
      <c r="AQ24" s="158" t="s">
        <v>270</v>
      </c>
      <c r="AR24" s="386">
        <f>取引基本表!AX21</f>
        <v>487</v>
      </c>
      <c r="AS24" s="387">
        <f>取引基本表!AY21</f>
        <v>62</v>
      </c>
      <c r="AT24" s="387">
        <f>ABS(取引基本表!BB21)</f>
        <v>390</v>
      </c>
      <c r="AU24" s="388">
        <f t="shared" si="11"/>
        <v>-328</v>
      </c>
      <c r="AV24" s="411">
        <v>0.53203541493025519</v>
      </c>
      <c r="AW24" s="407">
        <v>0.46796458506974481</v>
      </c>
    </row>
    <row r="25" spans="1:49" x14ac:dyDescent="0.2">
      <c r="A25" s="225" t="s">
        <v>10</v>
      </c>
      <c r="B25" s="158" t="s">
        <v>271</v>
      </c>
      <c r="C25" s="405">
        <f t="shared" si="0"/>
        <v>0</v>
      </c>
      <c r="D25" s="406">
        <f t="shared" si="1"/>
        <v>2.641025641025641</v>
      </c>
      <c r="E25" s="406">
        <f t="shared" si="1"/>
        <v>2.4615384615384617</v>
      </c>
      <c r="F25" s="406">
        <f t="shared" si="2"/>
        <v>0.35897435897435898</v>
      </c>
      <c r="G25" s="406">
        <f t="shared" si="2"/>
        <v>0.20512820512820512</v>
      </c>
      <c r="H25" s="407">
        <f t="shared" si="3"/>
        <v>5.3853348827981068E-4</v>
      </c>
      <c r="K25" s="225" t="s">
        <v>10</v>
      </c>
      <c r="L25" s="158" t="s">
        <v>271</v>
      </c>
      <c r="M25" s="383">
        <f>取引基本表!AX22</f>
        <v>205</v>
      </c>
      <c r="N25" s="367">
        <f>ABS(取引基本表!BB22)</f>
        <v>205</v>
      </c>
      <c r="O25" s="411">
        <f t="shared" si="4"/>
        <v>1</v>
      </c>
      <c r="P25" s="407">
        <f t="shared" si="5"/>
        <v>0</v>
      </c>
      <c r="R25" s="225" t="s">
        <v>10</v>
      </c>
      <c r="S25" s="158" t="s">
        <v>271</v>
      </c>
      <c r="T25" s="365">
        <f>取引基本表!BD22</f>
        <v>39</v>
      </c>
      <c r="U25" s="446">
        <f>雇用表!AQ22</f>
        <v>103</v>
      </c>
      <c r="V25" s="447">
        <f>雇用表!AQ68</f>
        <v>96</v>
      </c>
      <c r="W25" s="413">
        <f t="shared" si="7"/>
        <v>2.641025641025641</v>
      </c>
      <c r="X25" s="413">
        <f t="shared" si="8"/>
        <v>2.4615384615384617</v>
      </c>
      <c r="Z25" s="225" t="s">
        <v>10</v>
      </c>
      <c r="AA25" s="48" t="s">
        <v>271</v>
      </c>
      <c r="AB25" s="452">
        <v>8</v>
      </c>
      <c r="AC25" s="387">
        <v>-2</v>
      </c>
      <c r="AD25" s="387">
        <v>8</v>
      </c>
      <c r="AE25" s="387">
        <v>0</v>
      </c>
      <c r="AF25" s="387">
        <v>0</v>
      </c>
      <c r="AG25" s="369">
        <v>39</v>
      </c>
      <c r="AH25" s="407">
        <f t="shared" si="9"/>
        <v>0.35897435897435898</v>
      </c>
      <c r="AI25" s="411">
        <f t="shared" si="10"/>
        <v>0.20512820512820512</v>
      </c>
      <c r="AK25" s="225" t="s">
        <v>10</v>
      </c>
      <c r="AL25" s="158" t="s">
        <v>271</v>
      </c>
      <c r="AM25" s="383">
        <f>取引基本表!AR22</f>
        <v>19</v>
      </c>
      <c r="AN25" s="407">
        <f t="shared" si="6"/>
        <v>5.3853348827981068E-4</v>
      </c>
      <c r="AP25" s="225" t="s">
        <v>10</v>
      </c>
      <c r="AQ25" s="158" t="s">
        <v>271</v>
      </c>
      <c r="AR25" s="386">
        <f>取引基本表!AX22</f>
        <v>205</v>
      </c>
      <c r="AS25" s="387">
        <f>取引基本表!AY22</f>
        <v>39</v>
      </c>
      <c r="AT25" s="387">
        <f>ABS(取引基本表!BB22)</f>
        <v>205</v>
      </c>
      <c r="AU25" s="388">
        <f t="shared" si="11"/>
        <v>-166</v>
      </c>
      <c r="AV25" s="411">
        <v>0.88160188384965898</v>
      </c>
      <c r="AW25" s="407">
        <v>0.11839811615034102</v>
      </c>
    </row>
    <row r="26" spans="1:49" x14ac:dyDescent="0.2">
      <c r="A26" s="225" t="s">
        <v>11</v>
      </c>
      <c r="B26" s="158" t="s">
        <v>35</v>
      </c>
      <c r="C26" s="405">
        <f t="shared" si="0"/>
        <v>0.11021233569261879</v>
      </c>
      <c r="D26" s="406">
        <f t="shared" si="1"/>
        <v>0</v>
      </c>
      <c r="E26" s="406">
        <f t="shared" si="1"/>
        <v>0</v>
      </c>
      <c r="F26" s="406">
        <f t="shared" si="2"/>
        <v>0.33809523809523812</v>
      </c>
      <c r="G26" s="406">
        <f t="shared" si="2"/>
        <v>0.1984126984126984</v>
      </c>
      <c r="H26" s="407">
        <f t="shared" si="3"/>
        <v>1.2046143816785239E-2</v>
      </c>
      <c r="K26" s="225" t="s">
        <v>11</v>
      </c>
      <c r="L26" s="158" t="s">
        <v>35</v>
      </c>
      <c r="M26" s="383">
        <f>取引基本表!AX23</f>
        <v>989</v>
      </c>
      <c r="N26" s="367">
        <f>ABS(取引基本表!BB23)</f>
        <v>880</v>
      </c>
      <c r="O26" s="411">
        <f t="shared" si="4"/>
        <v>0.88978766430738121</v>
      </c>
      <c r="P26" s="407">
        <f t="shared" si="5"/>
        <v>0.11021233569261879</v>
      </c>
      <c r="R26" s="225" t="s">
        <v>11</v>
      </c>
      <c r="S26" s="158" t="s">
        <v>35</v>
      </c>
      <c r="T26" s="365">
        <f>取引基本表!BD23</f>
        <v>630</v>
      </c>
      <c r="U26" s="446">
        <f>雇用表!AQ23</f>
        <v>0</v>
      </c>
      <c r="V26" s="447">
        <f>雇用表!AQ69</f>
        <v>0</v>
      </c>
      <c r="W26" s="413">
        <f t="shared" si="7"/>
        <v>0</v>
      </c>
      <c r="X26" s="413">
        <f t="shared" si="8"/>
        <v>0</v>
      </c>
      <c r="Z26" s="225" t="s">
        <v>11</v>
      </c>
      <c r="AA26" s="48" t="s">
        <v>35</v>
      </c>
      <c r="AB26" s="452">
        <v>125</v>
      </c>
      <c r="AC26" s="387">
        <v>-13</v>
      </c>
      <c r="AD26" s="387">
        <v>99</v>
      </c>
      <c r="AE26" s="387">
        <v>2</v>
      </c>
      <c r="AF26" s="387">
        <v>0</v>
      </c>
      <c r="AG26" s="369">
        <v>630</v>
      </c>
      <c r="AH26" s="407">
        <f t="shared" si="9"/>
        <v>0.33809523809523812</v>
      </c>
      <c r="AI26" s="411">
        <f t="shared" si="10"/>
        <v>0.1984126984126984</v>
      </c>
      <c r="AK26" s="225" t="s">
        <v>11</v>
      </c>
      <c r="AL26" s="158" t="s">
        <v>35</v>
      </c>
      <c r="AM26" s="383">
        <f>取引基本表!AR23</f>
        <v>425</v>
      </c>
      <c r="AN26" s="407">
        <f t="shared" si="6"/>
        <v>1.2046143816785239E-2</v>
      </c>
      <c r="AP26" s="225" t="s">
        <v>11</v>
      </c>
      <c r="AQ26" s="158" t="s">
        <v>35</v>
      </c>
      <c r="AR26" s="386">
        <f>取引基本表!AX23</f>
        <v>989</v>
      </c>
      <c r="AS26" s="387">
        <f>取引基本表!AY23</f>
        <v>521</v>
      </c>
      <c r="AT26" s="387">
        <f>ABS(取引基本表!BB23)</f>
        <v>880</v>
      </c>
      <c r="AU26" s="388">
        <f t="shared" si="11"/>
        <v>-359</v>
      </c>
      <c r="AV26" s="411">
        <v>0.70886039128338962</v>
      </c>
      <c r="AW26" s="407">
        <v>0.29113960871661038</v>
      </c>
    </row>
    <row r="27" spans="1:49" x14ac:dyDescent="0.2">
      <c r="A27" s="225" t="s">
        <v>12</v>
      </c>
      <c r="B27" s="158" t="s">
        <v>375</v>
      </c>
      <c r="C27" s="405">
        <f t="shared" si="0"/>
        <v>1.1933174224343368E-3</v>
      </c>
      <c r="D27" s="406">
        <f t="shared" si="1"/>
        <v>1.4285714285714286</v>
      </c>
      <c r="E27" s="406">
        <f t="shared" si="1"/>
        <v>1.2857142857142858</v>
      </c>
      <c r="F27" s="406">
        <f t="shared" si="2"/>
        <v>0.5714285714285714</v>
      </c>
      <c r="G27" s="406">
        <f t="shared" si="2"/>
        <v>0.2857142857142857</v>
      </c>
      <c r="H27" s="407">
        <f t="shared" si="3"/>
        <v>1.1365890989484425E-2</v>
      </c>
      <c r="K27" s="225" t="s">
        <v>12</v>
      </c>
      <c r="L27" s="158" t="s">
        <v>376</v>
      </c>
      <c r="M27" s="383">
        <f>取引基本表!AX24</f>
        <v>838</v>
      </c>
      <c r="N27" s="367">
        <f>ABS(取引基本表!BB24)</f>
        <v>837</v>
      </c>
      <c r="O27" s="411">
        <f t="shared" si="4"/>
        <v>0.99880668257756566</v>
      </c>
      <c r="P27" s="407">
        <f t="shared" si="5"/>
        <v>1.1933174224343368E-3</v>
      </c>
      <c r="R27" s="225" t="s">
        <v>12</v>
      </c>
      <c r="S27" s="158" t="s">
        <v>376</v>
      </c>
      <c r="T27" s="365">
        <f>取引基本表!BD24</f>
        <v>7</v>
      </c>
      <c r="U27" s="446">
        <f>雇用表!AQ24</f>
        <v>10</v>
      </c>
      <c r="V27" s="447">
        <f>雇用表!AQ70</f>
        <v>9</v>
      </c>
      <c r="W27" s="413">
        <f t="shared" si="7"/>
        <v>1.4285714285714286</v>
      </c>
      <c r="X27" s="413">
        <f t="shared" si="8"/>
        <v>1.2857142857142858</v>
      </c>
      <c r="Z27" s="225" t="s">
        <v>12</v>
      </c>
      <c r="AA27" s="48" t="s">
        <v>365</v>
      </c>
      <c r="AB27" s="452">
        <v>2</v>
      </c>
      <c r="AC27" s="387">
        <v>0</v>
      </c>
      <c r="AD27" s="387">
        <v>2</v>
      </c>
      <c r="AE27" s="387">
        <v>0</v>
      </c>
      <c r="AF27" s="387">
        <v>0</v>
      </c>
      <c r="AG27" s="369">
        <v>7</v>
      </c>
      <c r="AH27" s="407">
        <f t="shared" si="9"/>
        <v>0.5714285714285714</v>
      </c>
      <c r="AI27" s="411">
        <f t="shared" si="10"/>
        <v>0.2857142857142857</v>
      </c>
      <c r="AK27" s="225" t="s">
        <v>12</v>
      </c>
      <c r="AL27" s="158" t="s">
        <v>365</v>
      </c>
      <c r="AM27" s="383">
        <f>取引基本表!AR24</f>
        <v>401</v>
      </c>
      <c r="AN27" s="407">
        <f t="shared" si="6"/>
        <v>1.1365890989484425E-2</v>
      </c>
      <c r="AP27" s="225" t="s">
        <v>12</v>
      </c>
      <c r="AQ27" s="158" t="s">
        <v>365</v>
      </c>
      <c r="AR27" s="386">
        <f>取引基本表!AX24</f>
        <v>838</v>
      </c>
      <c r="AS27" s="387">
        <f>取引基本表!AY24</f>
        <v>6</v>
      </c>
      <c r="AT27" s="387">
        <f>ABS(取引基本表!BB24)</f>
        <v>837</v>
      </c>
      <c r="AU27" s="388">
        <f t="shared" si="11"/>
        <v>-831</v>
      </c>
      <c r="AV27" s="411">
        <v>0.77609965062016961</v>
      </c>
      <c r="AW27" s="407">
        <v>0.22390034937983039</v>
      </c>
    </row>
    <row r="28" spans="1:49" x14ac:dyDescent="0.2">
      <c r="A28" s="225" t="s">
        <v>13</v>
      </c>
      <c r="B28" s="158" t="s">
        <v>191</v>
      </c>
      <c r="C28" s="405">
        <f t="shared" si="0"/>
        <v>9.1300191204588876E-2</v>
      </c>
      <c r="D28" s="406">
        <f t="shared" si="1"/>
        <v>9.9322799097065456E-2</v>
      </c>
      <c r="E28" s="406">
        <f t="shared" si="1"/>
        <v>9.7817908201655382E-2</v>
      </c>
      <c r="F28" s="406">
        <f t="shared" si="2"/>
        <v>0.21519939804364183</v>
      </c>
      <c r="G28" s="406">
        <f t="shared" si="2"/>
        <v>0.1256583897667419</v>
      </c>
      <c r="H28" s="407">
        <f t="shared" si="3"/>
        <v>2.1286244720954622E-2</v>
      </c>
      <c r="K28" s="225" t="s">
        <v>13</v>
      </c>
      <c r="L28" s="158" t="s">
        <v>191</v>
      </c>
      <c r="M28" s="383">
        <f>取引基本表!AX25</f>
        <v>2092</v>
      </c>
      <c r="N28" s="367">
        <f>ABS(取引基本表!BB25)</f>
        <v>1901</v>
      </c>
      <c r="O28" s="411">
        <f t="shared" si="4"/>
        <v>0.90869980879541112</v>
      </c>
      <c r="P28" s="407">
        <f t="shared" si="5"/>
        <v>9.1300191204588876E-2</v>
      </c>
      <c r="R28" s="225" t="s">
        <v>13</v>
      </c>
      <c r="S28" s="158" t="s">
        <v>191</v>
      </c>
      <c r="T28" s="365">
        <f>取引基本表!BD25</f>
        <v>1329</v>
      </c>
      <c r="U28" s="446">
        <f>雇用表!AQ25</f>
        <v>132</v>
      </c>
      <c r="V28" s="447">
        <f>雇用表!AQ71</f>
        <v>130</v>
      </c>
      <c r="W28" s="413">
        <f t="shared" si="7"/>
        <v>9.9322799097065456E-2</v>
      </c>
      <c r="X28" s="413">
        <f t="shared" si="8"/>
        <v>9.7817908201655382E-2</v>
      </c>
      <c r="Z28" s="225" t="s">
        <v>13</v>
      </c>
      <c r="AA28" s="48" t="s">
        <v>191</v>
      </c>
      <c r="AB28" s="452">
        <v>167</v>
      </c>
      <c r="AC28" s="387">
        <v>18</v>
      </c>
      <c r="AD28" s="387">
        <v>91</v>
      </c>
      <c r="AE28" s="387">
        <v>10</v>
      </c>
      <c r="AF28" s="387">
        <v>0</v>
      </c>
      <c r="AG28" s="369">
        <v>1329</v>
      </c>
      <c r="AH28" s="407">
        <f t="shared" si="9"/>
        <v>0.21519939804364183</v>
      </c>
      <c r="AI28" s="411">
        <f t="shared" si="10"/>
        <v>0.1256583897667419</v>
      </c>
      <c r="AK28" s="225" t="s">
        <v>13</v>
      </c>
      <c r="AL28" s="158" t="s">
        <v>191</v>
      </c>
      <c r="AM28" s="383">
        <f>取引基本表!AR25</f>
        <v>751</v>
      </c>
      <c r="AN28" s="407">
        <f t="shared" si="6"/>
        <v>2.1286244720954622E-2</v>
      </c>
      <c r="AP28" s="225" t="s">
        <v>13</v>
      </c>
      <c r="AQ28" s="158" t="s">
        <v>191</v>
      </c>
      <c r="AR28" s="386">
        <f>取引基本表!AX25</f>
        <v>2092</v>
      </c>
      <c r="AS28" s="387">
        <f>取引基本表!AY25</f>
        <v>1138</v>
      </c>
      <c r="AT28" s="387">
        <f>ABS(取引基本表!BB25)</f>
        <v>1901</v>
      </c>
      <c r="AU28" s="388">
        <f t="shared" si="11"/>
        <v>-763</v>
      </c>
      <c r="AV28" s="411">
        <v>0.77487185874795916</v>
      </c>
      <c r="AW28" s="407">
        <v>0.22512814125204084</v>
      </c>
    </row>
    <row r="29" spans="1:49" x14ac:dyDescent="0.2">
      <c r="A29" s="225" t="s">
        <v>14</v>
      </c>
      <c r="B29" s="158" t="s">
        <v>50</v>
      </c>
      <c r="C29" s="405">
        <f t="shared" si="0"/>
        <v>1.8433179723502335E-2</v>
      </c>
      <c r="D29" s="406">
        <f t="shared" si="1"/>
        <v>0.46236559139784944</v>
      </c>
      <c r="E29" s="406">
        <f t="shared" si="1"/>
        <v>0.18279569892473119</v>
      </c>
      <c r="F29" s="406">
        <f t="shared" si="2"/>
        <v>0.4838709677419355</v>
      </c>
      <c r="G29" s="406">
        <f t="shared" si="2"/>
        <v>0.30107526881720431</v>
      </c>
      <c r="H29" s="407">
        <f t="shared" si="3"/>
        <v>1.0062073070491199E-2</v>
      </c>
      <c r="K29" s="225" t="s">
        <v>14</v>
      </c>
      <c r="L29" s="158" t="s">
        <v>50</v>
      </c>
      <c r="M29" s="383">
        <f>取引基本表!AX26</f>
        <v>868</v>
      </c>
      <c r="N29" s="367">
        <f>ABS(取引基本表!BB26)</f>
        <v>852</v>
      </c>
      <c r="O29" s="411">
        <f t="shared" si="4"/>
        <v>0.98156682027649766</v>
      </c>
      <c r="P29" s="407">
        <f t="shared" si="5"/>
        <v>1.8433179723502335E-2</v>
      </c>
      <c r="R29" s="225" t="s">
        <v>14</v>
      </c>
      <c r="S29" s="158" t="s">
        <v>50</v>
      </c>
      <c r="T29" s="365">
        <f>取引基本表!BD26</f>
        <v>93</v>
      </c>
      <c r="U29" s="446">
        <f>雇用表!AQ26</f>
        <v>43</v>
      </c>
      <c r="V29" s="447">
        <f>雇用表!AQ72</f>
        <v>17</v>
      </c>
      <c r="W29" s="413">
        <f t="shared" si="7"/>
        <v>0.46236559139784944</v>
      </c>
      <c r="X29" s="413">
        <f t="shared" si="8"/>
        <v>0.18279569892473119</v>
      </c>
      <c r="Z29" s="225" t="s">
        <v>14</v>
      </c>
      <c r="AA29" s="48" t="s">
        <v>50</v>
      </c>
      <c r="AB29" s="452">
        <v>28</v>
      </c>
      <c r="AC29" s="387">
        <v>5</v>
      </c>
      <c r="AD29" s="387">
        <v>9</v>
      </c>
      <c r="AE29" s="387">
        <v>3</v>
      </c>
      <c r="AF29" s="387">
        <v>0</v>
      </c>
      <c r="AG29" s="369">
        <v>93</v>
      </c>
      <c r="AH29" s="407">
        <f t="shared" si="9"/>
        <v>0.4838709677419355</v>
      </c>
      <c r="AI29" s="411">
        <f t="shared" si="10"/>
        <v>0.30107526881720431</v>
      </c>
      <c r="AK29" s="225" t="s">
        <v>14</v>
      </c>
      <c r="AL29" s="158" t="s">
        <v>50</v>
      </c>
      <c r="AM29" s="383">
        <f>取引基本表!AR26</f>
        <v>355</v>
      </c>
      <c r="AN29" s="407">
        <f t="shared" si="6"/>
        <v>1.0062073070491199E-2</v>
      </c>
      <c r="AP29" s="225" t="s">
        <v>14</v>
      </c>
      <c r="AQ29" s="158" t="s">
        <v>50</v>
      </c>
      <c r="AR29" s="386">
        <f>取引基本表!AX26</f>
        <v>868</v>
      </c>
      <c r="AS29" s="387">
        <f>取引基本表!AY26</f>
        <v>77</v>
      </c>
      <c r="AT29" s="387">
        <f>ABS(取引基本表!BB26)</f>
        <v>852</v>
      </c>
      <c r="AU29" s="388">
        <f t="shared" si="11"/>
        <v>-775</v>
      </c>
      <c r="AV29" s="411">
        <v>0.79707187916920597</v>
      </c>
      <c r="AW29" s="407">
        <v>0.20292812083079403</v>
      </c>
    </row>
    <row r="30" spans="1:49" x14ac:dyDescent="0.2">
      <c r="A30" s="225" t="s">
        <v>15</v>
      </c>
      <c r="B30" s="158" t="s">
        <v>36</v>
      </c>
      <c r="C30" s="405">
        <f t="shared" si="0"/>
        <v>1</v>
      </c>
      <c r="D30" s="406">
        <f t="shared" si="1"/>
        <v>0.11764705882352941</v>
      </c>
      <c r="E30" s="406">
        <f t="shared" si="1"/>
        <v>7.730735606344448E-2</v>
      </c>
      <c r="F30" s="406">
        <f t="shared" si="2"/>
        <v>0.44136380666916447</v>
      </c>
      <c r="G30" s="406">
        <f t="shared" si="2"/>
        <v>0.34457349818908456</v>
      </c>
      <c r="H30" s="407">
        <f t="shared" si="3"/>
        <v>0</v>
      </c>
      <c r="K30" s="225" t="s">
        <v>15</v>
      </c>
      <c r="L30" s="158" t="s">
        <v>36</v>
      </c>
      <c r="M30" s="383">
        <f>取引基本表!AX27</f>
        <v>8007</v>
      </c>
      <c r="N30" s="367">
        <f>ABS(取引基本表!BB27)</f>
        <v>0</v>
      </c>
      <c r="O30" s="411">
        <f t="shared" si="4"/>
        <v>0</v>
      </c>
      <c r="P30" s="407">
        <f t="shared" si="5"/>
        <v>1</v>
      </c>
      <c r="R30" s="225" t="s">
        <v>15</v>
      </c>
      <c r="S30" s="158" t="s">
        <v>36</v>
      </c>
      <c r="T30" s="365">
        <f>取引基本表!BD27</f>
        <v>8007</v>
      </c>
      <c r="U30" s="446">
        <f>雇用表!AQ27</f>
        <v>942</v>
      </c>
      <c r="V30" s="447">
        <f>雇用表!AQ73</f>
        <v>619</v>
      </c>
      <c r="W30" s="413">
        <f t="shared" si="7"/>
        <v>0.11764705882352941</v>
      </c>
      <c r="X30" s="413">
        <f t="shared" si="8"/>
        <v>7.730735606344448E-2</v>
      </c>
      <c r="Z30" s="225" t="s">
        <v>15</v>
      </c>
      <c r="AA30" s="48" t="s">
        <v>36</v>
      </c>
      <c r="AB30" s="452">
        <v>2759</v>
      </c>
      <c r="AC30" s="387">
        <v>220</v>
      </c>
      <c r="AD30" s="387">
        <v>294</v>
      </c>
      <c r="AE30" s="387">
        <v>295</v>
      </c>
      <c r="AF30" s="387">
        <v>-34</v>
      </c>
      <c r="AG30" s="369">
        <v>8007</v>
      </c>
      <c r="AH30" s="407">
        <f t="shared" si="9"/>
        <v>0.44136380666916447</v>
      </c>
      <c r="AI30" s="411">
        <f t="shared" si="10"/>
        <v>0.34457349818908456</v>
      </c>
      <c r="AK30" s="225" t="s">
        <v>15</v>
      </c>
      <c r="AL30" s="158" t="s">
        <v>36</v>
      </c>
      <c r="AM30" s="383">
        <f>取引基本表!AR27</f>
        <v>0</v>
      </c>
      <c r="AN30" s="407">
        <f t="shared" si="6"/>
        <v>0</v>
      </c>
      <c r="AP30" s="225" t="s">
        <v>15</v>
      </c>
      <c r="AQ30" s="158" t="s">
        <v>36</v>
      </c>
      <c r="AR30" s="386">
        <f>取引基本表!AX27</f>
        <v>8007</v>
      </c>
      <c r="AS30" s="387">
        <f>取引基本表!AY27</f>
        <v>0</v>
      </c>
      <c r="AT30" s="387">
        <f>ABS(取引基本表!BB27)</f>
        <v>0</v>
      </c>
      <c r="AU30" s="388">
        <f t="shared" si="11"/>
        <v>0</v>
      </c>
      <c r="AV30" s="411">
        <v>0</v>
      </c>
      <c r="AW30" s="407">
        <v>1</v>
      </c>
    </row>
    <row r="31" spans="1:49" x14ac:dyDescent="0.2">
      <c r="A31" s="225" t="s">
        <v>16</v>
      </c>
      <c r="B31" s="158" t="s">
        <v>192</v>
      </c>
      <c r="C31" s="405">
        <f t="shared" si="0"/>
        <v>0.63276836158192085</v>
      </c>
      <c r="D31" s="406">
        <f t="shared" si="1"/>
        <v>8.130081300813009E-3</v>
      </c>
      <c r="E31" s="406">
        <f t="shared" si="1"/>
        <v>7.3909830007390983E-3</v>
      </c>
      <c r="F31" s="406">
        <f t="shared" si="2"/>
        <v>0.34515890613451589</v>
      </c>
      <c r="G31" s="406">
        <f t="shared" si="2"/>
        <v>7.0953436807095344E-2</v>
      </c>
      <c r="H31" s="407">
        <f t="shared" si="3"/>
        <v>2.4772540460871292E-2</v>
      </c>
      <c r="K31" s="225" t="s">
        <v>16</v>
      </c>
      <c r="L31" s="158" t="s">
        <v>192</v>
      </c>
      <c r="M31" s="383">
        <f>取引基本表!AX28</f>
        <v>2124</v>
      </c>
      <c r="N31" s="367">
        <f>ABS(取引基本表!BB28)</f>
        <v>780</v>
      </c>
      <c r="O31" s="411">
        <f t="shared" si="4"/>
        <v>0.3672316384180791</v>
      </c>
      <c r="P31" s="407">
        <f t="shared" si="5"/>
        <v>0.63276836158192085</v>
      </c>
      <c r="R31" s="225" t="s">
        <v>16</v>
      </c>
      <c r="S31" s="158" t="s">
        <v>192</v>
      </c>
      <c r="T31" s="365">
        <f>取引基本表!BD28</f>
        <v>1353</v>
      </c>
      <c r="U31" s="446">
        <f>雇用表!AQ28</f>
        <v>11</v>
      </c>
      <c r="V31" s="447">
        <f>雇用表!AQ74</f>
        <v>10</v>
      </c>
      <c r="W31" s="413">
        <f t="shared" si="7"/>
        <v>8.130081300813009E-3</v>
      </c>
      <c r="X31" s="413">
        <f t="shared" si="8"/>
        <v>7.3909830007390983E-3</v>
      </c>
      <c r="Z31" s="225" t="s">
        <v>16</v>
      </c>
      <c r="AA31" s="48" t="s">
        <v>192</v>
      </c>
      <c r="AB31" s="452">
        <v>96</v>
      </c>
      <c r="AC31" s="387">
        <v>70</v>
      </c>
      <c r="AD31" s="387">
        <v>260</v>
      </c>
      <c r="AE31" s="387">
        <v>41</v>
      </c>
      <c r="AF31" s="387">
        <v>0</v>
      </c>
      <c r="AG31" s="369">
        <v>1353</v>
      </c>
      <c r="AH31" s="407">
        <f t="shared" si="9"/>
        <v>0.34515890613451589</v>
      </c>
      <c r="AI31" s="411">
        <f t="shared" si="10"/>
        <v>7.0953436807095344E-2</v>
      </c>
      <c r="AK31" s="225" t="s">
        <v>16</v>
      </c>
      <c r="AL31" s="158" t="s">
        <v>192</v>
      </c>
      <c r="AM31" s="383">
        <f>取引基本表!AR28</f>
        <v>874</v>
      </c>
      <c r="AN31" s="407">
        <f t="shared" si="6"/>
        <v>2.4772540460871292E-2</v>
      </c>
      <c r="AP31" s="225" t="s">
        <v>16</v>
      </c>
      <c r="AQ31" s="158" t="s">
        <v>192</v>
      </c>
      <c r="AR31" s="386">
        <f>取引基本表!AX28</f>
        <v>2124</v>
      </c>
      <c r="AS31" s="387">
        <f>取引基本表!AY28</f>
        <v>9</v>
      </c>
      <c r="AT31" s="387">
        <f>ABS(取引基本表!BB28)</f>
        <v>780</v>
      </c>
      <c r="AU31" s="388">
        <f t="shared" si="11"/>
        <v>-771</v>
      </c>
      <c r="AV31" s="411">
        <v>3.3200621348077096E-3</v>
      </c>
      <c r="AW31" s="407">
        <v>0.99667993786519227</v>
      </c>
    </row>
    <row r="32" spans="1:49" x14ac:dyDescent="0.2">
      <c r="A32" s="225" t="s">
        <v>17</v>
      </c>
      <c r="B32" s="158" t="s">
        <v>272</v>
      </c>
      <c r="C32" s="405">
        <f t="shared" si="0"/>
        <v>0.97868217054263562</v>
      </c>
      <c r="D32" s="406">
        <f t="shared" si="1"/>
        <v>1.3779527559055118E-2</v>
      </c>
      <c r="E32" s="406">
        <f t="shared" si="1"/>
        <v>2.1653543307086614E-2</v>
      </c>
      <c r="F32" s="406">
        <f t="shared" si="2"/>
        <v>0.48622047244094491</v>
      </c>
      <c r="G32" s="406">
        <f t="shared" si="2"/>
        <v>0.14173228346456693</v>
      </c>
      <c r="H32" s="407">
        <f t="shared" si="3"/>
        <v>7.0859669510501405E-3</v>
      </c>
      <c r="K32" s="225" t="s">
        <v>17</v>
      </c>
      <c r="L32" s="158" t="s">
        <v>272</v>
      </c>
      <c r="M32" s="383">
        <f>取引基本表!AX29</f>
        <v>516</v>
      </c>
      <c r="N32" s="367">
        <f>ABS(取引基本表!BB29)</f>
        <v>11</v>
      </c>
      <c r="O32" s="411">
        <f t="shared" si="4"/>
        <v>2.1317829457364341E-2</v>
      </c>
      <c r="P32" s="407">
        <f t="shared" si="5"/>
        <v>0.97868217054263562</v>
      </c>
      <c r="R32" s="225" t="s">
        <v>17</v>
      </c>
      <c r="S32" s="158" t="s">
        <v>272</v>
      </c>
      <c r="T32" s="365">
        <f>取引基本表!BD29</f>
        <v>508</v>
      </c>
      <c r="U32" s="446">
        <f>雇用表!AQ29</f>
        <v>7</v>
      </c>
      <c r="V32" s="447">
        <f>雇用表!AQ75</f>
        <v>11</v>
      </c>
      <c r="W32" s="413">
        <f t="shared" si="7"/>
        <v>1.3779527559055118E-2</v>
      </c>
      <c r="X32" s="413">
        <f t="shared" si="8"/>
        <v>2.1653543307086614E-2</v>
      </c>
      <c r="Z32" s="225" t="s">
        <v>17</v>
      </c>
      <c r="AA32" s="48" t="s">
        <v>272</v>
      </c>
      <c r="AB32" s="452">
        <v>72</v>
      </c>
      <c r="AC32" s="387">
        <v>67</v>
      </c>
      <c r="AD32" s="387">
        <v>110</v>
      </c>
      <c r="AE32" s="387">
        <v>23</v>
      </c>
      <c r="AF32" s="387">
        <v>-25</v>
      </c>
      <c r="AG32" s="369">
        <v>508</v>
      </c>
      <c r="AH32" s="407">
        <f t="shared" si="9"/>
        <v>0.48622047244094491</v>
      </c>
      <c r="AI32" s="411">
        <f t="shared" si="10"/>
        <v>0.14173228346456693</v>
      </c>
      <c r="AK32" s="225" t="s">
        <v>17</v>
      </c>
      <c r="AL32" s="158" t="s">
        <v>272</v>
      </c>
      <c r="AM32" s="383">
        <f>取引基本表!AR29</f>
        <v>250</v>
      </c>
      <c r="AN32" s="407">
        <f t="shared" si="6"/>
        <v>7.0859669510501405E-3</v>
      </c>
      <c r="AP32" s="225" t="s">
        <v>17</v>
      </c>
      <c r="AQ32" s="158" t="s">
        <v>272</v>
      </c>
      <c r="AR32" s="386">
        <f>取引基本表!AX29</f>
        <v>516</v>
      </c>
      <c r="AS32" s="387">
        <f>取引基本表!AY29</f>
        <v>3</v>
      </c>
      <c r="AT32" s="387">
        <f>ABS(取引基本表!BB29)</f>
        <v>11</v>
      </c>
      <c r="AU32" s="388">
        <f t="shared" si="11"/>
        <v>-8</v>
      </c>
      <c r="AV32" s="411">
        <v>2.6249531258370389E-4</v>
      </c>
      <c r="AW32" s="407">
        <v>0.99973750468741629</v>
      </c>
    </row>
    <row r="33" spans="1:49" x14ac:dyDescent="0.2">
      <c r="A33" s="225" t="s">
        <v>18</v>
      </c>
      <c r="B33" s="158" t="s">
        <v>273</v>
      </c>
      <c r="C33" s="405">
        <f t="shared" si="0"/>
        <v>0.55506607929515417</v>
      </c>
      <c r="D33" s="406">
        <f t="shared" si="1"/>
        <v>0.10817941952506596</v>
      </c>
      <c r="E33" s="406">
        <f t="shared" si="1"/>
        <v>0.10026385224274406</v>
      </c>
      <c r="F33" s="406">
        <f t="shared" si="2"/>
        <v>0.65171503957783639</v>
      </c>
      <c r="G33" s="406">
        <f t="shared" si="2"/>
        <v>0.50923482849604218</v>
      </c>
      <c r="H33" s="407">
        <f t="shared" si="3"/>
        <v>1.0203792409512202E-3</v>
      </c>
      <c r="K33" s="225" t="s">
        <v>18</v>
      </c>
      <c r="L33" s="158" t="s">
        <v>273</v>
      </c>
      <c r="M33" s="383">
        <f>取引基本表!AX30</f>
        <v>681</v>
      </c>
      <c r="N33" s="367">
        <f>ABS(取引基本表!BB30)</f>
        <v>303</v>
      </c>
      <c r="O33" s="411">
        <f t="shared" si="4"/>
        <v>0.44493392070484583</v>
      </c>
      <c r="P33" s="407">
        <f t="shared" si="5"/>
        <v>0.55506607929515417</v>
      </c>
      <c r="R33" s="225" t="s">
        <v>18</v>
      </c>
      <c r="S33" s="158" t="s">
        <v>273</v>
      </c>
      <c r="T33" s="365">
        <f>取引基本表!BD30</f>
        <v>379</v>
      </c>
      <c r="U33" s="446">
        <f>雇用表!AQ30</f>
        <v>41</v>
      </c>
      <c r="V33" s="447">
        <f>雇用表!AQ76</f>
        <v>38</v>
      </c>
      <c r="W33" s="413">
        <f t="shared" si="7"/>
        <v>0.10817941952506596</v>
      </c>
      <c r="X33" s="413">
        <f t="shared" si="8"/>
        <v>0.10026385224274406</v>
      </c>
      <c r="Z33" s="225" t="s">
        <v>18</v>
      </c>
      <c r="AA33" s="48" t="s">
        <v>273</v>
      </c>
      <c r="AB33" s="452">
        <v>193</v>
      </c>
      <c r="AC33" s="387">
        <v>16</v>
      </c>
      <c r="AD33" s="387">
        <v>31</v>
      </c>
      <c r="AE33" s="387">
        <v>7</v>
      </c>
      <c r="AF33" s="387">
        <v>0</v>
      </c>
      <c r="AG33" s="369">
        <v>379</v>
      </c>
      <c r="AH33" s="407">
        <f t="shared" si="9"/>
        <v>0.65171503957783639</v>
      </c>
      <c r="AI33" s="411">
        <f t="shared" si="10"/>
        <v>0.50923482849604218</v>
      </c>
      <c r="AK33" s="225" t="s">
        <v>18</v>
      </c>
      <c r="AL33" s="158" t="s">
        <v>273</v>
      </c>
      <c r="AM33" s="383">
        <f>取引基本表!AR30</f>
        <v>36</v>
      </c>
      <c r="AN33" s="407">
        <f t="shared" si="6"/>
        <v>1.0203792409512202E-3</v>
      </c>
      <c r="AP33" s="225" t="s">
        <v>18</v>
      </c>
      <c r="AQ33" s="158" t="s">
        <v>273</v>
      </c>
      <c r="AR33" s="386">
        <f>取引基本表!AX30</f>
        <v>681</v>
      </c>
      <c r="AS33" s="387">
        <f>取引基本表!AY30</f>
        <v>1</v>
      </c>
      <c r="AT33" s="387">
        <f>ABS(取引基本表!BB30)</f>
        <v>303</v>
      </c>
      <c r="AU33" s="388">
        <f t="shared" si="11"/>
        <v>-302</v>
      </c>
      <c r="AV33" s="411">
        <v>7.2791995281517016E-2</v>
      </c>
      <c r="AW33" s="407">
        <v>0.92720800471848297</v>
      </c>
    </row>
    <row r="34" spans="1:49" x14ac:dyDescent="0.2">
      <c r="A34" s="225" t="s">
        <v>19</v>
      </c>
      <c r="B34" s="158" t="s">
        <v>274</v>
      </c>
      <c r="C34" s="405">
        <f t="shared" si="0"/>
        <v>0.15400223191640461</v>
      </c>
      <c r="D34" s="406">
        <f t="shared" si="1"/>
        <v>0.47435897435897434</v>
      </c>
      <c r="E34" s="406">
        <f t="shared" si="1"/>
        <v>0.27003205128205127</v>
      </c>
      <c r="F34" s="406">
        <f t="shared" si="2"/>
        <v>0.70232371794871795</v>
      </c>
      <c r="G34" s="406">
        <f t="shared" si="2"/>
        <v>0.42548076923076922</v>
      </c>
      <c r="H34" s="407">
        <f t="shared" si="3"/>
        <v>0.17369122190414105</v>
      </c>
      <c r="K34" s="225" t="s">
        <v>19</v>
      </c>
      <c r="L34" s="158" t="s">
        <v>274</v>
      </c>
      <c r="M34" s="383">
        <f>取引基本表!AX31</f>
        <v>9857</v>
      </c>
      <c r="N34" s="367">
        <f>ABS(取引基本表!BB31)</f>
        <v>8339</v>
      </c>
      <c r="O34" s="411">
        <f t="shared" si="4"/>
        <v>0.84599776808359539</v>
      </c>
      <c r="P34" s="407">
        <f t="shared" si="5"/>
        <v>0.15400223191640461</v>
      </c>
      <c r="R34" s="225" t="s">
        <v>19</v>
      </c>
      <c r="S34" s="158" t="s">
        <v>274</v>
      </c>
      <c r="T34" s="365">
        <f>取引基本表!BD31</f>
        <v>2496</v>
      </c>
      <c r="U34" s="446">
        <f>雇用表!AQ31</f>
        <v>1184</v>
      </c>
      <c r="V34" s="447">
        <f>雇用表!AQ77</f>
        <v>674</v>
      </c>
      <c r="W34" s="413">
        <f t="shared" si="7"/>
        <v>0.47435897435897434</v>
      </c>
      <c r="X34" s="413">
        <f t="shared" si="8"/>
        <v>0.27003205128205127</v>
      </c>
      <c r="Z34" s="225" t="s">
        <v>19</v>
      </c>
      <c r="AA34" s="48" t="s">
        <v>274</v>
      </c>
      <c r="AB34" s="452">
        <v>1062</v>
      </c>
      <c r="AC34" s="387">
        <v>347</v>
      </c>
      <c r="AD34" s="387">
        <v>237</v>
      </c>
      <c r="AE34" s="387">
        <v>108</v>
      </c>
      <c r="AF34" s="387">
        <v>-1</v>
      </c>
      <c r="AG34" s="369">
        <v>2496</v>
      </c>
      <c r="AH34" s="407">
        <f t="shared" si="9"/>
        <v>0.70232371794871795</v>
      </c>
      <c r="AI34" s="411">
        <f t="shared" si="10"/>
        <v>0.42548076923076922</v>
      </c>
      <c r="AK34" s="225" t="s">
        <v>19</v>
      </c>
      <c r="AL34" s="158" t="s">
        <v>274</v>
      </c>
      <c r="AM34" s="383">
        <f>取引基本表!AR31</f>
        <v>6128</v>
      </c>
      <c r="AN34" s="407">
        <f t="shared" si="6"/>
        <v>0.17369122190414105</v>
      </c>
      <c r="AP34" s="225" t="s">
        <v>19</v>
      </c>
      <c r="AQ34" s="158" t="s">
        <v>274</v>
      </c>
      <c r="AR34" s="386">
        <f>取引基本表!AX31</f>
        <v>9857</v>
      </c>
      <c r="AS34" s="387">
        <f>取引基本表!AY31</f>
        <v>978</v>
      </c>
      <c r="AT34" s="387">
        <f>ABS(取引基本表!BB31)</f>
        <v>8339</v>
      </c>
      <c r="AU34" s="388">
        <f t="shared" si="11"/>
        <v>-7361</v>
      </c>
      <c r="AV34" s="411">
        <v>0.56941832909614032</v>
      </c>
      <c r="AW34" s="407">
        <v>0.43058167090385968</v>
      </c>
    </row>
    <row r="35" spans="1:49" x14ac:dyDescent="0.2">
      <c r="A35" s="225" t="s">
        <v>20</v>
      </c>
      <c r="B35" s="158" t="s">
        <v>37</v>
      </c>
      <c r="C35" s="405">
        <f t="shared" si="0"/>
        <v>0.30568862275449105</v>
      </c>
      <c r="D35" s="406">
        <f t="shared" si="1"/>
        <v>0.10366972477064221</v>
      </c>
      <c r="E35" s="406">
        <f t="shared" si="1"/>
        <v>8.990825688073395E-2</v>
      </c>
      <c r="F35" s="406">
        <f t="shared" si="2"/>
        <v>0.65045871559633028</v>
      </c>
      <c r="G35" s="406">
        <f t="shared" si="2"/>
        <v>0.31559633027522938</v>
      </c>
      <c r="H35" s="407">
        <f t="shared" si="3"/>
        <v>6.5701085570136902E-2</v>
      </c>
      <c r="K35" s="225" t="s">
        <v>20</v>
      </c>
      <c r="L35" s="158" t="s">
        <v>37</v>
      </c>
      <c r="M35" s="383">
        <f>取引基本表!AX32</f>
        <v>3340</v>
      </c>
      <c r="N35" s="367">
        <f>ABS(取引基本表!BB32)</f>
        <v>2319</v>
      </c>
      <c r="O35" s="411">
        <f t="shared" si="4"/>
        <v>0.69431137724550895</v>
      </c>
      <c r="P35" s="407">
        <f t="shared" si="5"/>
        <v>0.30568862275449105</v>
      </c>
      <c r="R35" s="225" t="s">
        <v>20</v>
      </c>
      <c r="S35" s="158" t="s">
        <v>37</v>
      </c>
      <c r="T35" s="365">
        <f>取引基本表!BD32</f>
        <v>1090</v>
      </c>
      <c r="U35" s="446">
        <f>雇用表!AQ32</f>
        <v>113</v>
      </c>
      <c r="V35" s="447">
        <f>雇用表!AQ78</f>
        <v>98</v>
      </c>
      <c r="W35" s="413">
        <f t="shared" si="7"/>
        <v>0.10366972477064221</v>
      </c>
      <c r="X35" s="413">
        <f t="shared" si="8"/>
        <v>8.990825688073395E-2</v>
      </c>
      <c r="Z35" s="225" t="s">
        <v>20</v>
      </c>
      <c r="AA35" s="48" t="s">
        <v>37</v>
      </c>
      <c r="AB35" s="452">
        <v>344</v>
      </c>
      <c r="AC35" s="387">
        <v>278</v>
      </c>
      <c r="AD35" s="387">
        <v>81</v>
      </c>
      <c r="AE35" s="387">
        <v>22</v>
      </c>
      <c r="AF35" s="387">
        <v>-16</v>
      </c>
      <c r="AG35" s="369">
        <v>1090</v>
      </c>
      <c r="AH35" s="407">
        <f t="shared" si="9"/>
        <v>0.65045871559633028</v>
      </c>
      <c r="AI35" s="411">
        <f t="shared" si="10"/>
        <v>0.31559633027522938</v>
      </c>
      <c r="AK35" s="225" t="s">
        <v>20</v>
      </c>
      <c r="AL35" s="158" t="s">
        <v>37</v>
      </c>
      <c r="AM35" s="383">
        <f>取引基本表!AR32</f>
        <v>2318</v>
      </c>
      <c r="AN35" s="407">
        <f t="shared" si="6"/>
        <v>6.5701085570136902E-2</v>
      </c>
      <c r="AP35" s="225" t="s">
        <v>20</v>
      </c>
      <c r="AQ35" s="158" t="s">
        <v>37</v>
      </c>
      <c r="AR35" s="386">
        <f>取引基本表!AX32</f>
        <v>3340</v>
      </c>
      <c r="AS35" s="387">
        <f>取引基本表!AY32</f>
        <v>69</v>
      </c>
      <c r="AT35" s="387">
        <f>ABS(取引基本表!BB32)</f>
        <v>2319</v>
      </c>
      <c r="AU35" s="388">
        <f t="shared" si="11"/>
        <v>-2250</v>
      </c>
      <c r="AV35" s="411">
        <v>0.14958058191588852</v>
      </c>
      <c r="AW35" s="407">
        <v>0.85041941808411148</v>
      </c>
    </row>
    <row r="36" spans="1:49" x14ac:dyDescent="0.2">
      <c r="A36" s="225" t="s">
        <v>21</v>
      </c>
      <c r="B36" s="158" t="s">
        <v>38</v>
      </c>
      <c r="C36" s="405">
        <f t="shared" si="0"/>
        <v>0.70817344589409048</v>
      </c>
      <c r="D36" s="406">
        <f t="shared" si="1"/>
        <v>4.0595399188092015E-3</v>
      </c>
      <c r="E36" s="406">
        <f t="shared" si="1"/>
        <v>8.1190798376184028E-4</v>
      </c>
      <c r="F36" s="406">
        <f t="shared" si="2"/>
        <v>0.89418132611637346</v>
      </c>
      <c r="G36" s="406">
        <f t="shared" si="2"/>
        <v>9.7428958051420846E-3</v>
      </c>
      <c r="H36" s="407">
        <f t="shared" si="3"/>
        <v>0.13287605226609223</v>
      </c>
      <c r="K36" s="225" t="s">
        <v>21</v>
      </c>
      <c r="L36" s="158" t="s">
        <v>38</v>
      </c>
      <c r="M36" s="383">
        <f>取引基本表!AX33</f>
        <v>5212</v>
      </c>
      <c r="N36" s="367">
        <f>ABS(取引基本表!BB33)</f>
        <v>1521</v>
      </c>
      <c r="O36" s="411">
        <f t="shared" si="4"/>
        <v>0.29182655410590946</v>
      </c>
      <c r="P36" s="407">
        <f t="shared" si="5"/>
        <v>0.70817344589409048</v>
      </c>
      <c r="R36" s="225" t="s">
        <v>21</v>
      </c>
      <c r="S36" s="158" t="s">
        <v>38</v>
      </c>
      <c r="T36" s="365">
        <f>取引基本表!BD33</f>
        <v>3695</v>
      </c>
      <c r="U36" s="446">
        <f>雇用表!AQ33</f>
        <v>15</v>
      </c>
      <c r="V36" s="447">
        <f>雇用表!AQ79</f>
        <v>3</v>
      </c>
      <c r="W36" s="413">
        <f t="shared" si="7"/>
        <v>4.0595399188092015E-3</v>
      </c>
      <c r="X36" s="413">
        <f t="shared" si="8"/>
        <v>8.1190798376184028E-4</v>
      </c>
      <c r="Z36" s="225" t="s">
        <v>21</v>
      </c>
      <c r="AA36" s="48" t="s">
        <v>38</v>
      </c>
      <c r="AB36" s="452">
        <v>36</v>
      </c>
      <c r="AC36" s="387">
        <v>1768</v>
      </c>
      <c r="AD36" s="387">
        <v>1338</v>
      </c>
      <c r="AE36" s="387">
        <v>162</v>
      </c>
      <c r="AF36" s="387">
        <v>0</v>
      </c>
      <c r="AG36" s="369">
        <v>3695</v>
      </c>
      <c r="AH36" s="407">
        <f>SUM(AB36:AF36)/AG36</f>
        <v>0.89418132611637346</v>
      </c>
      <c r="AI36" s="411">
        <f>AB36/AG36</f>
        <v>9.7428958051420846E-3</v>
      </c>
      <c r="AK36" s="225" t="s">
        <v>21</v>
      </c>
      <c r="AL36" s="158" t="s">
        <v>38</v>
      </c>
      <c r="AM36" s="383">
        <f>取引基本表!AR33</f>
        <v>4688</v>
      </c>
      <c r="AN36" s="407">
        <f t="shared" si="6"/>
        <v>0.13287605226609223</v>
      </c>
      <c r="AP36" s="225" t="s">
        <v>21</v>
      </c>
      <c r="AQ36" s="158" t="s">
        <v>38</v>
      </c>
      <c r="AR36" s="386">
        <f>取引基本表!AX33</f>
        <v>5212</v>
      </c>
      <c r="AS36" s="387">
        <f>取引基本表!AY33</f>
        <v>4</v>
      </c>
      <c r="AT36" s="387">
        <f>ABS(取引基本表!BB33)</f>
        <v>1521</v>
      </c>
      <c r="AU36" s="388">
        <f t="shared" si="11"/>
        <v>-1517</v>
      </c>
      <c r="AV36" s="411">
        <v>6.3278791478513889E-3</v>
      </c>
      <c r="AW36" s="407">
        <v>0.99367212085214862</v>
      </c>
    </row>
    <row r="37" spans="1:49" x14ac:dyDescent="0.2">
      <c r="A37" s="225" t="s">
        <v>22</v>
      </c>
      <c r="B37" s="158" t="s">
        <v>377</v>
      </c>
      <c r="C37" s="405">
        <f t="shared" si="0"/>
        <v>0.27648363838047696</v>
      </c>
      <c r="D37" s="406">
        <f t="shared" si="1"/>
        <v>9.9168266154830459E-2</v>
      </c>
      <c r="E37" s="406">
        <f t="shared" si="1"/>
        <v>6.9737683941138842E-2</v>
      </c>
      <c r="F37" s="406">
        <f t="shared" si="2"/>
        <v>0.66922584772872684</v>
      </c>
      <c r="G37" s="406">
        <f t="shared" si="2"/>
        <v>0.33205374280230326</v>
      </c>
      <c r="H37" s="407">
        <f t="shared" si="3"/>
        <v>5.1330744593407217E-2</v>
      </c>
      <c r="K37" s="225" t="s">
        <v>22</v>
      </c>
      <c r="L37" s="158" t="s">
        <v>377</v>
      </c>
      <c r="M37" s="383">
        <f>取引基本表!AX34</f>
        <v>3606</v>
      </c>
      <c r="N37" s="367">
        <f>ABS(取引基本表!BB34)</f>
        <v>2609</v>
      </c>
      <c r="O37" s="411">
        <f t="shared" si="4"/>
        <v>0.72351636161952304</v>
      </c>
      <c r="P37" s="407">
        <f t="shared" si="5"/>
        <v>0.27648363838047696</v>
      </c>
      <c r="R37" s="225" t="s">
        <v>22</v>
      </c>
      <c r="S37" s="158" t="s">
        <v>377</v>
      </c>
      <c r="T37" s="365">
        <f>取引基本表!BD34</f>
        <v>1563</v>
      </c>
      <c r="U37" s="446">
        <f>雇用表!AQ34</f>
        <v>155</v>
      </c>
      <c r="V37" s="447">
        <f>雇用表!AQ80</f>
        <v>109</v>
      </c>
      <c r="W37" s="413">
        <f t="shared" si="7"/>
        <v>9.9168266154830459E-2</v>
      </c>
      <c r="X37" s="413">
        <f t="shared" si="8"/>
        <v>6.9737683941138842E-2</v>
      </c>
      <c r="Z37" s="225" t="s">
        <v>22</v>
      </c>
      <c r="AA37" s="48" t="s">
        <v>377</v>
      </c>
      <c r="AB37" s="452">
        <v>519</v>
      </c>
      <c r="AC37" s="387">
        <v>99</v>
      </c>
      <c r="AD37" s="387">
        <v>342</v>
      </c>
      <c r="AE37" s="387">
        <v>94</v>
      </c>
      <c r="AF37" s="387">
        <v>-8</v>
      </c>
      <c r="AG37" s="369">
        <v>1563</v>
      </c>
      <c r="AH37" s="407">
        <f t="shared" si="9"/>
        <v>0.66922584772872684</v>
      </c>
      <c r="AI37" s="411">
        <f t="shared" si="10"/>
        <v>0.33205374280230326</v>
      </c>
      <c r="AK37" s="225" t="s">
        <v>22</v>
      </c>
      <c r="AL37" s="158" t="s">
        <v>377</v>
      </c>
      <c r="AM37" s="383">
        <f>取引基本表!AR34</f>
        <v>1811</v>
      </c>
      <c r="AN37" s="407">
        <f t="shared" si="6"/>
        <v>5.1330744593407217E-2</v>
      </c>
      <c r="AP37" s="225" t="s">
        <v>22</v>
      </c>
      <c r="AQ37" s="158" t="s">
        <v>377</v>
      </c>
      <c r="AR37" s="386">
        <f>取引基本表!AX34</f>
        <v>3606</v>
      </c>
      <c r="AS37" s="387">
        <f>取引基本表!AY34</f>
        <v>566</v>
      </c>
      <c r="AT37" s="387">
        <f>ABS(取引基本表!BB34)</f>
        <v>2609</v>
      </c>
      <c r="AU37" s="388">
        <f t="shared" si="11"/>
        <v>-2043</v>
      </c>
      <c r="AV37" s="411">
        <v>0.42821641302313979</v>
      </c>
      <c r="AW37" s="407">
        <v>0.57178358697686016</v>
      </c>
    </row>
    <row r="38" spans="1:49" x14ac:dyDescent="0.2">
      <c r="A38" s="225" t="s">
        <v>23</v>
      </c>
      <c r="B38" s="158" t="s">
        <v>193</v>
      </c>
      <c r="C38" s="405">
        <f t="shared" si="0"/>
        <v>2.0725388601036232E-2</v>
      </c>
      <c r="D38" s="406">
        <f t="shared" si="1"/>
        <v>0.19480519480519481</v>
      </c>
      <c r="E38" s="406">
        <f t="shared" si="1"/>
        <v>0.15584415584415584</v>
      </c>
      <c r="F38" s="406">
        <f t="shared" si="2"/>
        <v>0.61038961038961037</v>
      </c>
      <c r="G38" s="406">
        <f t="shared" si="2"/>
        <v>0.23376623376623376</v>
      </c>
      <c r="H38" s="407">
        <f t="shared" si="3"/>
        <v>4.4613247923811682E-2</v>
      </c>
      <c r="K38" s="225" t="s">
        <v>23</v>
      </c>
      <c r="L38" s="158" t="s">
        <v>193</v>
      </c>
      <c r="M38" s="383">
        <f>取引基本表!AX35</f>
        <v>3088</v>
      </c>
      <c r="N38" s="367">
        <f>ABS(取引基本表!BB35)</f>
        <v>3024</v>
      </c>
      <c r="O38" s="411">
        <f t="shared" si="4"/>
        <v>0.97927461139896377</v>
      </c>
      <c r="P38" s="407">
        <f t="shared" si="5"/>
        <v>2.0725388601036232E-2</v>
      </c>
      <c r="R38" s="225" t="s">
        <v>23</v>
      </c>
      <c r="S38" s="158" t="s">
        <v>193</v>
      </c>
      <c r="T38" s="365">
        <f>取引基本表!BD35</f>
        <v>77</v>
      </c>
      <c r="U38" s="446">
        <f>雇用表!AQ35</f>
        <v>15</v>
      </c>
      <c r="V38" s="447">
        <f>雇用表!AQ81</f>
        <v>12</v>
      </c>
      <c r="W38" s="413">
        <f t="shared" si="7"/>
        <v>0.19480519480519481</v>
      </c>
      <c r="X38" s="413">
        <f t="shared" si="8"/>
        <v>0.15584415584415584</v>
      </c>
      <c r="Z38" s="225" t="s">
        <v>23</v>
      </c>
      <c r="AA38" s="48" t="s">
        <v>193</v>
      </c>
      <c r="AB38" s="452">
        <v>18</v>
      </c>
      <c r="AC38" s="387">
        <v>15</v>
      </c>
      <c r="AD38" s="387">
        <v>13</v>
      </c>
      <c r="AE38" s="387">
        <v>1</v>
      </c>
      <c r="AF38" s="387">
        <v>0</v>
      </c>
      <c r="AG38" s="369">
        <v>77</v>
      </c>
      <c r="AH38" s="407">
        <f t="shared" si="9"/>
        <v>0.61038961038961037</v>
      </c>
      <c r="AI38" s="411">
        <f t="shared" si="10"/>
        <v>0.23376623376623376</v>
      </c>
      <c r="AK38" s="225" t="s">
        <v>23</v>
      </c>
      <c r="AL38" s="158" t="s">
        <v>193</v>
      </c>
      <c r="AM38" s="383">
        <f>取引基本表!AR35</f>
        <v>1574</v>
      </c>
      <c r="AN38" s="407">
        <f t="shared" si="6"/>
        <v>4.4613247923811682E-2</v>
      </c>
      <c r="AP38" s="225" t="s">
        <v>23</v>
      </c>
      <c r="AQ38" s="158" t="s">
        <v>193</v>
      </c>
      <c r="AR38" s="386">
        <f>取引基本表!AX35</f>
        <v>3088</v>
      </c>
      <c r="AS38" s="387">
        <f>取引基本表!AY35</f>
        <v>13</v>
      </c>
      <c r="AT38" s="387">
        <f>ABS(取引基本表!BB35)</f>
        <v>3024</v>
      </c>
      <c r="AU38" s="388">
        <f t="shared" si="11"/>
        <v>-3011</v>
      </c>
      <c r="AV38" s="411">
        <v>0.57331716017527301</v>
      </c>
      <c r="AW38" s="407">
        <v>0.42668283982472699</v>
      </c>
    </row>
    <row r="39" spans="1:49" x14ac:dyDescent="0.2">
      <c r="A39" s="225" t="s">
        <v>24</v>
      </c>
      <c r="B39" s="158" t="s">
        <v>39</v>
      </c>
      <c r="C39" s="405">
        <f t="shared" si="0"/>
        <v>1</v>
      </c>
      <c r="D39" s="406">
        <f t="shared" si="1"/>
        <v>5.8226134055517943E-2</v>
      </c>
      <c r="E39" s="406">
        <f t="shared" si="1"/>
        <v>7.3798239675016933E-2</v>
      </c>
      <c r="F39" s="406">
        <f t="shared" si="2"/>
        <v>0.70565335138794849</v>
      </c>
      <c r="G39" s="406">
        <f t="shared" si="2"/>
        <v>0.35511171293161814</v>
      </c>
      <c r="H39" s="407">
        <f t="shared" si="3"/>
        <v>4.0815169638048808E-3</v>
      </c>
      <c r="K39" s="225" t="s">
        <v>24</v>
      </c>
      <c r="L39" s="158" t="s">
        <v>39</v>
      </c>
      <c r="M39" s="383">
        <f>取引基本表!AX36</f>
        <v>5908</v>
      </c>
      <c r="N39" s="367">
        <f>ABS(取引基本表!BB36)</f>
        <v>0</v>
      </c>
      <c r="O39" s="411">
        <f t="shared" si="4"/>
        <v>0</v>
      </c>
      <c r="P39" s="407">
        <f t="shared" si="5"/>
        <v>1</v>
      </c>
      <c r="R39" s="225" t="s">
        <v>24</v>
      </c>
      <c r="S39" s="158" t="s">
        <v>39</v>
      </c>
      <c r="T39" s="365">
        <f>取引基本表!BD36</f>
        <v>5908</v>
      </c>
      <c r="U39" s="446">
        <f>雇用表!AQ36</f>
        <v>344</v>
      </c>
      <c r="V39" s="447">
        <f>雇用表!AQ82</f>
        <v>436</v>
      </c>
      <c r="W39" s="413">
        <f t="shared" si="7"/>
        <v>5.8226134055517943E-2</v>
      </c>
      <c r="X39" s="413">
        <f t="shared" si="8"/>
        <v>7.3798239675016933E-2</v>
      </c>
      <c r="Z39" s="225" t="s">
        <v>24</v>
      </c>
      <c r="AA39" s="48" t="s">
        <v>39</v>
      </c>
      <c r="AB39" s="452">
        <v>2098</v>
      </c>
      <c r="AC39" s="387">
        <v>0</v>
      </c>
      <c r="AD39" s="387">
        <v>2062</v>
      </c>
      <c r="AE39" s="387">
        <v>9</v>
      </c>
      <c r="AF39" s="387">
        <v>0</v>
      </c>
      <c r="AG39" s="369">
        <v>5908</v>
      </c>
      <c r="AH39" s="407">
        <f t="shared" si="9"/>
        <v>0.70565335138794849</v>
      </c>
      <c r="AI39" s="411">
        <f t="shared" si="10"/>
        <v>0.35511171293161814</v>
      </c>
      <c r="AK39" s="225" t="s">
        <v>24</v>
      </c>
      <c r="AL39" s="158" t="s">
        <v>39</v>
      </c>
      <c r="AM39" s="383">
        <f>取引基本表!AR36</f>
        <v>144</v>
      </c>
      <c r="AN39" s="407">
        <f t="shared" si="6"/>
        <v>4.0815169638048808E-3</v>
      </c>
      <c r="AP39" s="225" t="s">
        <v>24</v>
      </c>
      <c r="AQ39" s="158" t="s">
        <v>39</v>
      </c>
      <c r="AR39" s="386">
        <f>取引基本表!AX36</f>
        <v>5908</v>
      </c>
      <c r="AS39" s="387">
        <f>取引基本表!AY36</f>
        <v>0</v>
      </c>
      <c r="AT39" s="387">
        <f>ABS(取引基本表!BB36)</f>
        <v>0</v>
      </c>
      <c r="AU39" s="388">
        <f t="shared" si="11"/>
        <v>0</v>
      </c>
      <c r="AV39" s="411">
        <v>0</v>
      </c>
      <c r="AW39" s="407">
        <v>1</v>
      </c>
    </row>
    <row r="40" spans="1:49" x14ac:dyDescent="0.2">
      <c r="A40" s="225" t="s">
        <v>25</v>
      </c>
      <c r="B40" s="158" t="s">
        <v>40</v>
      </c>
      <c r="C40" s="405">
        <f t="shared" si="0"/>
        <v>0.8197979041916168</v>
      </c>
      <c r="D40" s="406">
        <f t="shared" si="1"/>
        <v>0.11623581923005394</v>
      </c>
      <c r="E40" s="406">
        <f t="shared" si="1"/>
        <v>7.1229310024177053E-2</v>
      </c>
      <c r="F40" s="406">
        <f t="shared" si="2"/>
        <v>0.7751534312813837</v>
      </c>
      <c r="G40" s="406">
        <f t="shared" si="2"/>
        <v>0.57597173144876324</v>
      </c>
      <c r="H40" s="407">
        <f t="shared" si="3"/>
        <v>2.8769025821263571E-2</v>
      </c>
      <c r="K40" s="225" t="s">
        <v>25</v>
      </c>
      <c r="L40" s="158" t="s">
        <v>40</v>
      </c>
      <c r="M40" s="383">
        <f>取引基本表!AX37</f>
        <v>5344</v>
      </c>
      <c r="N40" s="367">
        <f>ABS(取引基本表!BB37)</f>
        <v>963</v>
      </c>
      <c r="O40" s="411">
        <f t="shared" si="4"/>
        <v>0.18020209580838323</v>
      </c>
      <c r="P40" s="407">
        <f t="shared" si="5"/>
        <v>0.8197979041916168</v>
      </c>
      <c r="R40" s="225" t="s">
        <v>25</v>
      </c>
      <c r="S40" s="158" t="s">
        <v>40</v>
      </c>
      <c r="T40" s="365">
        <f>取引基本表!BD37</f>
        <v>5377</v>
      </c>
      <c r="U40" s="446">
        <f>雇用表!AQ37</f>
        <v>625</v>
      </c>
      <c r="V40" s="447">
        <f>雇用表!AQ83</f>
        <v>383</v>
      </c>
      <c r="W40" s="413">
        <f t="shared" si="7"/>
        <v>0.11623581923005394</v>
      </c>
      <c r="X40" s="413">
        <f t="shared" si="8"/>
        <v>7.1229310024177053E-2</v>
      </c>
      <c r="Z40" s="225" t="s">
        <v>25</v>
      </c>
      <c r="AA40" s="48" t="s">
        <v>40</v>
      </c>
      <c r="AB40" s="452">
        <v>3097</v>
      </c>
      <c r="AC40" s="387">
        <v>68</v>
      </c>
      <c r="AD40" s="387">
        <v>953</v>
      </c>
      <c r="AE40" s="387">
        <v>57</v>
      </c>
      <c r="AF40" s="387">
        <v>-7</v>
      </c>
      <c r="AG40" s="369">
        <v>5377</v>
      </c>
      <c r="AH40" s="407">
        <f t="shared" si="9"/>
        <v>0.7751534312813837</v>
      </c>
      <c r="AI40" s="411">
        <f t="shared" si="10"/>
        <v>0.57597173144876324</v>
      </c>
      <c r="AK40" s="225" t="s">
        <v>25</v>
      </c>
      <c r="AL40" s="158" t="s">
        <v>40</v>
      </c>
      <c r="AM40" s="383">
        <f>取引基本表!AR37</f>
        <v>1015</v>
      </c>
      <c r="AN40" s="407">
        <f t="shared" si="6"/>
        <v>2.8769025821263571E-2</v>
      </c>
      <c r="AP40" s="225" t="s">
        <v>25</v>
      </c>
      <c r="AQ40" s="158" t="s">
        <v>40</v>
      </c>
      <c r="AR40" s="386">
        <f>取引基本表!AX37</f>
        <v>5344</v>
      </c>
      <c r="AS40" s="387">
        <f>取引基本表!AY37</f>
        <v>996</v>
      </c>
      <c r="AT40" s="387">
        <f>ABS(取引基本表!BB37)</f>
        <v>963</v>
      </c>
      <c r="AU40" s="388">
        <f t="shared" si="11"/>
        <v>33</v>
      </c>
      <c r="AV40" s="411">
        <v>0.13187533136804414</v>
      </c>
      <c r="AW40" s="407">
        <v>0.86812466863195592</v>
      </c>
    </row>
    <row r="41" spans="1:49" x14ac:dyDescent="0.2">
      <c r="A41" s="225" t="s">
        <v>26</v>
      </c>
      <c r="B41" s="158" t="s">
        <v>276</v>
      </c>
      <c r="C41" s="405">
        <f t="shared" si="0"/>
        <v>0.39171744294123723</v>
      </c>
      <c r="D41" s="406">
        <f t="shared" si="1"/>
        <v>0.20068027210884354</v>
      </c>
      <c r="E41" s="406">
        <f t="shared" si="1"/>
        <v>0.1815803244374673</v>
      </c>
      <c r="F41" s="406">
        <f t="shared" si="2"/>
        <v>0.56279434850863419</v>
      </c>
      <c r="G41" s="406">
        <f t="shared" si="2"/>
        <v>0.45918367346938777</v>
      </c>
      <c r="H41" s="407">
        <f t="shared" si="3"/>
        <v>5.0452084691477002E-2</v>
      </c>
      <c r="K41" s="225" t="s">
        <v>26</v>
      </c>
      <c r="L41" s="158" t="s">
        <v>276</v>
      </c>
      <c r="M41" s="383">
        <f>取引基本表!AX38</f>
        <v>9683</v>
      </c>
      <c r="N41" s="367">
        <f>ABS(取引基本表!BB38)</f>
        <v>5890</v>
      </c>
      <c r="O41" s="411">
        <f t="shared" si="4"/>
        <v>0.60828255705876277</v>
      </c>
      <c r="P41" s="407">
        <f t="shared" si="5"/>
        <v>0.39171744294123723</v>
      </c>
      <c r="R41" s="225" t="s">
        <v>26</v>
      </c>
      <c r="S41" s="158" t="s">
        <v>276</v>
      </c>
      <c r="T41" s="365">
        <f>取引基本表!BD38</f>
        <v>3822</v>
      </c>
      <c r="U41" s="446">
        <f>雇用表!AQ38</f>
        <v>767</v>
      </c>
      <c r="V41" s="447">
        <f>雇用表!AQ84</f>
        <v>694</v>
      </c>
      <c r="W41" s="413">
        <f t="shared" si="7"/>
        <v>0.20068027210884354</v>
      </c>
      <c r="X41" s="413">
        <f t="shared" si="8"/>
        <v>0.1815803244374673</v>
      </c>
      <c r="Z41" s="225" t="s">
        <v>26</v>
      </c>
      <c r="AA41" s="48" t="s">
        <v>276</v>
      </c>
      <c r="AB41" s="452">
        <v>1755</v>
      </c>
      <c r="AC41" s="387">
        <v>146</v>
      </c>
      <c r="AD41" s="387">
        <v>242</v>
      </c>
      <c r="AE41" s="387">
        <v>56</v>
      </c>
      <c r="AF41" s="387">
        <v>-48</v>
      </c>
      <c r="AG41" s="369">
        <v>3822</v>
      </c>
      <c r="AH41" s="407">
        <f t="shared" si="9"/>
        <v>0.56279434850863419</v>
      </c>
      <c r="AI41" s="411">
        <f t="shared" si="10"/>
        <v>0.45918367346938777</v>
      </c>
      <c r="AK41" s="225" t="s">
        <v>26</v>
      </c>
      <c r="AL41" s="158" t="s">
        <v>276</v>
      </c>
      <c r="AM41" s="383">
        <f>取引基本表!AR38</f>
        <v>1780</v>
      </c>
      <c r="AN41" s="407">
        <f t="shared" si="6"/>
        <v>5.0452084691477002E-2</v>
      </c>
      <c r="AP41" s="225" t="s">
        <v>26</v>
      </c>
      <c r="AQ41" s="158" t="s">
        <v>276</v>
      </c>
      <c r="AR41" s="386">
        <f>取引基本表!AX38</f>
        <v>9683</v>
      </c>
      <c r="AS41" s="387">
        <f>取引基本表!AY38</f>
        <v>29</v>
      </c>
      <c r="AT41" s="387">
        <f>ABS(取引基本表!BB38)</f>
        <v>5890</v>
      </c>
      <c r="AU41" s="388">
        <f t="shared" si="11"/>
        <v>-5861</v>
      </c>
      <c r="AV41" s="411">
        <v>5.6596812691101581E-5</v>
      </c>
      <c r="AW41" s="407">
        <v>0.9999434031873089</v>
      </c>
    </row>
    <row r="42" spans="1:49" x14ac:dyDescent="0.2">
      <c r="A42" s="225" t="s">
        <v>51</v>
      </c>
      <c r="B42" s="158" t="s">
        <v>367</v>
      </c>
      <c r="C42" s="405">
        <f t="shared" ref="C42:C47" si="12">P42</f>
        <v>0.20259319286871957</v>
      </c>
      <c r="D42" s="406">
        <f t="shared" ref="D42:E47" si="13">W42</f>
        <v>1.2619047619047619</v>
      </c>
      <c r="E42" s="406">
        <f t="shared" si="13"/>
        <v>1.2380952380952381</v>
      </c>
      <c r="F42" s="406">
        <f t="shared" ref="F42:G46" si="14">AH42</f>
        <v>0.5714285714285714</v>
      </c>
      <c r="G42" s="406">
        <f t="shared" si="14"/>
        <v>0.5</v>
      </c>
      <c r="H42" s="407">
        <f t="shared" ref="H42:H47" si="15">AN42</f>
        <v>1.5560783424506107E-2</v>
      </c>
      <c r="K42" s="225" t="s">
        <v>51</v>
      </c>
      <c r="L42" s="158" t="s">
        <v>367</v>
      </c>
      <c r="M42" s="383">
        <f>取引基本表!AX39</f>
        <v>617</v>
      </c>
      <c r="N42" s="367">
        <f>ABS(取引基本表!BB39)</f>
        <v>492</v>
      </c>
      <c r="O42" s="411">
        <f t="shared" ref="O42:O47" si="16">N42/M42</f>
        <v>0.79740680713128043</v>
      </c>
      <c r="P42" s="407">
        <f t="shared" si="5"/>
        <v>0.20259319286871957</v>
      </c>
      <c r="R42" s="225" t="s">
        <v>51</v>
      </c>
      <c r="S42" s="158" t="s">
        <v>367</v>
      </c>
      <c r="T42" s="365">
        <f>取引基本表!BD39</f>
        <v>126</v>
      </c>
      <c r="U42" s="446">
        <f>雇用表!AQ39</f>
        <v>159</v>
      </c>
      <c r="V42" s="447">
        <f>雇用表!AQ85</f>
        <v>156</v>
      </c>
      <c r="W42" s="413">
        <f t="shared" si="7"/>
        <v>1.2619047619047619</v>
      </c>
      <c r="X42" s="413">
        <f t="shared" si="8"/>
        <v>1.2380952380952381</v>
      </c>
      <c r="Z42" s="225" t="s">
        <v>51</v>
      </c>
      <c r="AA42" s="48" t="s">
        <v>367</v>
      </c>
      <c r="AB42" s="452">
        <v>63</v>
      </c>
      <c r="AC42" s="387">
        <v>0</v>
      </c>
      <c r="AD42" s="387">
        <v>8</v>
      </c>
      <c r="AE42" s="387">
        <v>4</v>
      </c>
      <c r="AF42" s="387">
        <v>-3</v>
      </c>
      <c r="AG42" s="369">
        <v>126</v>
      </c>
      <c r="AH42" s="407">
        <f t="shared" ref="AH42:AH47" si="17">SUM(AB42:AF42)/AG42</f>
        <v>0.5714285714285714</v>
      </c>
      <c r="AI42" s="411">
        <f t="shared" ref="AI42:AI47" si="18">AB42/AG42</f>
        <v>0.5</v>
      </c>
      <c r="AK42" s="225" t="s">
        <v>51</v>
      </c>
      <c r="AL42" s="158" t="s">
        <v>367</v>
      </c>
      <c r="AM42" s="383">
        <f>取引基本表!AR39</f>
        <v>549</v>
      </c>
      <c r="AN42" s="407">
        <f t="shared" si="6"/>
        <v>1.5560783424506107E-2</v>
      </c>
      <c r="AP42" s="225" t="s">
        <v>51</v>
      </c>
      <c r="AQ42" s="158" t="s">
        <v>367</v>
      </c>
      <c r="AR42" s="386">
        <f>取引基本表!AX39</f>
        <v>617</v>
      </c>
      <c r="AS42" s="387">
        <f>取引基本表!AY39</f>
        <v>1</v>
      </c>
      <c r="AT42" s="387">
        <f>ABS(取引基本表!BB39)</f>
        <v>492</v>
      </c>
      <c r="AU42" s="388">
        <f t="shared" si="11"/>
        <v>-491</v>
      </c>
      <c r="AV42" s="411">
        <v>6.3071491241979305E-2</v>
      </c>
      <c r="AW42" s="407">
        <v>0.93692850875802069</v>
      </c>
    </row>
    <row r="43" spans="1:49" x14ac:dyDescent="0.2">
      <c r="A43" s="225" t="s">
        <v>194</v>
      </c>
      <c r="B43" s="158" t="s">
        <v>41</v>
      </c>
      <c r="C43" s="405">
        <f t="shared" si="12"/>
        <v>0.25330396475770922</v>
      </c>
      <c r="D43" s="406">
        <f t="shared" si="13"/>
        <v>0.29082774049217003</v>
      </c>
      <c r="E43" s="406">
        <f t="shared" si="13"/>
        <v>0.17375093214019388</v>
      </c>
      <c r="F43" s="406">
        <f t="shared" si="14"/>
        <v>0.66890380313199105</v>
      </c>
      <c r="G43" s="406">
        <f t="shared" si="14"/>
        <v>0.41014168530947054</v>
      </c>
      <c r="H43" s="407">
        <f t="shared" si="15"/>
        <v>4.1382046994132816E-2</v>
      </c>
      <c r="K43" s="225" t="s">
        <v>194</v>
      </c>
      <c r="L43" s="158" t="s">
        <v>41</v>
      </c>
      <c r="M43" s="383">
        <f>取引基本表!AX40</f>
        <v>4994</v>
      </c>
      <c r="N43" s="367">
        <f>ABS(取引基本表!BB40)</f>
        <v>3729</v>
      </c>
      <c r="O43" s="411">
        <f t="shared" si="16"/>
        <v>0.74669603524229078</v>
      </c>
      <c r="P43" s="407">
        <f t="shared" si="5"/>
        <v>0.25330396475770922</v>
      </c>
      <c r="R43" s="225" t="s">
        <v>194</v>
      </c>
      <c r="S43" s="158" t="s">
        <v>41</v>
      </c>
      <c r="T43" s="365">
        <f>取引基本表!BD40</f>
        <v>1341</v>
      </c>
      <c r="U43" s="446">
        <f>雇用表!AQ40</f>
        <v>390</v>
      </c>
      <c r="V43" s="447">
        <f>雇用表!AQ86</f>
        <v>233</v>
      </c>
      <c r="W43" s="413">
        <f t="shared" si="7"/>
        <v>0.29082774049217003</v>
      </c>
      <c r="X43" s="413">
        <f t="shared" si="8"/>
        <v>0.17375093214019388</v>
      </c>
      <c r="Z43" s="225" t="s">
        <v>194</v>
      </c>
      <c r="AA43" s="48" t="s">
        <v>41</v>
      </c>
      <c r="AB43" s="452">
        <v>550</v>
      </c>
      <c r="AC43" s="387">
        <v>138</v>
      </c>
      <c r="AD43" s="387">
        <v>131</v>
      </c>
      <c r="AE43" s="387">
        <v>78</v>
      </c>
      <c r="AF43" s="387">
        <v>0</v>
      </c>
      <c r="AG43" s="369">
        <v>1341</v>
      </c>
      <c r="AH43" s="407">
        <f t="shared" si="17"/>
        <v>0.66890380313199105</v>
      </c>
      <c r="AI43" s="411">
        <f t="shared" si="18"/>
        <v>0.41014168530947054</v>
      </c>
      <c r="AK43" s="225" t="s">
        <v>194</v>
      </c>
      <c r="AL43" s="158" t="s">
        <v>41</v>
      </c>
      <c r="AM43" s="383">
        <f>取引基本表!AR40</f>
        <v>1460</v>
      </c>
      <c r="AN43" s="407">
        <f t="shared" si="6"/>
        <v>4.1382046994132816E-2</v>
      </c>
      <c r="AP43" s="225" t="s">
        <v>194</v>
      </c>
      <c r="AQ43" s="158" t="s">
        <v>41</v>
      </c>
      <c r="AR43" s="386">
        <f>取引基本表!AX40</f>
        <v>4994</v>
      </c>
      <c r="AS43" s="387">
        <f>取引基本表!AY40</f>
        <v>76</v>
      </c>
      <c r="AT43" s="387">
        <f>ABS(取引基本表!BB40)</f>
        <v>3729</v>
      </c>
      <c r="AU43" s="388">
        <f t="shared" si="11"/>
        <v>-3653</v>
      </c>
      <c r="AV43" s="411">
        <v>0.35331229564204947</v>
      </c>
      <c r="AW43" s="407">
        <v>0.64668770435795053</v>
      </c>
    </row>
    <row r="44" spans="1:49" x14ac:dyDescent="0.2">
      <c r="A44" s="225" t="s">
        <v>205</v>
      </c>
      <c r="B44" s="158" t="s">
        <v>345</v>
      </c>
      <c r="C44" s="405">
        <f t="shared" si="12"/>
        <v>0.34899060563661799</v>
      </c>
      <c r="D44" s="406">
        <f t="shared" si="13"/>
        <v>0.17006705664146099</v>
      </c>
      <c r="E44" s="406">
        <f t="shared" si="13"/>
        <v>7.8327864174632611E-2</v>
      </c>
      <c r="F44" s="406">
        <f t="shared" si="14"/>
        <v>0.46411756313311459</v>
      </c>
      <c r="G44" s="406">
        <f t="shared" si="14"/>
        <v>0.26066485946640033</v>
      </c>
      <c r="H44" s="407">
        <f t="shared" si="15"/>
        <v>0.11725858110597773</v>
      </c>
      <c r="K44" s="225" t="s">
        <v>205</v>
      </c>
      <c r="L44" s="158" t="s">
        <v>277</v>
      </c>
      <c r="M44" s="383">
        <f>取引基本表!AX41</f>
        <v>5003</v>
      </c>
      <c r="N44" s="367">
        <f>ABS(取引基本表!BB41)</f>
        <v>3257</v>
      </c>
      <c r="O44" s="411">
        <f t="shared" si="16"/>
        <v>0.65100939436338201</v>
      </c>
      <c r="P44" s="407">
        <f>1-O44</f>
        <v>0.34899060563661799</v>
      </c>
      <c r="R44" s="225" t="s">
        <v>205</v>
      </c>
      <c r="S44" s="158" t="s">
        <v>360</v>
      </c>
      <c r="T44" s="365">
        <f>取引基本表!BD41</f>
        <v>7009</v>
      </c>
      <c r="U44" s="446">
        <f>雇用表!AQ41</f>
        <v>1192</v>
      </c>
      <c r="V44" s="447">
        <f>雇用表!AQ87</f>
        <v>549</v>
      </c>
      <c r="W44" s="413">
        <f t="shared" si="7"/>
        <v>0.17006705664146099</v>
      </c>
      <c r="X44" s="413">
        <f t="shared" si="8"/>
        <v>7.8327864174632611E-2</v>
      </c>
      <c r="Z44" s="225" t="s">
        <v>205</v>
      </c>
      <c r="AA44" s="48" t="s">
        <v>42</v>
      </c>
      <c r="AB44" s="452">
        <v>1827</v>
      </c>
      <c r="AC44" s="387">
        <v>440</v>
      </c>
      <c r="AD44" s="387">
        <v>748</v>
      </c>
      <c r="AE44" s="387">
        <v>238</v>
      </c>
      <c r="AF44" s="387">
        <v>0</v>
      </c>
      <c r="AG44" s="369">
        <v>7009</v>
      </c>
      <c r="AH44" s="407">
        <f t="shared" si="17"/>
        <v>0.46411756313311459</v>
      </c>
      <c r="AI44" s="411">
        <f t="shared" si="18"/>
        <v>0.26066485946640033</v>
      </c>
      <c r="AK44" s="225" t="s">
        <v>205</v>
      </c>
      <c r="AL44" s="158" t="s">
        <v>42</v>
      </c>
      <c r="AM44" s="383">
        <f>取引基本表!AR41</f>
        <v>4137</v>
      </c>
      <c r="AN44" s="407">
        <f t="shared" si="6"/>
        <v>0.11725858110597773</v>
      </c>
      <c r="AP44" s="225" t="s">
        <v>200</v>
      </c>
      <c r="AQ44" s="158" t="s">
        <v>42</v>
      </c>
      <c r="AR44" s="386">
        <f>取引基本表!AX41</f>
        <v>5003</v>
      </c>
      <c r="AS44" s="387">
        <f>取引基本表!AY41</f>
        <v>5263</v>
      </c>
      <c r="AT44" s="387">
        <f>ABS(取引基本表!BB41)</f>
        <v>3257</v>
      </c>
      <c r="AU44" s="388">
        <f t="shared" si="11"/>
        <v>2006</v>
      </c>
      <c r="AV44" s="411">
        <v>0.30843419542811235</v>
      </c>
      <c r="AW44" s="407">
        <v>0.69156580457188765</v>
      </c>
    </row>
    <row r="45" spans="1:49" x14ac:dyDescent="0.2">
      <c r="A45" s="225" t="s">
        <v>341</v>
      </c>
      <c r="B45" s="158" t="s">
        <v>278</v>
      </c>
      <c r="C45" s="405">
        <f t="shared" si="12"/>
        <v>1</v>
      </c>
      <c r="D45" s="406">
        <f t="shared" si="13"/>
        <v>0</v>
      </c>
      <c r="E45" s="406">
        <f t="shared" si="13"/>
        <v>0</v>
      </c>
      <c r="F45" s="406">
        <f t="shared" si="14"/>
        <v>0</v>
      </c>
      <c r="G45" s="406">
        <f t="shared" si="14"/>
        <v>0</v>
      </c>
      <c r="H45" s="407">
        <f t="shared" si="15"/>
        <v>0</v>
      </c>
      <c r="K45" s="225" t="s">
        <v>341</v>
      </c>
      <c r="L45" s="158" t="s">
        <v>278</v>
      </c>
      <c r="M45" s="383">
        <f>取引基本表!AX42</f>
        <v>23</v>
      </c>
      <c r="N45" s="367">
        <f>ABS(取引基本表!BB42)</f>
        <v>0</v>
      </c>
      <c r="O45" s="411">
        <f t="shared" si="16"/>
        <v>0</v>
      </c>
      <c r="P45" s="407">
        <f>1-O45</f>
        <v>1</v>
      </c>
      <c r="R45" s="225" t="s">
        <v>341</v>
      </c>
      <c r="S45" s="158" t="s">
        <v>278</v>
      </c>
      <c r="T45" s="365">
        <f>取引基本表!BD42</f>
        <v>23</v>
      </c>
      <c r="U45" s="446">
        <f>雇用表!AQ42</f>
        <v>0</v>
      </c>
      <c r="V45" s="447">
        <f>雇用表!AQ88</f>
        <v>0</v>
      </c>
      <c r="W45" s="413">
        <f t="shared" si="7"/>
        <v>0</v>
      </c>
      <c r="X45" s="413">
        <f t="shared" si="8"/>
        <v>0</v>
      </c>
      <c r="Z45" s="225" t="s">
        <v>341</v>
      </c>
      <c r="AA45" s="48" t="s">
        <v>278</v>
      </c>
      <c r="AB45" s="452">
        <v>0</v>
      </c>
      <c r="AC45" s="387">
        <v>0</v>
      </c>
      <c r="AD45" s="387">
        <v>0</v>
      </c>
      <c r="AE45" s="387">
        <v>0</v>
      </c>
      <c r="AF45" s="387">
        <v>0</v>
      </c>
      <c r="AG45" s="369">
        <v>23</v>
      </c>
      <c r="AH45" s="407">
        <v>0</v>
      </c>
      <c r="AI45" s="411">
        <v>0</v>
      </c>
      <c r="AK45" s="225" t="s">
        <v>341</v>
      </c>
      <c r="AL45" s="158" t="s">
        <v>278</v>
      </c>
      <c r="AM45" s="383">
        <f>取引基本表!AR42</f>
        <v>0</v>
      </c>
      <c r="AN45" s="407">
        <f t="shared" si="6"/>
        <v>0</v>
      </c>
      <c r="AP45" s="225" t="s">
        <v>201</v>
      </c>
      <c r="AQ45" s="158" t="s">
        <v>278</v>
      </c>
      <c r="AR45" s="386">
        <f>取引基本表!AX42</f>
        <v>23</v>
      </c>
      <c r="AS45" s="387">
        <f>取引基本表!AY42</f>
        <v>0</v>
      </c>
      <c r="AT45" s="387">
        <f>ABS(取引基本表!BB42)</f>
        <v>0</v>
      </c>
      <c r="AU45" s="388">
        <f t="shared" si="11"/>
        <v>0</v>
      </c>
      <c r="AV45" s="411">
        <v>0</v>
      </c>
      <c r="AW45" s="407">
        <v>1</v>
      </c>
    </row>
    <row r="46" spans="1:49" x14ac:dyDescent="0.2">
      <c r="A46" s="225" t="s">
        <v>342</v>
      </c>
      <c r="B46" s="158" t="s">
        <v>279</v>
      </c>
      <c r="C46" s="405">
        <f t="shared" si="12"/>
        <v>3.0665669409124852E-2</v>
      </c>
      <c r="D46" s="406">
        <f t="shared" si="13"/>
        <v>4.878048780487805E-2</v>
      </c>
      <c r="E46" s="406">
        <f t="shared" si="13"/>
        <v>0.17073170731707318</v>
      </c>
      <c r="F46" s="406">
        <f t="shared" si="14"/>
        <v>0.34146341463414637</v>
      </c>
      <c r="G46" s="406">
        <f t="shared" si="14"/>
        <v>2.4390243902439025E-2</v>
      </c>
      <c r="H46" s="407">
        <f t="shared" si="15"/>
        <v>2.3808848955528473E-2</v>
      </c>
      <c r="K46" s="225" t="s">
        <v>342</v>
      </c>
      <c r="L46" s="158" t="s">
        <v>279</v>
      </c>
      <c r="M46" s="383">
        <f>取引基本表!AX43</f>
        <v>1337</v>
      </c>
      <c r="N46" s="367">
        <f>ABS(取引基本表!BB43)</f>
        <v>1296</v>
      </c>
      <c r="O46" s="411">
        <f t="shared" si="16"/>
        <v>0.96933433059087515</v>
      </c>
      <c r="P46" s="407">
        <f>1-O46</f>
        <v>3.0665669409124852E-2</v>
      </c>
      <c r="R46" s="225" t="s">
        <v>342</v>
      </c>
      <c r="S46" s="158" t="s">
        <v>279</v>
      </c>
      <c r="T46" s="365">
        <f>取引基本表!BD43</f>
        <v>41</v>
      </c>
      <c r="U46" s="446">
        <f>雇用表!AQ43</f>
        <v>2</v>
      </c>
      <c r="V46" s="447">
        <f>雇用表!AQ89</f>
        <v>7</v>
      </c>
      <c r="W46" s="413">
        <f t="shared" si="7"/>
        <v>4.878048780487805E-2</v>
      </c>
      <c r="X46" s="413">
        <f t="shared" si="8"/>
        <v>0.17073170731707318</v>
      </c>
      <c r="Z46" s="225" t="s">
        <v>342</v>
      </c>
      <c r="AA46" s="48" t="s">
        <v>279</v>
      </c>
      <c r="AB46" s="452">
        <v>1</v>
      </c>
      <c r="AC46" s="387">
        <v>11</v>
      </c>
      <c r="AD46" s="387">
        <v>1</v>
      </c>
      <c r="AE46" s="387">
        <v>1</v>
      </c>
      <c r="AF46" s="387">
        <v>0</v>
      </c>
      <c r="AG46" s="369">
        <v>41</v>
      </c>
      <c r="AH46" s="407">
        <f t="shared" si="17"/>
        <v>0.34146341463414637</v>
      </c>
      <c r="AI46" s="411">
        <f t="shared" si="18"/>
        <v>2.4390243902439025E-2</v>
      </c>
      <c r="AK46" s="225" t="s">
        <v>342</v>
      </c>
      <c r="AL46" s="158" t="s">
        <v>279</v>
      </c>
      <c r="AM46" s="383">
        <f>取引基本表!AR43</f>
        <v>840</v>
      </c>
      <c r="AN46" s="407">
        <f t="shared" si="6"/>
        <v>2.3808848955528473E-2</v>
      </c>
      <c r="AP46" s="225" t="s">
        <v>202</v>
      </c>
      <c r="AQ46" s="158" t="s">
        <v>279</v>
      </c>
      <c r="AR46" s="386">
        <f>取引基本表!AX43</f>
        <v>1337</v>
      </c>
      <c r="AS46" s="387">
        <f>取引基本表!AY43</f>
        <v>0</v>
      </c>
      <c r="AT46" s="387">
        <f>ABS(取引基本表!BB43)</f>
        <v>1296</v>
      </c>
      <c r="AU46" s="388">
        <f t="shared" si="11"/>
        <v>-1296</v>
      </c>
      <c r="AV46" s="411">
        <v>6.99850635196259E-3</v>
      </c>
      <c r="AW46" s="407">
        <v>0.99300149364803736</v>
      </c>
    </row>
    <row r="47" spans="1:49" x14ac:dyDescent="0.2">
      <c r="A47" s="226" t="s">
        <v>347</v>
      </c>
      <c r="B47" s="227" t="s">
        <v>43</v>
      </c>
      <c r="C47" s="408">
        <f t="shared" si="12"/>
        <v>0.40646171512083096</v>
      </c>
      <c r="D47" s="409">
        <f t="shared" si="13"/>
        <v>0.13437209089383004</v>
      </c>
      <c r="E47" s="409">
        <f t="shared" si="13"/>
        <v>9.7288140766401632E-2</v>
      </c>
      <c r="F47" s="409">
        <f>AH47</f>
        <v>0.52975109496848627</v>
      </c>
      <c r="G47" s="409">
        <f>AI47</f>
        <v>0.2746501442153616</v>
      </c>
      <c r="H47" s="410">
        <f t="shared" si="15"/>
        <v>1</v>
      </c>
      <c r="K47" s="226" t="s">
        <v>347</v>
      </c>
      <c r="L47" s="228" t="s">
        <v>43</v>
      </c>
      <c r="M47" s="384">
        <f>取引基本表!AX44</f>
        <v>95795</v>
      </c>
      <c r="N47" s="385">
        <f>ABS(取引基本表!BB44)</f>
        <v>56858</v>
      </c>
      <c r="O47" s="412">
        <f t="shared" si="16"/>
        <v>0.59353828487916904</v>
      </c>
      <c r="P47" s="410">
        <f>1-O47</f>
        <v>0.40646171512083096</v>
      </c>
      <c r="R47" s="226" t="s">
        <v>347</v>
      </c>
      <c r="S47" s="228" t="s">
        <v>43</v>
      </c>
      <c r="T47" s="366">
        <f>取引基本表!BD44</f>
        <v>65527</v>
      </c>
      <c r="U47" s="448">
        <f>雇用表!AQ44</f>
        <v>8805</v>
      </c>
      <c r="V47" s="449">
        <f>雇用表!AQ90</f>
        <v>6375</v>
      </c>
      <c r="W47" s="414">
        <f t="shared" si="7"/>
        <v>0.13437209089383004</v>
      </c>
      <c r="X47" s="414">
        <f t="shared" si="8"/>
        <v>9.7288140766401632E-2</v>
      </c>
      <c r="Z47" s="226" t="s">
        <v>347</v>
      </c>
      <c r="AA47" s="229" t="s">
        <v>43</v>
      </c>
      <c r="AB47" s="453">
        <v>17997</v>
      </c>
      <c r="AC47" s="390">
        <v>5918</v>
      </c>
      <c r="AD47" s="390">
        <v>8816</v>
      </c>
      <c r="AE47" s="390">
        <v>2349</v>
      </c>
      <c r="AF47" s="390">
        <v>-367</v>
      </c>
      <c r="AG47" s="370">
        <v>65527</v>
      </c>
      <c r="AH47" s="410">
        <f t="shared" si="17"/>
        <v>0.52975109496848627</v>
      </c>
      <c r="AI47" s="412">
        <f t="shared" si="18"/>
        <v>0.2746501442153616</v>
      </c>
      <c r="AK47" s="226" t="s">
        <v>347</v>
      </c>
      <c r="AL47" s="228" t="s">
        <v>43</v>
      </c>
      <c r="AM47" s="384">
        <f>取引基本表!AR44</f>
        <v>35281</v>
      </c>
      <c r="AN47" s="410">
        <f t="shared" si="6"/>
        <v>1</v>
      </c>
      <c r="AP47" s="226" t="s">
        <v>203</v>
      </c>
      <c r="AQ47" s="228" t="s">
        <v>43</v>
      </c>
      <c r="AR47" s="389">
        <f>取引基本表!AX44</f>
        <v>95795</v>
      </c>
      <c r="AS47" s="390">
        <f>取引基本表!AY44</f>
        <v>26590</v>
      </c>
      <c r="AT47" s="391">
        <f>ABS(取引基本表!BB44)</f>
        <v>56858</v>
      </c>
      <c r="AU47" s="392">
        <f t="shared" si="11"/>
        <v>-30268</v>
      </c>
      <c r="AV47" s="412">
        <v>0.41467476400433478</v>
      </c>
      <c r="AW47" s="410">
        <v>0.58532523599566522</v>
      </c>
    </row>
    <row r="48" spans="1:49" ht="13" x14ac:dyDescent="0.2">
      <c r="A48" s="56" t="s">
        <v>485</v>
      </c>
      <c r="K48" s="56" t="s">
        <v>485</v>
      </c>
      <c r="R48" s="56" t="s">
        <v>485</v>
      </c>
      <c r="Z48" s="56" t="s">
        <v>485</v>
      </c>
      <c r="AK48" s="56" t="s">
        <v>485</v>
      </c>
      <c r="AP48" s="56" t="s">
        <v>485</v>
      </c>
      <c r="AR48" s="231"/>
      <c r="AS48" s="231"/>
      <c r="AT48" s="231"/>
      <c r="AU48" s="231"/>
      <c r="AV48" s="230"/>
      <c r="AW48" s="230"/>
    </row>
    <row r="49" spans="43:49" x14ac:dyDescent="0.2">
      <c r="AQ49" s="48" t="s">
        <v>393</v>
      </c>
      <c r="AR49" s="231">
        <f>SUM(AR12:AR29)+AR45</f>
        <v>21900</v>
      </c>
      <c r="AS49" s="231">
        <f>SUM(AS12:AS29)+AS45</f>
        <v>14812</v>
      </c>
      <c r="AT49" s="231">
        <f>SUM(AT12:AT29)+AT45</f>
        <v>19757</v>
      </c>
      <c r="AU49" s="231">
        <f>SUM(AU12:AU29)+AU45</f>
        <v>-4945</v>
      </c>
      <c r="AV49" s="230">
        <f>AT49/AR49</f>
        <v>0.90214611872146122</v>
      </c>
      <c r="AW49" s="230">
        <f>1-AV49</f>
        <v>9.7853881278538779E-2</v>
      </c>
    </row>
    <row r="50" spans="43:49" x14ac:dyDescent="0.2">
      <c r="AQ50" s="48" t="s">
        <v>394</v>
      </c>
      <c r="AR50" s="231">
        <f>SUM(AR8:AR11)+SUM(AR30:AR44)+AR46</f>
        <v>73895</v>
      </c>
      <c r="AS50" s="231">
        <f>SUM(AS8:AS11)+SUM(AS30:AS44)+AS46</f>
        <v>11778</v>
      </c>
      <c r="AT50" s="231">
        <f>SUM(AT8:AT11)+SUM(AT30:AT44)+AT46</f>
        <v>37101</v>
      </c>
      <c r="AU50" s="231">
        <f>SUM(AU8:AU11)+SUM(AU30:AU44)+AU46</f>
        <v>-25323</v>
      </c>
      <c r="AV50" s="230">
        <f>AT50/AR50</f>
        <v>0.50207727180458761</v>
      </c>
      <c r="AW50" s="230">
        <f>1-AV50</f>
        <v>0.49792272819541239</v>
      </c>
    </row>
    <row r="51" spans="43:49" x14ac:dyDescent="0.2">
      <c r="AR51" s="232"/>
      <c r="AS51" s="232"/>
      <c r="AT51" s="232"/>
      <c r="AU51" s="232"/>
    </row>
    <row r="52" spans="43:49" x14ac:dyDescent="0.2">
      <c r="AR52" s="232" t="s">
        <v>395</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I42"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397</v>
      </c>
      <c r="E1" s="237" t="s">
        <v>611</v>
      </c>
      <c r="F1" s="238"/>
      <c r="G1" s="56" t="s">
        <v>177</v>
      </c>
      <c r="BG1" s="236" t="s">
        <v>398</v>
      </c>
      <c r="BJ1" s="56" t="s">
        <v>177</v>
      </c>
      <c r="BN1" s="236" t="s">
        <v>399</v>
      </c>
      <c r="BQ1" s="56" t="s">
        <v>177</v>
      </c>
    </row>
    <row r="2" spans="1:71" x14ac:dyDescent="0.2">
      <c r="A2" s="56" t="s">
        <v>400</v>
      </c>
      <c r="BC2" s="239" t="s">
        <v>0</v>
      </c>
      <c r="BG2" s="56" t="s">
        <v>401</v>
      </c>
      <c r="BN2" s="236" t="s">
        <v>402</v>
      </c>
    </row>
    <row r="3" spans="1:71" x14ac:dyDescent="0.2">
      <c r="A3" s="240" t="s">
        <v>1</v>
      </c>
      <c r="B3" s="241"/>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412</v>
      </c>
      <c r="BJ3" s="251" t="s">
        <v>71</v>
      </c>
      <c r="BK3" s="252" t="s">
        <v>72</v>
      </c>
      <c r="BL3" s="250" t="s">
        <v>413</v>
      </c>
      <c r="BN3" s="248" t="s">
        <v>1</v>
      </c>
      <c r="BO3" s="249"/>
      <c r="BP3" s="248" t="s">
        <v>414</v>
      </c>
      <c r="BQ3" s="251" t="s">
        <v>415</v>
      </c>
      <c r="BR3" s="250" t="s">
        <v>402</v>
      </c>
    </row>
    <row r="4" spans="1:71" ht="50" x14ac:dyDescent="0.2">
      <c r="A4" s="253"/>
      <c r="B4" s="254"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257"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c r="BE4" s="260"/>
      <c r="BG4" s="261"/>
      <c r="BH4" s="262" t="s">
        <v>416</v>
      </c>
      <c r="BI4" s="263" t="s">
        <v>76</v>
      </c>
      <c r="BJ4" s="264" t="s">
        <v>77</v>
      </c>
      <c r="BK4" s="265" t="s">
        <v>78</v>
      </c>
      <c r="BL4" s="263" t="s">
        <v>440</v>
      </c>
      <c r="BN4" s="261"/>
      <c r="BO4" s="262" t="s">
        <v>416</v>
      </c>
      <c r="BP4" s="266" t="s">
        <v>84</v>
      </c>
      <c r="BQ4" s="264" t="s">
        <v>85</v>
      </c>
      <c r="BR4" s="263" t="s">
        <v>441</v>
      </c>
    </row>
    <row r="5" spans="1:71" x14ac:dyDescent="0.2">
      <c r="A5" s="267" t="s">
        <v>442</v>
      </c>
      <c r="B5" s="268" t="s">
        <v>443</v>
      </c>
      <c r="C5" s="269">
        <v>328</v>
      </c>
      <c r="D5" s="269">
        <v>2</v>
      </c>
      <c r="E5" s="269">
        <v>0</v>
      </c>
      <c r="F5" s="269">
        <v>0</v>
      </c>
      <c r="G5" s="269">
        <v>2277</v>
      </c>
      <c r="H5" s="269">
        <v>4</v>
      </c>
      <c r="I5" s="269">
        <v>0</v>
      </c>
      <c r="J5" s="269">
        <v>0</v>
      </c>
      <c r="K5" s="269">
        <v>0</v>
      </c>
      <c r="L5" s="269">
        <v>0</v>
      </c>
      <c r="M5" s="269">
        <v>0</v>
      </c>
      <c r="N5" s="269">
        <v>0</v>
      </c>
      <c r="O5" s="269">
        <v>0</v>
      </c>
      <c r="P5" s="269">
        <v>0</v>
      </c>
      <c r="Q5" s="269">
        <v>0</v>
      </c>
      <c r="R5" s="269">
        <v>0</v>
      </c>
      <c r="S5" s="269">
        <v>0</v>
      </c>
      <c r="T5" s="269">
        <v>0</v>
      </c>
      <c r="U5" s="269">
        <v>0</v>
      </c>
      <c r="V5" s="269">
        <v>0</v>
      </c>
      <c r="W5" s="269">
        <v>0</v>
      </c>
      <c r="X5" s="269">
        <v>0</v>
      </c>
      <c r="Y5" s="269">
        <v>8</v>
      </c>
      <c r="Z5" s="269">
        <v>0</v>
      </c>
      <c r="AA5" s="269">
        <v>0</v>
      </c>
      <c r="AB5" s="269">
        <v>0</v>
      </c>
      <c r="AC5" s="269">
        <v>0</v>
      </c>
      <c r="AD5" s="269">
        <v>0</v>
      </c>
      <c r="AE5" s="269">
        <v>0</v>
      </c>
      <c r="AF5" s="269">
        <v>0</v>
      </c>
      <c r="AG5" s="269">
        <v>0</v>
      </c>
      <c r="AH5" s="269">
        <v>0</v>
      </c>
      <c r="AI5" s="269">
        <v>13</v>
      </c>
      <c r="AJ5" s="269">
        <v>7</v>
      </c>
      <c r="AK5" s="269">
        <v>0</v>
      </c>
      <c r="AL5" s="269">
        <v>0</v>
      </c>
      <c r="AM5" s="269">
        <v>128</v>
      </c>
      <c r="AN5" s="269">
        <v>0</v>
      </c>
      <c r="AO5" s="269">
        <v>0</v>
      </c>
      <c r="AP5" s="270">
        <v>2767</v>
      </c>
      <c r="AQ5" s="269">
        <v>3</v>
      </c>
      <c r="AR5" s="269">
        <v>469</v>
      </c>
      <c r="AS5" s="269">
        <v>0</v>
      </c>
      <c r="AT5" s="269">
        <v>0</v>
      </c>
      <c r="AU5" s="269">
        <v>9</v>
      </c>
      <c r="AV5" s="269">
        <v>0</v>
      </c>
      <c r="AW5" s="270">
        <v>481</v>
      </c>
      <c r="AX5" s="269">
        <v>3248</v>
      </c>
      <c r="AY5" s="270">
        <v>1207</v>
      </c>
      <c r="AZ5" s="270">
        <v>1688</v>
      </c>
      <c r="BA5" s="269">
        <v>4455</v>
      </c>
      <c r="BB5" s="270">
        <v>-2132</v>
      </c>
      <c r="BC5" s="269">
        <v>-444</v>
      </c>
      <c r="BD5" s="270">
        <v>2323</v>
      </c>
      <c r="BE5" s="271"/>
      <c r="BG5" s="267" t="s">
        <v>442</v>
      </c>
      <c r="BH5" s="272" t="s">
        <v>443</v>
      </c>
      <c r="BI5" s="273">
        <f>AX5</f>
        <v>3248</v>
      </c>
      <c r="BJ5" s="274">
        <f>ABS(BB5)</f>
        <v>2132</v>
      </c>
      <c r="BK5" s="275">
        <f>BJ5/BI5</f>
        <v>0.65640394088669951</v>
      </c>
      <c r="BL5" s="276">
        <f>1-BK5</f>
        <v>0.34359605911330049</v>
      </c>
      <c r="BM5" s="277"/>
      <c r="BN5" s="267" t="s">
        <v>442</v>
      </c>
      <c r="BO5" s="272" t="s">
        <v>443</v>
      </c>
      <c r="BP5" s="278">
        <f>AY5</f>
        <v>1207</v>
      </c>
      <c r="BQ5" s="279">
        <f>ABS(BB5)</f>
        <v>2132</v>
      </c>
      <c r="BR5" s="280">
        <f>BP5-BQ5</f>
        <v>-925</v>
      </c>
      <c r="BS5" s="277"/>
    </row>
    <row r="6" spans="1:71" x14ac:dyDescent="0.2">
      <c r="A6" s="267" t="s">
        <v>444</v>
      </c>
      <c r="B6" s="268" t="s">
        <v>445</v>
      </c>
      <c r="C6" s="269">
        <v>0</v>
      </c>
      <c r="D6" s="269">
        <v>45</v>
      </c>
      <c r="E6" s="269">
        <v>1</v>
      </c>
      <c r="F6" s="269">
        <v>0</v>
      </c>
      <c r="G6" s="269">
        <v>5</v>
      </c>
      <c r="H6" s="269">
        <v>0</v>
      </c>
      <c r="I6" s="269">
        <v>3</v>
      </c>
      <c r="J6" s="269">
        <v>0</v>
      </c>
      <c r="K6" s="269">
        <v>0</v>
      </c>
      <c r="L6" s="269">
        <v>0</v>
      </c>
      <c r="M6" s="269">
        <v>0</v>
      </c>
      <c r="N6" s="269">
        <v>0</v>
      </c>
      <c r="O6" s="269">
        <v>0</v>
      </c>
      <c r="P6" s="269">
        <v>0</v>
      </c>
      <c r="Q6" s="269">
        <v>0</v>
      </c>
      <c r="R6" s="269">
        <v>0</v>
      </c>
      <c r="S6" s="269">
        <v>0</v>
      </c>
      <c r="T6" s="269">
        <v>0</v>
      </c>
      <c r="U6" s="269">
        <v>0</v>
      </c>
      <c r="V6" s="269">
        <v>0</v>
      </c>
      <c r="W6" s="269">
        <v>0</v>
      </c>
      <c r="X6" s="269">
        <v>0</v>
      </c>
      <c r="Y6" s="269">
        <v>0</v>
      </c>
      <c r="Z6" s="269">
        <v>0</v>
      </c>
      <c r="AA6" s="269">
        <v>0</v>
      </c>
      <c r="AB6" s="269">
        <v>0</v>
      </c>
      <c r="AC6" s="269">
        <v>0</v>
      </c>
      <c r="AD6" s="269">
        <v>0</v>
      </c>
      <c r="AE6" s="269">
        <v>0</v>
      </c>
      <c r="AF6" s="269">
        <v>0</v>
      </c>
      <c r="AG6" s="269">
        <v>0</v>
      </c>
      <c r="AH6" s="269">
        <v>0</v>
      </c>
      <c r="AI6" s="269">
        <v>0</v>
      </c>
      <c r="AJ6" s="269">
        <v>0</v>
      </c>
      <c r="AK6" s="269">
        <v>0</v>
      </c>
      <c r="AL6" s="269">
        <v>0</v>
      </c>
      <c r="AM6" s="269">
        <v>9</v>
      </c>
      <c r="AN6" s="269">
        <v>0</v>
      </c>
      <c r="AO6" s="269">
        <v>0</v>
      </c>
      <c r="AP6" s="270">
        <v>63</v>
      </c>
      <c r="AQ6" s="269">
        <v>0</v>
      </c>
      <c r="AR6" s="269">
        <v>24</v>
      </c>
      <c r="AS6" s="269">
        <v>0</v>
      </c>
      <c r="AT6" s="269">
        <v>0</v>
      </c>
      <c r="AU6" s="269">
        <v>0</v>
      </c>
      <c r="AV6" s="269">
        <v>108</v>
      </c>
      <c r="AW6" s="270">
        <v>132</v>
      </c>
      <c r="AX6" s="269">
        <v>195</v>
      </c>
      <c r="AY6" s="270">
        <v>137</v>
      </c>
      <c r="AZ6" s="270">
        <v>269</v>
      </c>
      <c r="BA6" s="269">
        <v>332</v>
      </c>
      <c r="BB6" s="270">
        <v>0</v>
      </c>
      <c r="BC6" s="269">
        <v>269</v>
      </c>
      <c r="BD6" s="270">
        <v>332</v>
      </c>
      <c r="BE6" s="271"/>
      <c r="BG6" s="267" t="s">
        <v>444</v>
      </c>
      <c r="BH6" s="272" t="s">
        <v>445</v>
      </c>
      <c r="BI6" s="273">
        <f t="shared" ref="BI6:BI44" si="0">AX6</f>
        <v>195</v>
      </c>
      <c r="BJ6" s="274">
        <f t="shared" ref="BJ6:BJ44" si="1">ABS(BB6)</f>
        <v>0</v>
      </c>
      <c r="BK6" s="275">
        <f t="shared" ref="BK6:BK44" si="2">BJ6/BI6</f>
        <v>0</v>
      </c>
      <c r="BL6" s="276">
        <f t="shared" ref="BL6:BL44" si="3">1-BK6</f>
        <v>1</v>
      </c>
      <c r="BM6" s="277"/>
      <c r="BN6" s="267" t="s">
        <v>444</v>
      </c>
      <c r="BO6" s="272" t="s">
        <v>445</v>
      </c>
      <c r="BP6" s="278">
        <f t="shared" ref="BP6:BP44" si="4">AY6</f>
        <v>137</v>
      </c>
      <c r="BQ6" s="279">
        <f t="shared" ref="BQ6:BQ44" si="5">ABS(BB6)</f>
        <v>0</v>
      </c>
      <c r="BR6" s="280">
        <f t="shared" ref="BR6:BR44" si="6">BP6-BQ6</f>
        <v>137</v>
      </c>
      <c r="BS6" s="277"/>
    </row>
    <row r="7" spans="1:71" x14ac:dyDescent="0.2">
      <c r="A7" s="267" t="s">
        <v>446</v>
      </c>
      <c r="B7" s="268" t="s">
        <v>249</v>
      </c>
      <c r="C7" s="269">
        <v>0</v>
      </c>
      <c r="D7" s="269">
        <v>0</v>
      </c>
      <c r="E7" s="269">
        <v>131</v>
      </c>
      <c r="F7" s="269">
        <v>0</v>
      </c>
      <c r="G7" s="269">
        <v>397</v>
      </c>
      <c r="H7" s="269">
        <v>0</v>
      </c>
      <c r="I7" s="269">
        <v>0</v>
      </c>
      <c r="J7" s="269">
        <v>0</v>
      </c>
      <c r="K7" s="269">
        <v>0</v>
      </c>
      <c r="L7" s="269">
        <v>0</v>
      </c>
      <c r="M7" s="269">
        <v>0</v>
      </c>
      <c r="N7" s="269">
        <v>0</v>
      </c>
      <c r="O7" s="269">
        <v>0</v>
      </c>
      <c r="P7" s="269">
        <v>0</v>
      </c>
      <c r="Q7" s="269">
        <v>0</v>
      </c>
      <c r="R7" s="269">
        <v>0</v>
      </c>
      <c r="S7" s="269">
        <v>0</v>
      </c>
      <c r="T7" s="269">
        <v>0</v>
      </c>
      <c r="U7" s="269">
        <v>0</v>
      </c>
      <c r="V7" s="269">
        <v>0</v>
      </c>
      <c r="W7" s="269">
        <v>0</v>
      </c>
      <c r="X7" s="269">
        <v>0</v>
      </c>
      <c r="Y7" s="269">
        <v>0</v>
      </c>
      <c r="Z7" s="269">
        <v>0</v>
      </c>
      <c r="AA7" s="269">
        <v>0</v>
      </c>
      <c r="AB7" s="269">
        <v>0</v>
      </c>
      <c r="AC7" s="269">
        <v>0</v>
      </c>
      <c r="AD7" s="269">
        <v>0</v>
      </c>
      <c r="AE7" s="269">
        <v>0</v>
      </c>
      <c r="AF7" s="269">
        <v>0</v>
      </c>
      <c r="AG7" s="269">
        <v>0</v>
      </c>
      <c r="AH7" s="269">
        <v>0</v>
      </c>
      <c r="AI7" s="269">
        <v>0</v>
      </c>
      <c r="AJ7" s="269">
        <v>2</v>
      </c>
      <c r="AK7" s="269">
        <v>0</v>
      </c>
      <c r="AL7" s="269">
        <v>0</v>
      </c>
      <c r="AM7" s="269">
        <v>32</v>
      </c>
      <c r="AN7" s="269">
        <v>0</v>
      </c>
      <c r="AO7" s="269">
        <v>0</v>
      </c>
      <c r="AP7" s="270">
        <v>562</v>
      </c>
      <c r="AQ7" s="269">
        <v>1</v>
      </c>
      <c r="AR7" s="269">
        <v>48</v>
      </c>
      <c r="AS7" s="269">
        <v>0</v>
      </c>
      <c r="AT7" s="269">
        <v>0</v>
      </c>
      <c r="AU7" s="269">
        <v>0</v>
      </c>
      <c r="AV7" s="269">
        <v>20</v>
      </c>
      <c r="AW7" s="270">
        <v>69</v>
      </c>
      <c r="AX7" s="269">
        <v>631</v>
      </c>
      <c r="AY7" s="270">
        <v>2391</v>
      </c>
      <c r="AZ7" s="270">
        <v>2460</v>
      </c>
      <c r="BA7" s="269">
        <v>3022</v>
      </c>
      <c r="BB7" s="270">
        <v>0</v>
      </c>
      <c r="BC7" s="269">
        <v>2460</v>
      </c>
      <c r="BD7" s="270">
        <v>3022</v>
      </c>
      <c r="BE7" s="271"/>
      <c r="BG7" s="267" t="s">
        <v>446</v>
      </c>
      <c r="BH7" s="272" t="s">
        <v>249</v>
      </c>
      <c r="BI7" s="273">
        <f t="shared" si="0"/>
        <v>631</v>
      </c>
      <c r="BJ7" s="274">
        <f t="shared" si="1"/>
        <v>0</v>
      </c>
      <c r="BK7" s="275">
        <f t="shared" si="2"/>
        <v>0</v>
      </c>
      <c r="BL7" s="276">
        <f t="shared" si="3"/>
        <v>1</v>
      </c>
      <c r="BM7" s="277"/>
      <c r="BN7" s="267" t="s">
        <v>446</v>
      </c>
      <c r="BO7" s="272" t="s">
        <v>249</v>
      </c>
      <c r="BP7" s="278">
        <f t="shared" si="4"/>
        <v>2391</v>
      </c>
      <c r="BQ7" s="279">
        <f t="shared" si="5"/>
        <v>0</v>
      </c>
      <c r="BR7" s="280">
        <f t="shared" si="6"/>
        <v>2391</v>
      </c>
      <c r="BS7" s="277"/>
    </row>
    <row r="8" spans="1:71" x14ac:dyDescent="0.2">
      <c r="A8" s="267" t="s">
        <v>447</v>
      </c>
      <c r="B8" s="268" t="s">
        <v>27</v>
      </c>
      <c r="C8" s="269">
        <v>0</v>
      </c>
      <c r="D8" s="269">
        <v>0</v>
      </c>
      <c r="E8" s="269">
        <v>0</v>
      </c>
      <c r="F8" s="269">
        <v>0</v>
      </c>
      <c r="G8" s="269">
        <v>4</v>
      </c>
      <c r="H8" s="269">
        <v>0</v>
      </c>
      <c r="I8" s="269">
        <v>0</v>
      </c>
      <c r="J8" s="269">
        <v>0</v>
      </c>
      <c r="K8" s="269">
        <v>1</v>
      </c>
      <c r="L8" s="269">
        <v>0</v>
      </c>
      <c r="M8" s="269">
        <v>42</v>
      </c>
      <c r="N8" s="269">
        <v>1</v>
      </c>
      <c r="O8" s="269">
        <v>1</v>
      </c>
      <c r="P8" s="269">
        <v>0</v>
      </c>
      <c r="Q8" s="269">
        <v>0</v>
      </c>
      <c r="R8" s="269">
        <v>0</v>
      </c>
      <c r="S8" s="269">
        <v>0</v>
      </c>
      <c r="T8" s="269">
        <v>0</v>
      </c>
      <c r="U8" s="269">
        <v>0</v>
      </c>
      <c r="V8" s="269">
        <v>0</v>
      </c>
      <c r="W8" s="269">
        <v>0</v>
      </c>
      <c r="X8" s="269">
        <v>0</v>
      </c>
      <c r="Y8" s="269">
        <v>53</v>
      </c>
      <c r="Z8" s="269">
        <v>407</v>
      </c>
      <c r="AA8" s="269">
        <v>0</v>
      </c>
      <c r="AB8" s="269">
        <v>0</v>
      </c>
      <c r="AC8" s="269">
        <v>0</v>
      </c>
      <c r="AD8" s="269">
        <v>0</v>
      </c>
      <c r="AE8" s="269">
        <v>0</v>
      </c>
      <c r="AF8" s="269">
        <v>0</v>
      </c>
      <c r="AG8" s="269">
        <v>0</v>
      </c>
      <c r="AH8" s="269">
        <v>0</v>
      </c>
      <c r="AI8" s="269">
        <v>0</v>
      </c>
      <c r="AJ8" s="269">
        <v>0</v>
      </c>
      <c r="AK8" s="269">
        <v>0</v>
      </c>
      <c r="AL8" s="269">
        <v>0</v>
      </c>
      <c r="AM8" s="269">
        <v>0</v>
      </c>
      <c r="AN8" s="269">
        <v>0</v>
      </c>
      <c r="AO8" s="269">
        <v>0</v>
      </c>
      <c r="AP8" s="270">
        <v>509</v>
      </c>
      <c r="AQ8" s="269">
        <v>0</v>
      </c>
      <c r="AR8" s="269">
        <v>-1</v>
      </c>
      <c r="AS8" s="269">
        <v>0</v>
      </c>
      <c r="AT8" s="269">
        <v>0</v>
      </c>
      <c r="AU8" s="269">
        <v>0</v>
      </c>
      <c r="AV8" s="269">
        <v>-4</v>
      </c>
      <c r="AW8" s="270">
        <v>-5</v>
      </c>
      <c r="AX8" s="269">
        <v>504</v>
      </c>
      <c r="AY8" s="270">
        <v>35</v>
      </c>
      <c r="AZ8" s="270">
        <v>30</v>
      </c>
      <c r="BA8" s="269">
        <v>539</v>
      </c>
      <c r="BB8" s="270">
        <v>-436</v>
      </c>
      <c r="BC8" s="269">
        <v>-406</v>
      </c>
      <c r="BD8" s="270">
        <v>103</v>
      </c>
      <c r="BE8" s="271"/>
      <c r="BG8" s="267" t="s">
        <v>447</v>
      </c>
      <c r="BH8" s="272" t="s">
        <v>27</v>
      </c>
      <c r="BI8" s="273">
        <f t="shared" si="0"/>
        <v>504</v>
      </c>
      <c r="BJ8" s="274">
        <f t="shared" si="1"/>
        <v>436</v>
      </c>
      <c r="BK8" s="275">
        <f t="shared" si="2"/>
        <v>0.86507936507936511</v>
      </c>
      <c r="BL8" s="276">
        <f t="shared" si="3"/>
        <v>0.13492063492063489</v>
      </c>
      <c r="BM8" s="277"/>
      <c r="BN8" s="267" t="s">
        <v>447</v>
      </c>
      <c r="BO8" s="272" t="s">
        <v>27</v>
      </c>
      <c r="BP8" s="278">
        <f t="shared" si="4"/>
        <v>35</v>
      </c>
      <c r="BQ8" s="279">
        <f t="shared" si="5"/>
        <v>436</v>
      </c>
      <c r="BR8" s="280">
        <f t="shared" si="6"/>
        <v>-401</v>
      </c>
      <c r="BS8" s="277"/>
    </row>
    <row r="9" spans="1:71" x14ac:dyDescent="0.2">
      <c r="A9" s="267" t="s">
        <v>448</v>
      </c>
      <c r="B9" s="268" t="s">
        <v>190</v>
      </c>
      <c r="C9" s="269">
        <v>307</v>
      </c>
      <c r="D9" s="269">
        <v>9</v>
      </c>
      <c r="E9" s="269">
        <v>318</v>
      </c>
      <c r="F9" s="269">
        <v>0</v>
      </c>
      <c r="G9" s="269">
        <v>2434</v>
      </c>
      <c r="H9" s="269">
        <v>1</v>
      </c>
      <c r="I9" s="269">
        <v>0</v>
      </c>
      <c r="J9" s="269">
        <v>1</v>
      </c>
      <c r="K9" s="269">
        <v>0</v>
      </c>
      <c r="L9" s="269">
        <v>0</v>
      </c>
      <c r="M9" s="269">
        <v>0</v>
      </c>
      <c r="N9" s="269">
        <v>0</v>
      </c>
      <c r="O9" s="269">
        <v>0</v>
      </c>
      <c r="P9" s="269">
        <v>0</v>
      </c>
      <c r="Q9" s="269">
        <v>0</v>
      </c>
      <c r="R9" s="269">
        <v>0</v>
      </c>
      <c r="S9" s="269">
        <v>0</v>
      </c>
      <c r="T9" s="269">
        <v>0</v>
      </c>
      <c r="U9" s="269">
        <v>0</v>
      </c>
      <c r="V9" s="269">
        <v>0</v>
      </c>
      <c r="W9" s="269">
        <v>0</v>
      </c>
      <c r="X9" s="269">
        <v>1</v>
      </c>
      <c r="Y9" s="269">
        <v>0</v>
      </c>
      <c r="Z9" s="269">
        <v>0</v>
      </c>
      <c r="AA9" s="269">
        <v>0</v>
      </c>
      <c r="AB9" s="269">
        <v>0</v>
      </c>
      <c r="AC9" s="269">
        <v>0</v>
      </c>
      <c r="AD9" s="269">
        <v>0</v>
      </c>
      <c r="AE9" s="269">
        <v>0</v>
      </c>
      <c r="AF9" s="269">
        <v>0</v>
      </c>
      <c r="AG9" s="269">
        <v>0</v>
      </c>
      <c r="AH9" s="269">
        <v>2</v>
      </c>
      <c r="AI9" s="269">
        <v>38</v>
      </c>
      <c r="AJ9" s="269">
        <v>27</v>
      </c>
      <c r="AK9" s="269">
        <v>0</v>
      </c>
      <c r="AL9" s="269">
        <v>0</v>
      </c>
      <c r="AM9" s="269">
        <v>914</v>
      </c>
      <c r="AN9" s="269">
        <v>0</v>
      </c>
      <c r="AO9" s="269">
        <v>0</v>
      </c>
      <c r="AP9" s="270">
        <v>4052</v>
      </c>
      <c r="AQ9" s="269">
        <v>54</v>
      </c>
      <c r="AR9" s="269">
        <v>3495</v>
      </c>
      <c r="AS9" s="269">
        <v>0</v>
      </c>
      <c r="AT9" s="269">
        <v>0</v>
      </c>
      <c r="AU9" s="269">
        <v>0</v>
      </c>
      <c r="AV9" s="269">
        <v>-20</v>
      </c>
      <c r="AW9" s="270">
        <v>3529</v>
      </c>
      <c r="AX9" s="269">
        <v>7581</v>
      </c>
      <c r="AY9" s="270">
        <v>10839</v>
      </c>
      <c r="AZ9" s="270">
        <v>14368</v>
      </c>
      <c r="BA9" s="269">
        <v>18420</v>
      </c>
      <c r="BB9" s="270">
        <v>-6062</v>
      </c>
      <c r="BC9" s="269">
        <v>8306</v>
      </c>
      <c r="BD9" s="270">
        <v>12358</v>
      </c>
      <c r="BE9" s="271"/>
      <c r="BG9" s="267" t="s">
        <v>448</v>
      </c>
      <c r="BH9" s="272" t="s">
        <v>190</v>
      </c>
      <c r="BI9" s="273">
        <f t="shared" si="0"/>
        <v>7581</v>
      </c>
      <c r="BJ9" s="274">
        <f t="shared" si="1"/>
        <v>6062</v>
      </c>
      <c r="BK9" s="275">
        <f t="shared" si="2"/>
        <v>0.79963065558633428</v>
      </c>
      <c r="BL9" s="276">
        <f t="shared" si="3"/>
        <v>0.20036934441366572</v>
      </c>
      <c r="BM9" s="277"/>
      <c r="BN9" s="267" t="s">
        <v>448</v>
      </c>
      <c r="BO9" s="272" t="s">
        <v>190</v>
      </c>
      <c r="BP9" s="278">
        <f t="shared" si="4"/>
        <v>10839</v>
      </c>
      <c r="BQ9" s="279">
        <f t="shared" si="5"/>
        <v>6062</v>
      </c>
      <c r="BR9" s="280">
        <f t="shared" si="6"/>
        <v>4777</v>
      </c>
      <c r="BS9" s="277"/>
    </row>
    <row r="10" spans="1:71" x14ac:dyDescent="0.2">
      <c r="A10" s="281" t="s">
        <v>449</v>
      </c>
      <c r="B10" s="282" t="s">
        <v>28</v>
      </c>
      <c r="C10" s="269">
        <v>9</v>
      </c>
      <c r="D10" s="269">
        <v>0</v>
      </c>
      <c r="E10" s="269">
        <v>66</v>
      </c>
      <c r="F10" s="269">
        <v>0</v>
      </c>
      <c r="G10" s="269">
        <v>14</v>
      </c>
      <c r="H10" s="269">
        <v>104</v>
      </c>
      <c r="I10" s="269">
        <v>0</v>
      </c>
      <c r="J10" s="269">
        <v>0</v>
      </c>
      <c r="K10" s="269">
        <v>0</v>
      </c>
      <c r="L10" s="269">
        <v>0</v>
      </c>
      <c r="M10" s="269">
        <v>2</v>
      </c>
      <c r="N10" s="269">
        <v>0</v>
      </c>
      <c r="O10" s="269">
        <v>0</v>
      </c>
      <c r="P10" s="269">
        <v>0</v>
      </c>
      <c r="Q10" s="269">
        <v>1</v>
      </c>
      <c r="R10" s="269">
        <v>0</v>
      </c>
      <c r="S10" s="269">
        <v>0</v>
      </c>
      <c r="T10" s="269">
        <v>0</v>
      </c>
      <c r="U10" s="269">
        <v>1</v>
      </c>
      <c r="V10" s="269">
        <v>0</v>
      </c>
      <c r="W10" s="269">
        <v>2</v>
      </c>
      <c r="X10" s="269">
        <v>1</v>
      </c>
      <c r="Y10" s="269">
        <v>26</v>
      </c>
      <c r="Z10" s="269">
        <v>0</v>
      </c>
      <c r="AA10" s="269">
        <v>0</v>
      </c>
      <c r="AB10" s="269">
        <v>1</v>
      </c>
      <c r="AC10" s="269">
        <v>11</v>
      </c>
      <c r="AD10" s="269">
        <v>1</v>
      </c>
      <c r="AE10" s="269">
        <v>0</v>
      </c>
      <c r="AF10" s="269">
        <v>2</v>
      </c>
      <c r="AG10" s="269">
        <v>0</v>
      </c>
      <c r="AH10" s="269">
        <v>19</v>
      </c>
      <c r="AI10" s="269">
        <v>1</v>
      </c>
      <c r="AJ10" s="269">
        <v>12</v>
      </c>
      <c r="AK10" s="269">
        <v>3</v>
      </c>
      <c r="AL10" s="269">
        <v>2</v>
      </c>
      <c r="AM10" s="269">
        <v>46</v>
      </c>
      <c r="AN10" s="269">
        <v>8</v>
      </c>
      <c r="AO10" s="269">
        <v>0</v>
      </c>
      <c r="AP10" s="270">
        <v>332</v>
      </c>
      <c r="AQ10" s="269">
        <v>7</v>
      </c>
      <c r="AR10" s="269">
        <v>518</v>
      </c>
      <c r="AS10" s="269">
        <v>0</v>
      </c>
      <c r="AT10" s="269">
        <v>0</v>
      </c>
      <c r="AU10" s="269">
        <v>9</v>
      </c>
      <c r="AV10" s="269">
        <v>52</v>
      </c>
      <c r="AW10" s="270">
        <v>586</v>
      </c>
      <c r="AX10" s="269">
        <v>918</v>
      </c>
      <c r="AY10" s="270">
        <v>425</v>
      </c>
      <c r="AZ10" s="270">
        <v>1011</v>
      </c>
      <c r="BA10" s="269">
        <v>1343</v>
      </c>
      <c r="BB10" s="270">
        <v>-918</v>
      </c>
      <c r="BC10" s="269">
        <v>93</v>
      </c>
      <c r="BD10" s="270">
        <v>425</v>
      </c>
      <c r="BE10" s="271"/>
      <c r="BG10" s="281" t="s">
        <v>449</v>
      </c>
      <c r="BH10" s="283" t="s">
        <v>28</v>
      </c>
      <c r="BI10" s="273">
        <f t="shared" si="0"/>
        <v>918</v>
      </c>
      <c r="BJ10" s="274">
        <f t="shared" si="1"/>
        <v>918</v>
      </c>
      <c r="BK10" s="275">
        <f t="shared" si="2"/>
        <v>1</v>
      </c>
      <c r="BL10" s="276">
        <f t="shared" si="3"/>
        <v>0</v>
      </c>
      <c r="BM10" s="277"/>
      <c r="BN10" s="281" t="s">
        <v>449</v>
      </c>
      <c r="BO10" s="283" t="s">
        <v>28</v>
      </c>
      <c r="BP10" s="278">
        <f t="shared" si="4"/>
        <v>425</v>
      </c>
      <c r="BQ10" s="279">
        <f t="shared" si="5"/>
        <v>918</v>
      </c>
      <c r="BR10" s="280">
        <f t="shared" si="6"/>
        <v>-493</v>
      </c>
      <c r="BS10" s="277"/>
    </row>
    <row r="11" spans="1:71" x14ac:dyDescent="0.2">
      <c r="A11" s="281" t="s">
        <v>450</v>
      </c>
      <c r="B11" s="282" t="s">
        <v>284</v>
      </c>
      <c r="C11" s="269">
        <v>62</v>
      </c>
      <c r="D11" s="269">
        <v>4</v>
      </c>
      <c r="E11" s="269">
        <v>11</v>
      </c>
      <c r="F11" s="269">
        <v>0</v>
      </c>
      <c r="G11" s="269">
        <v>214</v>
      </c>
      <c r="H11" s="269">
        <v>2</v>
      </c>
      <c r="I11" s="269">
        <v>10</v>
      </c>
      <c r="J11" s="269">
        <v>1</v>
      </c>
      <c r="K11" s="269">
        <v>0</v>
      </c>
      <c r="L11" s="269">
        <v>1</v>
      </c>
      <c r="M11" s="269">
        <v>14</v>
      </c>
      <c r="N11" s="269">
        <v>0</v>
      </c>
      <c r="O11" s="269">
        <v>0</v>
      </c>
      <c r="P11" s="269">
        <v>1</v>
      </c>
      <c r="Q11" s="269">
        <v>1</v>
      </c>
      <c r="R11" s="269">
        <v>0</v>
      </c>
      <c r="S11" s="269">
        <v>1</v>
      </c>
      <c r="T11" s="269">
        <v>0</v>
      </c>
      <c r="U11" s="269">
        <v>4</v>
      </c>
      <c r="V11" s="269">
        <v>0</v>
      </c>
      <c r="W11" s="269">
        <v>3</v>
      </c>
      <c r="X11" s="269">
        <v>8</v>
      </c>
      <c r="Y11" s="269">
        <v>400</v>
      </c>
      <c r="Z11" s="269">
        <v>4</v>
      </c>
      <c r="AA11" s="269">
        <v>1</v>
      </c>
      <c r="AB11" s="269">
        <v>1</v>
      </c>
      <c r="AC11" s="269">
        <v>21</v>
      </c>
      <c r="AD11" s="269">
        <v>4</v>
      </c>
      <c r="AE11" s="269">
        <v>1</v>
      </c>
      <c r="AF11" s="269">
        <v>3</v>
      </c>
      <c r="AG11" s="269">
        <v>1</v>
      </c>
      <c r="AH11" s="269">
        <v>8</v>
      </c>
      <c r="AI11" s="269">
        <v>31</v>
      </c>
      <c r="AJ11" s="269">
        <v>17</v>
      </c>
      <c r="AK11" s="269">
        <v>3</v>
      </c>
      <c r="AL11" s="269">
        <v>5</v>
      </c>
      <c r="AM11" s="269">
        <v>38</v>
      </c>
      <c r="AN11" s="269">
        <v>1</v>
      </c>
      <c r="AO11" s="269">
        <v>4</v>
      </c>
      <c r="AP11" s="270">
        <v>880</v>
      </c>
      <c r="AQ11" s="269">
        <v>4</v>
      </c>
      <c r="AR11" s="269">
        <v>43</v>
      </c>
      <c r="AS11" s="269">
        <v>0</v>
      </c>
      <c r="AT11" s="269">
        <v>4</v>
      </c>
      <c r="AU11" s="269">
        <v>15</v>
      </c>
      <c r="AV11" s="269">
        <v>-2</v>
      </c>
      <c r="AW11" s="270">
        <v>64</v>
      </c>
      <c r="AX11" s="269">
        <v>944</v>
      </c>
      <c r="AY11" s="270">
        <v>36</v>
      </c>
      <c r="AZ11" s="270">
        <v>100</v>
      </c>
      <c r="BA11" s="269">
        <v>980</v>
      </c>
      <c r="BB11" s="270">
        <v>-938</v>
      </c>
      <c r="BC11" s="269">
        <v>-838</v>
      </c>
      <c r="BD11" s="270">
        <v>42</v>
      </c>
      <c r="BE11" s="271"/>
      <c r="BG11" s="281" t="s">
        <v>450</v>
      </c>
      <c r="BH11" s="283" t="s">
        <v>284</v>
      </c>
      <c r="BI11" s="273">
        <f t="shared" si="0"/>
        <v>944</v>
      </c>
      <c r="BJ11" s="274">
        <f t="shared" si="1"/>
        <v>938</v>
      </c>
      <c r="BK11" s="275">
        <f t="shared" si="2"/>
        <v>0.99364406779661019</v>
      </c>
      <c r="BL11" s="276">
        <f t="shared" si="3"/>
        <v>6.3559322033898136E-3</v>
      </c>
      <c r="BM11" s="277"/>
      <c r="BN11" s="281" t="s">
        <v>450</v>
      </c>
      <c r="BO11" s="283" t="s">
        <v>284</v>
      </c>
      <c r="BP11" s="278">
        <f t="shared" si="4"/>
        <v>36</v>
      </c>
      <c r="BQ11" s="279">
        <f t="shared" si="5"/>
        <v>938</v>
      </c>
      <c r="BR11" s="280">
        <f t="shared" si="6"/>
        <v>-902</v>
      </c>
      <c r="BS11" s="277"/>
    </row>
    <row r="12" spans="1:71" x14ac:dyDescent="0.2">
      <c r="A12" s="281" t="s">
        <v>451</v>
      </c>
      <c r="B12" s="282" t="s">
        <v>29</v>
      </c>
      <c r="C12" s="269">
        <v>158</v>
      </c>
      <c r="D12" s="269">
        <v>0</v>
      </c>
      <c r="E12" s="269">
        <v>35</v>
      </c>
      <c r="F12" s="269">
        <v>3</v>
      </c>
      <c r="G12" s="269">
        <v>132</v>
      </c>
      <c r="H12" s="269">
        <v>48</v>
      </c>
      <c r="I12" s="269">
        <v>2</v>
      </c>
      <c r="J12" s="269">
        <v>21</v>
      </c>
      <c r="K12" s="269">
        <v>0</v>
      </c>
      <c r="L12" s="269">
        <v>23</v>
      </c>
      <c r="M12" s="269">
        <v>22</v>
      </c>
      <c r="N12" s="269">
        <v>0</v>
      </c>
      <c r="O12" s="269">
        <v>0</v>
      </c>
      <c r="P12" s="269">
        <v>2</v>
      </c>
      <c r="Q12" s="269">
        <v>3</v>
      </c>
      <c r="R12" s="269">
        <v>0</v>
      </c>
      <c r="S12" s="269">
        <v>3</v>
      </c>
      <c r="T12" s="269">
        <v>1</v>
      </c>
      <c r="U12" s="269">
        <v>9</v>
      </c>
      <c r="V12" s="269">
        <v>0</v>
      </c>
      <c r="W12" s="269">
        <v>13</v>
      </c>
      <c r="X12" s="269">
        <v>2</v>
      </c>
      <c r="Y12" s="269">
        <v>46</v>
      </c>
      <c r="Z12" s="269">
        <v>1</v>
      </c>
      <c r="AA12" s="269">
        <v>5</v>
      </c>
      <c r="AB12" s="269">
        <v>5</v>
      </c>
      <c r="AC12" s="269">
        <v>0</v>
      </c>
      <c r="AD12" s="269">
        <v>0</v>
      </c>
      <c r="AE12" s="269">
        <v>0</v>
      </c>
      <c r="AF12" s="269">
        <v>0</v>
      </c>
      <c r="AG12" s="269">
        <v>0</v>
      </c>
      <c r="AH12" s="269">
        <v>6</v>
      </c>
      <c r="AI12" s="269">
        <v>23</v>
      </c>
      <c r="AJ12" s="269">
        <v>637</v>
      </c>
      <c r="AK12" s="269">
        <v>0</v>
      </c>
      <c r="AL12" s="269">
        <v>6</v>
      </c>
      <c r="AM12" s="269">
        <v>40</v>
      </c>
      <c r="AN12" s="269">
        <v>0</v>
      </c>
      <c r="AO12" s="269">
        <v>0</v>
      </c>
      <c r="AP12" s="270">
        <v>1246</v>
      </c>
      <c r="AQ12" s="269">
        <v>10</v>
      </c>
      <c r="AR12" s="269">
        <v>325</v>
      </c>
      <c r="AS12" s="269">
        <v>0</v>
      </c>
      <c r="AT12" s="269">
        <v>0</v>
      </c>
      <c r="AU12" s="269">
        <v>0</v>
      </c>
      <c r="AV12" s="269">
        <v>3</v>
      </c>
      <c r="AW12" s="270">
        <v>338</v>
      </c>
      <c r="AX12" s="269">
        <v>1584</v>
      </c>
      <c r="AY12" s="270">
        <v>57</v>
      </c>
      <c r="AZ12" s="270">
        <v>395</v>
      </c>
      <c r="BA12" s="269">
        <v>1641</v>
      </c>
      <c r="BB12" s="270">
        <v>-1584</v>
      </c>
      <c r="BC12" s="269">
        <v>-1189</v>
      </c>
      <c r="BD12" s="270">
        <v>57</v>
      </c>
      <c r="BE12" s="271"/>
      <c r="BG12" s="281" t="s">
        <v>451</v>
      </c>
      <c r="BH12" s="283" t="s">
        <v>29</v>
      </c>
      <c r="BI12" s="273">
        <f t="shared" si="0"/>
        <v>1584</v>
      </c>
      <c r="BJ12" s="274">
        <f t="shared" si="1"/>
        <v>1584</v>
      </c>
      <c r="BK12" s="275">
        <f t="shared" si="2"/>
        <v>1</v>
      </c>
      <c r="BL12" s="276">
        <f t="shared" si="3"/>
        <v>0</v>
      </c>
      <c r="BM12" s="277"/>
      <c r="BN12" s="281" t="s">
        <v>451</v>
      </c>
      <c r="BO12" s="283" t="s">
        <v>29</v>
      </c>
      <c r="BP12" s="278">
        <f t="shared" si="4"/>
        <v>57</v>
      </c>
      <c r="BQ12" s="279">
        <f t="shared" si="5"/>
        <v>1584</v>
      </c>
      <c r="BR12" s="280">
        <f t="shared" si="6"/>
        <v>-1527</v>
      </c>
      <c r="BS12" s="277"/>
    </row>
    <row r="13" spans="1:71" x14ac:dyDescent="0.2">
      <c r="A13" s="281" t="s">
        <v>452</v>
      </c>
      <c r="B13" s="282" t="s">
        <v>30</v>
      </c>
      <c r="C13" s="269">
        <v>17</v>
      </c>
      <c r="D13" s="269">
        <v>3</v>
      </c>
      <c r="E13" s="269">
        <v>164</v>
      </c>
      <c r="F13" s="269">
        <v>3</v>
      </c>
      <c r="G13" s="269">
        <v>53</v>
      </c>
      <c r="H13" s="269">
        <v>3</v>
      </c>
      <c r="I13" s="269">
        <v>0</v>
      </c>
      <c r="J13" s="269">
        <v>5</v>
      </c>
      <c r="K13" s="269">
        <v>0</v>
      </c>
      <c r="L13" s="269">
        <v>0</v>
      </c>
      <c r="M13" s="269">
        <v>14</v>
      </c>
      <c r="N13" s="269">
        <v>0</v>
      </c>
      <c r="O13" s="269">
        <v>0</v>
      </c>
      <c r="P13" s="269">
        <v>1</v>
      </c>
      <c r="Q13" s="269">
        <v>1</v>
      </c>
      <c r="R13" s="269">
        <v>0</v>
      </c>
      <c r="S13" s="269">
        <v>0</v>
      </c>
      <c r="T13" s="269">
        <v>0</v>
      </c>
      <c r="U13" s="269">
        <v>1</v>
      </c>
      <c r="V13" s="269">
        <v>0</v>
      </c>
      <c r="W13" s="269">
        <v>3</v>
      </c>
      <c r="X13" s="269">
        <v>0</v>
      </c>
      <c r="Y13" s="269">
        <v>103</v>
      </c>
      <c r="Z13" s="269">
        <v>76</v>
      </c>
      <c r="AA13" s="269">
        <v>6</v>
      </c>
      <c r="AB13" s="269">
        <v>5</v>
      </c>
      <c r="AC13" s="269">
        <v>5</v>
      </c>
      <c r="AD13" s="269">
        <v>0</v>
      </c>
      <c r="AE13" s="269">
        <v>0</v>
      </c>
      <c r="AF13" s="269">
        <v>34</v>
      </c>
      <c r="AG13" s="269">
        <v>0</v>
      </c>
      <c r="AH13" s="269">
        <v>64</v>
      </c>
      <c r="AI13" s="269">
        <v>14</v>
      </c>
      <c r="AJ13" s="269">
        <v>9</v>
      </c>
      <c r="AK13" s="269">
        <v>1</v>
      </c>
      <c r="AL13" s="269">
        <v>4</v>
      </c>
      <c r="AM13" s="269">
        <v>25</v>
      </c>
      <c r="AN13" s="269">
        <v>0</v>
      </c>
      <c r="AO13" s="269">
        <v>1</v>
      </c>
      <c r="AP13" s="270">
        <v>615</v>
      </c>
      <c r="AQ13" s="269">
        <v>1</v>
      </c>
      <c r="AR13" s="269">
        <v>620</v>
      </c>
      <c r="AS13" s="269">
        <v>0</v>
      </c>
      <c r="AT13" s="269">
        <v>0</v>
      </c>
      <c r="AU13" s="269">
        <v>0</v>
      </c>
      <c r="AV13" s="269">
        <v>0</v>
      </c>
      <c r="AW13" s="270">
        <v>621</v>
      </c>
      <c r="AX13" s="269">
        <v>1236</v>
      </c>
      <c r="AY13" s="270">
        <v>0</v>
      </c>
      <c r="AZ13" s="270">
        <v>621</v>
      </c>
      <c r="BA13" s="269">
        <v>1236</v>
      </c>
      <c r="BB13" s="270">
        <v>-1235</v>
      </c>
      <c r="BC13" s="269">
        <v>-614</v>
      </c>
      <c r="BD13" s="270">
        <v>1</v>
      </c>
      <c r="BE13" s="271"/>
      <c r="BG13" s="281" t="s">
        <v>452</v>
      </c>
      <c r="BH13" s="283" t="s">
        <v>30</v>
      </c>
      <c r="BI13" s="273">
        <f t="shared" si="0"/>
        <v>1236</v>
      </c>
      <c r="BJ13" s="274">
        <f t="shared" si="1"/>
        <v>1235</v>
      </c>
      <c r="BK13" s="275">
        <f t="shared" si="2"/>
        <v>0.9991909385113269</v>
      </c>
      <c r="BL13" s="276">
        <f t="shared" si="3"/>
        <v>8.0906148867310179E-4</v>
      </c>
      <c r="BM13" s="277"/>
      <c r="BN13" s="281" t="s">
        <v>452</v>
      </c>
      <c r="BO13" s="283" t="s">
        <v>30</v>
      </c>
      <c r="BP13" s="278">
        <f t="shared" si="4"/>
        <v>0</v>
      </c>
      <c r="BQ13" s="279">
        <f t="shared" si="5"/>
        <v>1235</v>
      </c>
      <c r="BR13" s="280">
        <f t="shared" si="6"/>
        <v>-1235</v>
      </c>
      <c r="BS13" s="277"/>
    </row>
    <row r="14" spans="1:71" x14ac:dyDescent="0.2">
      <c r="A14" s="281" t="s">
        <v>453</v>
      </c>
      <c r="B14" s="282" t="s">
        <v>454</v>
      </c>
      <c r="C14" s="269">
        <v>19</v>
      </c>
      <c r="D14" s="269">
        <v>5</v>
      </c>
      <c r="E14" s="269">
        <v>52</v>
      </c>
      <c r="F14" s="269">
        <v>0</v>
      </c>
      <c r="G14" s="269">
        <v>234</v>
      </c>
      <c r="H14" s="269">
        <v>5</v>
      </c>
      <c r="I14" s="269">
        <v>1</v>
      </c>
      <c r="J14" s="269">
        <v>1</v>
      </c>
      <c r="K14" s="269">
        <v>0</v>
      </c>
      <c r="L14" s="269">
        <v>27</v>
      </c>
      <c r="M14" s="269">
        <v>5</v>
      </c>
      <c r="N14" s="269">
        <v>0</v>
      </c>
      <c r="O14" s="269">
        <v>0</v>
      </c>
      <c r="P14" s="269">
        <v>1</v>
      </c>
      <c r="Q14" s="269">
        <v>10</v>
      </c>
      <c r="R14" s="269">
        <v>2</v>
      </c>
      <c r="S14" s="269">
        <v>7</v>
      </c>
      <c r="T14" s="269">
        <v>1</v>
      </c>
      <c r="U14" s="269">
        <v>26</v>
      </c>
      <c r="V14" s="269">
        <v>0</v>
      </c>
      <c r="W14" s="269">
        <v>51</v>
      </c>
      <c r="X14" s="269">
        <v>7</v>
      </c>
      <c r="Y14" s="269">
        <v>115</v>
      </c>
      <c r="Z14" s="269">
        <v>0</v>
      </c>
      <c r="AA14" s="269">
        <v>20</v>
      </c>
      <c r="AB14" s="269">
        <v>6</v>
      </c>
      <c r="AC14" s="269">
        <v>14</v>
      </c>
      <c r="AD14" s="269">
        <v>3</v>
      </c>
      <c r="AE14" s="269">
        <v>1</v>
      </c>
      <c r="AF14" s="269">
        <v>1</v>
      </c>
      <c r="AG14" s="269">
        <v>0</v>
      </c>
      <c r="AH14" s="269">
        <v>12</v>
      </c>
      <c r="AI14" s="269">
        <v>11</v>
      </c>
      <c r="AJ14" s="269">
        <v>9</v>
      </c>
      <c r="AK14" s="269">
        <v>1</v>
      </c>
      <c r="AL14" s="269">
        <v>12</v>
      </c>
      <c r="AM14" s="269">
        <v>18</v>
      </c>
      <c r="AN14" s="269">
        <v>0</v>
      </c>
      <c r="AO14" s="269">
        <v>1</v>
      </c>
      <c r="AP14" s="270">
        <v>678</v>
      </c>
      <c r="AQ14" s="269">
        <v>1</v>
      </c>
      <c r="AR14" s="269">
        <v>100</v>
      </c>
      <c r="AS14" s="269">
        <v>0</v>
      </c>
      <c r="AT14" s="269">
        <v>0</v>
      </c>
      <c r="AU14" s="269">
        <v>0</v>
      </c>
      <c r="AV14" s="269">
        <v>0</v>
      </c>
      <c r="AW14" s="270">
        <v>101</v>
      </c>
      <c r="AX14" s="269">
        <v>779</v>
      </c>
      <c r="AY14" s="270">
        <v>87</v>
      </c>
      <c r="AZ14" s="270">
        <v>188</v>
      </c>
      <c r="BA14" s="269">
        <v>866</v>
      </c>
      <c r="BB14" s="270">
        <v>-764</v>
      </c>
      <c r="BC14" s="269">
        <v>-576</v>
      </c>
      <c r="BD14" s="270">
        <v>102</v>
      </c>
      <c r="BE14" s="271"/>
      <c r="BG14" s="281" t="s">
        <v>453</v>
      </c>
      <c r="BH14" s="283" t="s">
        <v>454</v>
      </c>
      <c r="BI14" s="273">
        <f t="shared" si="0"/>
        <v>779</v>
      </c>
      <c r="BJ14" s="274">
        <f t="shared" si="1"/>
        <v>764</v>
      </c>
      <c r="BK14" s="275">
        <f t="shared" si="2"/>
        <v>0.98074454428754809</v>
      </c>
      <c r="BL14" s="276">
        <f t="shared" si="3"/>
        <v>1.9255455712451908E-2</v>
      </c>
      <c r="BM14" s="277"/>
      <c r="BN14" s="281" t="s">
        <v>453</v>
      </c>
      <c r="BO14" s="283" t="s">
        <v>454</v>
      </c>
      <c r="BP14" s="278">
        <f t="shared" si="4"/>
        <v>87</v>
      </c>
      <c r="BQ14" s="279">
        <f t="shared" si="5"/>
        <v>764</v>
      </c>
      <c r="BR14" s="280">
        <f t="shared" si="6"/>
        <v>-677</v>
      </c>
      <c r="BS14" s="277"/>
    </row>
    <row r="15" spans="1:71" x14ac:dyDescent="0.2">
      <c r="A15" s="281" t="s">
        <v>455</v>
      </c>
      <c r="B15" s="282" t="s">
        <v>31</v>
      </c>
      <c r="C15" s="269">
        <v>6</v>
      </c>
      <c r="D15" s="269">
        <v>0</v>
      </c>
      <c r="E15" s="269">
        <v>0</v>
      </c>
      <c r="F15" s="269">
        <v>0</v>
      </c>
      <c r="G15" s="269">
        <v>30</v>
      </c>
      <c r="H15" s="269">
        <v>0</v>
      </c>
      <c r="I15" s="269">
        <v>1</v>
      </c>
      <c r="J15" s="269">
        <v>0</v>
      </c>
      <c r="K15" s="269">
        <v>0</v>
      </c>
      <c r="L15" s="269">
        <v>0</v>
      </c>
      <c r="M15" s="269">
        <v>53</v>
      </c>
      <c r="N15" s="269">
        <v>0</v>
      </c>
      <c r="O15" s="269">
        <v>0</v>
      </c>
      <c r="P15" s="269">
        <v>1</v>
      </c>
      <c r="Q15" s="269">
        <v>5</v>
      </c>
      <c r="R15" s="269">
        <v>0</v>
      </c>
      <c r="S15" s="269">
        <v>3</v>
      </c>
      <c r="T15" s="269">
        <v>2</v>
      </c>
      <c r="U15" s="269">
        <v>5</v>
      </c>
      <c r="V15" s="269">
        <v>0</v>
      </c>
      <c r="W15" s="269">
        <v>8</v>
      </c>
      <c r="X15" s="269">
        <v>0</v>
      </c>
      <c r="Y15" s="269">
        <v>457</v>
      </c>
      <c r="Z15" s="269">
        <v>0</v>
      </c>
      <c r="AA15" s="269">
        <v>2</v>
      </c>
      <c r="AB15" s="269">
        <v>0</v>
      </c>
      <c r="AC15" s="269">
        <v>0</v>
      </c>
      <c r="AD15" s="269">
        <v>0</v>
      </c>
      <c r="AE15" s="269">
        <v>0</v>
      </c>
      <c r="AF15" s="269">
        <v>0</v>
      </c>
      <c r="AG15" s="269">
        <v>0</v>
      </c>
      <c r="AH15" s="269">
        <v>1</v>
      </c>
      <c r="AI15" s="269">
        <v>11</v>
      </c>
      <c r="AJ15" s="269">
        <v>4</v>
      </c>
      <c r="AK15" s="269">
        <v>0</v>
      </c>
      <c r="AL15" s="269">
        <v>0</v>
      </c>
      <c r="AM15" s="269">
        <v>12</v>
      </c>
      <c r="AN15" s="269">
        <v>1</v>
      </c>
      <c r="AO15" s="269">
        <v>0</v>
      </c>
      <c r="AP15" s="270">
        <v>602</v>
      </c>
      <c r="AQ15" s="269">
        <v>1</v>
      </c>
      <c r="AR15" s="269">
        <v>17</v>
      </c>
      <c r="AS15" s="269">
        <v>0</v>
      </c>
      <c r="AT15" s="269">
        <v>0</v>
      </c>
      <c r="AU15" s="269">
        <v>0</v>
      </c>
      <c r="AV15" s="269">
        <v>-14</v>
      </c>
      <c r="AW15" s="270">
        <v>4</v>
      </c>
      <c r="AX15" s="269">
        <v>606</v>
      </c>
      <c r="AY15" s="270">
        <v>514</v>
      </c>
      <c r="AZ15" s="270">
        <v>518</v>
      </c>
      <c r="BA15" s="269">
        <v>1120</v>
      </c>
      <c r="BB15" s="270">
        <v>-501</v>
      </c>
      <c r="BC15" s="269">
        <v>17</v>
      </c>
      <c r="BD15" s="270">
        <v>619</v>
      </c>
      <c r="BE15" s="271"/>
      <c r="BG15" s="281" t="s">
        <v>455</v>
      </c>
      <c r="BH15" s="283" t="s">
        <v>31</v>
      </c>
      <c r="BI15" s="273">
        <f t="shared" si="0"/>
        <v>606</v>
      </c>
      <c r="BJ15" s="274">
        <f t="shared" si="1"/>
        <v>501</v>
      </c>
      <c r="BK15" s="275">
        <f t="shared" si="2"/>
        <v>0.82673267326732669</v>
      </c>
      <c r="BL15" s="276">
        <f t="shared" si="3"/>
        <v>0.17326732673267331</v>
      </c>
      <c r="BM15" s="277"/>
      <c r="BN15" s="281" t="s">
        <v>455</v>
      </c>
      <c r="BO15" s="283" t="s">
        <v>31</v>
      </c>
      <c r="BP15" s="278">
        <f t="shared" si="4"/>
        <v>514</v>
      </c>
      <c r="BQ15" s="279">
        <f t="shared" si="5"/>
        <v>501</v>
      </c>
      <c r="BR15" s="280">
        <f t="shared" si="6"/>
        <v>13</v>
      </c>
      <c r="BS15" s="277"/>
    </row>
    <row r="16" spans="1:71" x14ac:dyDescent="0.2">
      <c r="A16" s="281" t="s">
        <v>456</v>
      </c>
      <c r="B16" s="282" t="s">
        <v>32</v>
      </c>
      <c r="C16" s="269">
        <v>0</v>
      </c>
      <c r="D16" s="269">
        <v>0</v>
      </c>
      <c r="E16" s="269">
        <v>1</v>
      </c>
      <c r="F16" s="269">
        <v>0</v>
      </c>
      <c r="G16" s="269">
        <v>0</v>
      </c>
      <c r="H16" s="269">
        <v>0</v>
      </c>
      <c r="I16" s="269">
        <v>1</v>
      </c>
      <c r="J16" s="269">
        <v>0</v>
      </c>
      <c r="K16" s="269">
        <v>0</v>
      </c>
      <c r="L16" s="269">
        <v>0</v>
      </c>
      <c r="M16" s="269">
        <v>5</v>
      </c>
      <c r="N16" s="269">
        <v>8</v>
      </c>
      <c r="O16" s="269">
        <v>0</v>
      </c>
      <c r="P16" s="269">
        <v>51</v>
      </c>
      <c r="Q16" s="269">
        <v>89</v>
      </c>
      <c r="R16" s="269">
        <v>8</v>
      </c>
      <c r="S16" s="269">
        <v>4</v>
      </c>
      <c r="T16" s="269">
        <v>0</v>
      </c>
      <c r="U16" s="269">
        <v>29</v>
      </c>
      <c r="V16" s="269">
        <v>0</v>
      </c>
      <c r="W16" s="269">
        <v>74</v>
      </c>
      <c r="X16" s="269">
        <v>0</v>
      </c>
      <c r="Y16" s="269">
        <v>199</v>
      </c>
      <c r="Z16" s="269">
        <v>0</v>
      </c>
      <c r="AA16" s="269">
        <v>0</v>
      </c>
      <c r="AB16" s="269">
        <v>0</v>
      </c>
      <c r="AC16" s="269">
        <v>0</v>
      </c>
      <c r="AD16" s="269">
        <v>0</v>
      </c>
      <c r="AE16" s="269">
        <v>0</v>
      </c>
      <c r="AF16" s="269">
        <v>0</v>
      </c>
      <c r="AG16" s="269">
        <v>0</v>
      </c>
      <c r="AH16" s="269">
        <v>0</v>
      </c>
      <c r="AI16" s="269">
        <v>0</v>
      </c>
      <c r="AJ16" s="269">
        <v>0</v>
      </c>
      <c r="AK16" s="269">
        <v>0</v>
      </c>
      <c r="AL16" s="269">
        <v>0</v>
      </c>
      <c r="AM16" s="269">
        <v>0</v>
      </c>
      <c r="AN16" s="269">
        <v>0</v>
      </c>
      <c r="AO16" s="269">
        <v>0</v>
      </c>
      <c r="AP16" s="270">
        <v>469</v>
      </c>
      <c r="AQ16" s="269">
        <v>0</v>
      </c>
      <c r="AR16" s="269">
        <v>-4</v>
      </c>
      <c r="AS16" s="269">
        <v>0</v>
      </c>
      <c r="AT16" s="269">
        <v>-10</v>
      </c>
      <c r="AU16" s="269">
        <v>-5</v>
      </c>
      <c r="AV16" s="269">
        <v>0</v>
      </c>
      <c r="AW16" s="270">
        <v>-19</v>
      </c>
      <c r="AX16" s="269">
        <v>450</v>
      </c>
      <c r="AY16" s="270">
        <v>11</v>
      </c>
      <c r="AZ16" s="270">
        <v>-8</v>
      </c>
      <c r="BA16" s="269">
        <v>461</v>
      </c>
      <c r="BB16" s="270">
        <v>-447</v>
      </c>
      <c r="BC16" s="269">
        <v>-455</v>
      </c>
      <c r="BD16" s="270">
        <v>14</v>
      </c>
      <c r="BE16" s="271"/>
      <c r="BG16" s="281" t="s">
        <v>456</v>
      </c>
      <c r="BH16" s="283" t="s">
        <v>32</v>
      </c>
      <c r="BI16" s="273">
        <f t="shared" si="0"/>
        <v>450</v>
      </c>
      <c r="BJ16" s="274">
        <f t="shared" si="1"/>
        <v>447</v>
      </c>
      <c r="BK16" s="275">
        <f t="shared" si="2"/>
        <v>0.99333333333333329</v>
      </c>
      <c r="BL16" s="276">
        <f t="shared" si="3"/>
        <v>6.6666666666667096E-3</v>
      </c>
      <c r="BM16" s="277"/>
      <c r="BN16" s="281" t="s">
        <v>456</v>
      </c>
      <c r="BO16" s="283" t="s">
        <v>32</v>
      </c>
      <c r="BP16" s="278">
        <f t="shared" si="4"/>
        <v>11</v>
      </c>
      <c r="BQ16" s="279">
        <f t="shared" si="5"/>
        <v>447</v>
      </c>
      <c r="BR16" s="280">
        <f t="shared" si="6"/>
        <v>-436</v>
      </c>
      <c r="BS16" s="277"/>
    </row>
    <row r="17" spans="1:71" x14ac:dyDescent="0.2">
      <c r="A17" s="281" t="s">
        <v>457</v>
      </c>
      <c r="B17" s="282" t="s">
        <v>33</v>
      </c>
      <c r="C17" s="269">
        <v>0</v>
      </c>
      <c r="D17" s="269">
        <v>0</v>
      </c>
      <c r="E17" s="269">
        <v>0</v>
      </c>
      <c r="F17" s="269">
        <v>0</v>
      </c>
      <c r="G17" s="269">
        <v>19</v>
      </c>
      <c r="H17" s="269">
        <v>0</v>
      </c>
      <c r="I17" s="269">
        <v>0</v>
      </c>
      <c r="J17" s="269">
        <v>0</v>
      </c>
      <c r="K17" s="269">
        <v>0</v>
      </c>
      <c r="L17" s="269">
        <v>0</v>
      </c>
      <c r="M17" s="269">
        <v>7</v>
      </c>
      <c r="N17" s="269">
        <v>0</v>
      </c>
      <c r="O17" s="269">
        <v>3</v>
      </c>
      <c r="P17" s="269">
        <v>14</v>
      </c>
      <c r="Q17" s="269">
        <v>30</v>
      </c>
      <c r="R17" s="269">
        <v>2</v>
      </c>
      <c r="S17" s="269">
        <v>6</v>
      </c>
      <c r="T17" s="269">
        <v>2</v>
      </c>
      <c r="U17" s="269">
        <v>42</v>
      </c>
      <c r="V17" s="269">
        <v>0</v>
      </c>
      <c r="W17" s="269">
        <v>33</v>
      </c>
      <c r="X17" s="269">
        <v>1</v>
      </c>
      <c r="Y17" s="269">
        <v>76</v>
      </c>
      <c r="Z17" s="269">
        <v>1</v>
      </c>
      <c r="AA17" s="269">
        <v>0</v>
      </c>
      <c r="AB17" s="269">
        <v>0</v>
      </c>
      <c r="AC17" s="269">
        <v>0</v>
      </c>
      <c r="AD17" s="269">
        <v>0</v>
      </c>
      <c r="AE17" s="269">
        <v>0</v>
      </c>
      <c r="AF17" s="269">
        <v>0</v>
      </c>
      <c r="AG17" s="269">
        <v>0</v>
      </c>
      <c r="AH17" s="269">
        <v>1</v>
      </c>
      <c r="AI17" s="269">
        <v>0</v>
      </c>
      <c r="AJ17" s="269">
        <v>6</v>
      </c>
      <c r="AK17" s="269">
        <v>0</v>
      </c>
      <c r="AL17" s="269">
        <v>0</v>
      </c>
      <c r="AM17" s="269">
        <v>3</v>
      </c>
      <c r="AN17" s="269">
        <v>0</v>
      </c>
      <c r="AO17" s="269">
        <v>0</v>
      </c>
      <c r="AP17" s="270">
        <v>246</v>
      </c>
      <c r="AQ17" s="269">
        <v>0</v>
      </c>
      <c r="AR17" s="269">
        <v>21</v>
      </c>
      <c r="AS17" s="269">
        <v>0</v>
      </c>
      <c r="AT17" s="269">
        <v>0</v>
      </c>
      <c r="AU17" s="269">
        <v>-7</v>
      </c>
      <c r="AV17" s="269">
        <v>0</v>
      </c>
      <c r="AW17" s="270">
        <v>14</v>
      </c>
      <c r="AX17" s="269">
        <v>260</v>
      </c>
      <c r="AY17" s="270">
        <v>6</v>
      </c>
      <c r="AZ17" s="270">
        <v>20</v>
      </c>
      <c r="BA17" s="269">
        <v>266</v>
      </c>
      <c r="BB17" s="270">
        <v>-260</v>
      </c>
      <c r="BC17" s="269">
        <v>-240</v>
      </c>
      <c r="BD17" s="270">
        <v>6</v>
      </c>
      <c r="BE17" s="271"/>
      <c r="BG17" s="281" t="s">
        <v>457</v>
      </c>
      <c r="BH17" s="283" t="s">
        <v>33</v>
      </c>
      <c r="BI17" s="273">
        <f t="shared" si="0"/>
        <v>260</v>
      </c>
      <c r="BJ17" s="274">
        <f t="shared" si="1"/>
        <v>260</v>
      </c>
      <c r="BK17" s="275">
        <f t="shared" si="2"/>
        <v>1</v>
      </c>
      <c r="BL17" s="276">
        <f t="shared" si="3"/>
        <v>0</v>
      </c>
      <c r="BM17" s="277"/>
      <c r="BN17" s="281" t="s">
        <v>457</v>
      </c>
      <c r="BO17" s="283" t="s">
        <v>33</v>
      </c>
      <c r="BP17" s="278">
        <f t="shared" si="4"/>
        <v>6</v>
      </c>
      <c r="BQ17" s="279">
        <f t="shared" si="5"/>
        <v>260</v>
      </c>
      <c r="BR17" s="280">
        <f t="shared" si="6"/>
        <v>-254</v>
      </c>
      <c r="BS17" s="277"/>
    </row>
    <row r="18" spans="1:71" x14ac:dyDescent="0.2">
      <c r="A18" s="281" t="s">
        <v>458</v>
      </c>
      <c r="B18" s="282" t="s">
        <v>34</v>
      </c>
      <c r="C18" s="269">
        <v>3</v>
      </c>
      <c r="D18" s="269">
        <v>0</v>
      </c>
      <c r="E18" s="269">
        <v>5</v>
      </c>
      <c r="F18" s="269">
        <v>3</v>
      </c>
      <c r="G18" s="269">
        <v>133</v>
      </c>
      <c r="H18" s="269">
        <v>1</v>
      </c>
      <c r="I18" s="269">
        <v>1</v>
      </c>
      <c r="J18" s="269">
        <v>1</v>
      </c>
      <c r="K18" s="269">
        <v>0</v>
      </c>
      <c r="L18" s="269">
        <v>0</v>
      </c>
      <c r="M18" s="269">
        <v>7</v>
      </c>
      <c r="N18" s="269">
        <v>0</v>
      </c>
      <c r="O18" s="269">
        <v>0</v>
      </c>
      <c r="P18" s="269">
        <v>16</v>
      </c>
      <c r="Q18" s="269">
        <v>28</v>
      </c>
      <c r="R18" s="269">
        <v>3</v>
      </c>
      <c r="S18" s="269">
        <v>7</v>
      </c>
      <c r="T18" s="269">
        <v>1</v>
      </c>
      <c r="U18" s="269">
        <v>17</v>
      </c>
      <c r="V18" s="269">
        <v>0</v>
      </c>
      <c r="W18" s="269">
        <v>13</v>
      </c>
      <c r="X18" s="269">
        <v>1</v>
      </c>
      <c r="Y18" s="269">
        <v>816</v>
      </c>
      <c r="Z18" s="269">
        <v>1</v>
      </c>
      <c r="AA18" s="269">
        <v>0</v>
      </c>
      <c r="AB18" s="269">
        <v>0</v>
      </c>
      <c r="AC18" s="269">
        <v>8</v>
      </c>
      <c r="AD18" s="269">
        <v>0</v>
      </c>
      <c r="AE18" s="269">
        <v>1</v>
      </c>
      <c r="AF18" s="269">
        <v>1</v>
      </c>
      <c r="AG18" s="269">
        <v>0</v>
      </c>
      <c r="AH18" s="269">
        <v>27</v>
      </c>
      <c r="AI18" s="269">
        <v>1</v>
      </c>
      <c r="AJ18" s="269">
        <v>1</v>
      </c>
      <c r="AK18" s="269">
        <v>0</v>
      </c>
      <c r="AL18" s="269">
        <v>2</v>
      </c>
      <c r="AM18" s="269">
        <v>13</v>
      </c>
      <c r="AN18" s="269">
        <v>0</v>
      </c>
      <c r="AO18" s="269">
        <v>0</v>
      </c>
      <c r="AP18" s="270">
        <v>1111</v>
      </c>
      <c r="AQ18" s="269">
        <v>2</v>
      </c>
      <c r="AR18" s="269">
        <v>34</v>
      </c>
      <c r="AS18" s="269">
        <v>0</v>
      </c>
      <c r="AT18" s="269">
        <v>6</v>
      </c>
      <c r="AU18" s="269">
        <v>17</v>
      </c>
      <c r="AV18" s="269">
        <v>-1</v>
      </c>
      <c r="AW18" s="270">
        <v>58</v>
      </c>
      <c r="AX18" s="269">
        <v>1169</v>
      </c>
      <c r="AY18" s="270">
        <v>187</v>
      </c>
      <c r="AZ18" s="270">
        <v>245</v>
      </c>
      <c r="BA18" s="269">
        <v>1356</v>
      </c>
      <c r="BB18" s="270">
        <v>-1139</v>
      </c>
      <c r="BC18" s="269">
        <v>-894</v>
      </c>
      <c r="BD18" s="270">
        <v>217</v>
      </c>
      <c r="BE18" s="271"/>
      <c r="BG18" s="281" t="s">
        <v>458</v>
      </c>
      <c r="BH18" s="283" t="s">
        <v>34</v>
      </c>
      <c r="BI18" s="273">
        <f t="shared" si="0"/>
        <v>1169</v>
      </c>
      <c r="BJ18" s="274">
        <f t="shared" si="1"/>
        <v>1139</v>
      </c>
      <c r="BK18" s="275">
        <f t="shared" si="2"/>
        <v>0.97433704020530365</v>
      </c>
      <c r="BL18" s="276">
        <f t="shared" si="3"/>
        <v>2.5662959794696349E-2</v>
      </c>
      <c r="BM18" s="277"/>
      <c r="BN18" s="281" t="s">
        <v>458</v>
      </c>
      <c r="BO18" s="283" t="s">
        <v>34</v>
      </c>
      <c r="BP18" s="278">
        <f t="shared" si="4"/>
        <v>187</v>
      </c>
      <c r="BQ18" s="279">
        <f t="shared" si="5"/>
        <v>1139</v>
      </c>
      <c r="BR18" s="280">
        <f t="shared" si="6"/>
        <v>-952</v>
      </c>
      <c r="BS18" s="277"/>
    </row>
    <row r="19" spans="1:71" x14ac:dyDescent="0.2">
      <c r="A19" s="281" t="s">
        <v>459</v>
      </c>
      <c r="B19" s="284" t="s">
        <v>268</v>
      </c>
      <c r="C19" s="269">
        <v>0</v>
      </c>
      <c r="D19" s="269">
        <v>0</v>
      </c>
      <c r="E19" s="269">
        <v>0</v>
      </c>
      <c r="F19" s="269">
        <v>0</v>
      </c>
      <c r="G19" s="269">
        <v>0</v>
      </c>
      <c r="H19" s="269">
        <v>0</v>
      </c>
      <c r="I19" s="269">
        <v>0</v>
      </c>
      <c r="J19" s="269">
        <v>0</v>
      </c>
      <c r="K19" s="269">
        <v>0</v>
      </c>
      <c r="L19" s="269">
        <v>0</v>
      </c>
      <c r="M19" s="269">
        <v>1</v>
      </c>
      <c r="N19" s="269">
        <v>0</v>
      </c>
      <c r="O19" s="269">
        <v>0</v>
      </c>
      <c r="P19" s="269">
        <v>0</v>
      </c>
      <c r="Q19" s="269">
        <v>123</v>
      </c>
      <c r="R19" s="269">
        <v>3</v>
      </c>
      <c r="S19" s="269">
        <v>3</v>
      </c>
      <c r="T19" s="269">
        <v>0</v>
      </c>
      <c r="U19" s="269">
        <v>9</v>
      </c>
      <c r="V19" s="269">
        <v>0</v>
      </c>
      <c r="W19" s="269">
        <v>10</v>
      </c>
      <c r="X19" s="269">
        <v>0</v>
      </c>
      <c r="Y19" s="269">
        <v>55</v>
      </c>
      <c r="Z19" s="269">
        <v>0</v>
      </c>
      <c r="AA19" s="269">
        <v>6</v>
      </c>
      <c r="AB19" s="269">
        <v>0</v>
      </c>
      <c r="AC19" s="269">
        <v>0</v>
      </c>
      <c r="AD19" s="269">
        <v>0</v>
      </c>
      <c r="AE19" s="269">
        <v>0</v>
      </c>
      <c r="AF19" s="269">
        <v>0</v>
      </c>
      <c r="AG19" s="269">
        <v>0</v>
      </c>
      <c r="AH19" s="269">
        <v>2</v>
      </c>
      <c r="AI19" s="269">
        <v>0</v>
      </c>
      <c r="AJ19" s="269">
        <v>0</v>
      </c>
      <c r="AK19" s="269">
        <v>0</v>
      </c>
      <c r="AL19" s="269">
        <v>8</v>
      </c>
      <c r="AM19" s="269">
        <v>0</v>
      </c>
      <c r="AN19" s="269">
        <v>0</v>
      </c>
      <c r="AO19" s="269">
        <v>0</v>
      </c>
      <c r="AP19" s="270">
        <v>220</v>
      </c>
      <c r="AQ19" s="269">
        <v>0</v>
      </c>
      <c r="AR19" s="269">
        <v>2</v>
      </c>
      <c r="AS19" s="269">
        <v>0</v>
      </c>
      <c r="AT19" s="269">
        <v>55</v>
      </c>
      <c r="AU19" s="269">
        <v>191</v>
      </c>
      <c r="AV19" s="269">
        <v>14</v>
      </c>
      <c r="AW19" s="270">
        <v>262</v>
      </c>
      <c r="AX19" s="269">
        <v>482</v>
      </c>
      <c r="AY19" s="270">
        <v>724</v>
      </c>
      <c r="AZ19" s="270">
        <v>986</v>
      </c>
      <c r="BA19" s="269">
        <v>1206</v>
      </c>
      <c r="BB19" s="270">
        <v>-455</v>
      </c>
      <c r="BC19" s="269">
        <v>531</v>
      </c>
      <c r="BD19" s="270">
        <v>751</v>
      </c>
      <c r="BE19" s="271"/>
      <c r="BG19" s="281" t="s">
        <v>459</v>
      </c>
      <c r="BH19" s="285" t="s">
        <v>268</v>
      </c>
      <c r="BI19" s="273">
        <f t="shared" si="0"/>
        <v>482</v>
      </c>
      <c r="BJ19" s="274">
        <f t="shared" si="1"/>
        <v>455</v>
      </c>
      <c r="BK19" s="275">
        <f t="shared" si="2"/>
        <v>0.94398340248962653</v>
      </c>
      <c r="BL19" s="276">
        <f t="shared" si="3"/>
        <v>5.6016597510373467E-2</v>
      </c>
      <c r="BM19" s="277"/>
      <c r="BN19" s="281" t="s">
        <v>459</v>
      </c>
      <c r="BO19" s="285" t="s">
        <v>268</v>
      </c>
      <c r="BP19" s="278">
        <f t="shared" si="4"/>
        <v>724</v>
      </c>
      <c r="BQ19" s="279">
        <f t="shared" si="5"/>
        <v>455</v>
      </c>
      <c r="BR19" s="280">
        <f t="shared" si="6"/>
        <v>269</v>
      </c>
      <c r="BS19" s="277"/>
    </row>
    <row r="20" spans="1:71" x14ac:dyDescent="0.2">
      <c r="A20" s="281" t="s">
        <v>460</v>
      </c>
      <c r="B20" s="284" t="s">
        <v>269</v>
      </c>
      <c r="C20" s="269">
        <v>0</v>
      </c>
      <c r="D20" s="269">
        <v>0</v>
      </c>
      <c r="E20" s="269">
        <v>0</v>
      </c>
      <c r="F20" s="269">
        <v>0</v>
      </c>
      <c r="G20" s="269">
        <v>0</v>
      </c>
      <c r="H20" s="269">
        <v>0</v>
      </c>
      <c r="I20" s="269">
        <v>0</v>
      </c>
      <c r="J20" s="269">
        <v>0</v>
      </c>
      <c r="K20" s="269">
        <v>0</v>
      </c>
      <c r="L20" s="269">
        <v>0</v>
      </c>
      <c r="M20" s="269">
        <v>1</v>
      </c>
      <c r="N20" s="269">
        <v>0</v>
      </c>
      <c r="O20" s="269">
        <v>0</v>
      </c>
      <c r="P20" s="269">
        <v>0</v>
      </c>
      <c r="Q20" s="269">
        <v>4</v>
      </c>
      <c r="R20" s="269">
        <v>13</v>
      </c>
      <c r="S20" s="269">
        <v>0</v>
      </c>
      <c r="T20" s="269">
        <v>0</v>
      </c>
      <c r="U20" s="269">
        <v>1</v>
      </c>
      <c r="V20" s="269">
        <v>0</v>
      </c>
      <c r="W20" s="269">
        <v>1</v>
      </c>
      <c r="X20" s="269">
        <v>0</v>
      </c>
      <c r="Y20" s="269">
        <v>1</v>
      </c>
      <c r="Z20" s="269">
        <v>0</v>
      </c>
      <c r="AA20" s="269">
        <v>0</v>
      </c>
      <c r="AB20" s="269">
        <v>0</v>
      </c>
      <c r="AC20" s="269">
        <v>0</v>
      </c>
      <c r="AD20" s="269">
        <v>0</v>
      </c>
      <c r="AE20" s="269">
        <v>0</v>
      </c>
      <c r="AF20" s="269">
        <v>0</v>
      </c>
      <c r="AG20" s="269">
        <v>0</v>
      </c>
      <c r="AH20" s="269">
        <v>0</v>
      </c>
      <c r="AI20" s="269">
        <v>0</v>
      </c>
      <c r="AJ20" s="269">
        <v>0</v>
      </c>
      <c r="AK20" s="269">
        <v>0</v>
      </c>
      <c r="AL20" s="269">
        <v>11</v>
      </c>
      <c r="AM20" s="269">
        <v>0</v>
      </c>
      <c r="AN20" s="269">
        <v>0</v>
      </c>
      <c r="AO20" s="269">
        <v>0</v>
      </c>
      <c r="AP20" s="270">
        <v>32</v>
      </c>
      <c r="AQ20" s="269">
        <v>0</v>
      </c>
      <c r="AR20" s="269">
        <v>1</v>
      </c>
      <c r="AS20" s="269">
        <v>0</v>
      </c>
      <c r="AT20" s="269">
        <v>32</v>
      </c>
      <c r="AU20" s="269">
        <v>324</v>
      </c>
      <c r="AV20" s="269">
        <v>0</v>
      </c>
      <c r="AW20" s="270">
        <v>357</v>
      </c>
      <c r="AX20" s="269">
        <v>389</v>
      </c>
      <c r="AY20" s="270">
        <v>83</v>
      </c>
      <c r="AZ20" s="270">
        <v>440</v>
      </c>
      <c r="BA20" s="269">
        <v>472</v>
      </c>
      <c r="BB20" s="270">
        <v>-389</v>
      </c>
      <c r="BC20" s="269">
        <v>51</v>
      </c>
      <c r="BD20" s="270">
        <v>83</v>
      </c>
      <c r="BE20" s="271"/>
      <c r="BG20" s="281" t="s">
        <v>460</v>
      </c>
      <c r="BH20" s="285" t="s">
        <v>269</v>
      </c>
      <c r="BI20" s="273">
        <f t="shared" si="0"/>
        <v>389</v>
      </c>
      <c r="BJ20" s="274">
        <f t="shared" si="1"/>
        <v>389</v>
      </c>
      <c r="BK20" s="275">
        <f t="shared" si="2"/>
        <v>1</v>
      </c>
      <c r="BL20" s="276">
        <f t="shared" si="3"/>
        <v>0</v>
      </c>
      <c r="BM20" s="277"/>
      <c r="BN20" s="281" t="s">
        <v>460</v>
      </c>
      <c r="BO20" s="285" t="s">
        <v>269</v>
      </c>
      <c r="BP20" s="278">
        <f t="shared" si="4"/>
        <v>83</v>
      </c>
      <c r="BQ20" s="279">
        <f t="shared" si="5"/>
        <v>389</v>
      </c>
      <c r="BR20" s="280">
        <f t="shared" si="6"/>
        <v>-306</v>
      </c>
      <c r="BS20" s="277"/>
    </row>
    <row r="21" spans="1:71" x14ac:dyDescent="0.2">
      <c r="A21" s="281" t="s">
        <v>461</v>
      </c>
      <c r="B21" s="284" t="s">
        <v>270</v>
      </c>
      <c r="C21" s="269">
        <v>1</v>
      </c>
      <c r="D21" s="269">
        <v>0</v>
      </c>
      <c r="E21" s="269">
        <v>0</v>
      </c>
      <c r="F21" s="269">
        <v>0</v>
      </c>
      <c r="G21" s="269">
        <v>0</v>
      </c>
      <c r="H21" s="269">
        <v>0</v>
      </c>
      <c r="I21" s="269">
        <v>0</v>
      </c>
      <c r="J21" s="269">
        <v>0</v>
      </c>
      <c r="K21" s="269">
        <v>0</v>
      </c>
      <c r="L21" s="269">
        <v>0</v>
      </c>
      <c r="M21" s="269">
        <v>0</v>
      </c>
      <c r="N21" s="269">
        <v>0</v>
      </c>
      <c r="O21" s="269">
        <v>0</v>
      </c>
      <c r="P21" s="269">
        <v>0</v>
      </c>
      <c r="Q21" s="269">
        <v>2</v>
      </c>
      <c r="R21" s="269">
        <v>1</v>
      </c>
      <c r="S21" s="269">
        <v>14</v>
      </c>
      <c r="T21" s="269">
        <v>0</v>
      </c>
      <c r="U21" s="269">
        <v>1</v>
      </c>
      <c r="V21" s="269">
        <v>0</v>
      </c>
      <c r="W21" s="269">
        <v>1</v>
      </c>
      <c r="X21" s="269">
        <v>0</v>
      </c>
      <c r="Y21" s="269">
        <v>2</v>
      </c>
      <c r="Z21" s="269">
        <v>0</v>
      </c>
      <c r="AA21" s="269">
        <v>0</v>
      </c>
      <c r="AB21" s="269">
        <v>0</v>
      </c>
      <c r="AC21" s="269">
        <v>3</v>
      </c>
      <c r="AD21" s="269">
        <v>0</v>
      </c>
      <c r="AE21" s="269">
        <v>0</v>
      </c>
      <c r="AF21" s="269">
        <v>0</v>
      </c>
      <c r="AG21" s="269">
        <v>0</v>
      </c>
      <c r="AH21" s="269">
        <v>19</v>
      </c>
      <c r="AI21" s="269">
        <v>0</v>
      </c>
      <c r="AJ21" s="269">
        <v>50</v>
      </c>
      <c r="AK21" s="269">
        <v>0</v>
      </c>
      <c r="AL21" s="269">
        <v>3</v>
      </c>
      <c r="AM21" s="269">
        <v>0</v>
      </c>
      <c r="AN21" s="269">
        <v>1</v>
      </c>
      <c r="AO21" s="269">
        <v>0</v>
      </c>
      <c r="AP21" s="270">
        <v>98</v>
      </c>
      <c r="AQ21" s="269">
        <v>1</v>
      </c>
      <c r="AR21" s="269">
        <v>14</v>
      </c>
      <c r="AS21" s="269">
        <v>0</v>
      </c>
      <c r="AT21" s="269">
        <v>159</v>
      </c>
      <c r="AU21" s="269">
        <v>208</v>
      </c>
      <c r="AV21" s="269">
        <v>7</v>
      </c>
      <c r="AW21" s="270">
        <v>389</v>
      </c>
      <c r="AX21" s="269">
        <v>487</v>
      </c>
      <c r="AY21" s="270">
        <v>62</v>
      </c>
      <c r="AZ21" s="270">
        <v>451</v>
      </c>
      <c r="BA21" s="269">
        <v>549</v>
      </c>
      <c r="BB21" s="270">
        <v>-390</v>
      </c>
      <c r="BC21" s="269">
        <v>61</v>
      </c>
      <c r="BD21" s="270">
        <v>159</v>
      </c>
      <c r="BE21" s="271"/>
      <c r="BG21" s="281" t="s">
        <v>461</v>
      </c>
      <c r="BH21" s="285" t="s">
        <v>270</v>
      </c>
      <c r="BI21" s="273">
        <f t="shared" si="0"/>
        <v>487</v>
      </c>
      <c r="BJ21" s="274">
        <f t="shared" si="1"/>
        <v>390</v>
      </c>
      <c r="BK21" s="275">
        <f t="shared" si="2"/>
        <v>0.80082135523613962</v>
      </c>
      <c r="BL21" s="276">
        <f t="shared" si="3"/>
        <v>0.19917864476386038</v>
      </c>
      <c r="BM21" s="277"/>
      <c r="BN21" s="281" t="s">
        <v>461</v>
      </c>
      <c r="BO21" s="285" t="s">
        <v>270</v>
      </c>
      <c r="BP21" s="278">
        <f t="shared" si="4"/>
        <v>62</v>
      </c>
      <c r="BQ21" s="279">
        <f t="shared" si="5"/>
        <v>390</v>
      </c>
      <c r="BR21" s="280">
        <f t="shared" si="6"/>
        <v>-328</v>
      </c>
      <c r="BS21" s="277"/>
    </row>
    <row r="22" spans="1:71" x14ac:dyDescent="0.2">
      <c r="A22" s="281" t="s">
        <v>462</v>
      </c>
      <c r="B22" s="284" t="s">
        <v>280</v>
      </c>
      <c r="C22" s="269">
        <v>0</v>
      </c>
      <c r="D22" s="269">
        <v>0</v>
      </c>
      <c r="E22" s="269">
        <v>0</v>
      </c>
      <c r="F22" s="269">
        <v>0</v>
      </c>
      <c r="G22" s="269">
        <v>0</v>
      </c>
      <c r="H22" s="269">
        <v>0</v>
      </c>
      <c r="I22" s="269">
        <v>0</v>
      </c>
      <c r="J22" s="269">
        <v>0</v>
      </c>
      <c r="K22" s="269">
        <v>0</v>
      </c>
      <c r="L22" s="269">
        <v>0</v>
      </c>
      <c r="M22" s="269">
        <v>0</v>
      </c>
      <c r="N22" s="269">
        <v>0</v>
      </c>
      <c r="O22" s="269">
        <v>0</v>
      </c>
      <c r="P22" s="269">
        <v>1</v>
      </c>
      <c r="Q22" s="269">
        <v>6</v>
      </c>
      <c r="R22" s="269">
        <v>1</v>
      </c>
      <c r="S22" s="269">
        <v>22</v>
      </c>
      <c r="T22" s="269">
        <v>12</v>
      </c>
      <c r="U22" s="269">
        <v>95</v>
      </c>
      <c r="V22" s="269">
        <v>3</v>
      </c>
      <c r="W22" s="269">
        <v>15</v>
      </c>
      <c r="X22" s="269">
        <v>1</v>
      </c>
      <c r="Y22" s="269">
        <v>3</v>
      </c>
      <c r="Z22" s="269">
        <v>0</v>
      </c>
      <c r="AA22" s="269">
        <v>0</v>
      </c>
      <c r="AB22" s="269">
        <v>0</v>
      </c>
      <c r="AC22" s="269">
        <v>0</v>
      </c>
      <c r="AD22" s="269">
        <v>0</v>
      </c>
      <c r="AE22" s="269">
        <v>0</v>
      </c>
      <c r="AF22" s="269">
        <v>0</v>
      </c>
      <c r="AG22" s="269">
        <v>0</v>
      </c>
      <c r="AH22" s="269">
        <v>13</v>
      </c>
      <c r="AI22" s="269">
        <v>4</v>
      </c>
      <c r="AJ22" s="269">
        <v>0</v>
      </c>
      <c r="AK22" s="269">
        <v>0</v>
      </c>
      <c r="AL22" s="269">
        <v>11</v>
      </c>
      <c r="AM22" s="269">
        <v>0</v>
      </c>
      <c r="AN22" s="269">
        <v>0</v>
      </c>
      <c r="AO22" s="269">
        <v>1</v>
      </c>
      <c r="AP22" s="270">
        <v>188</v>
      </c>
      <c r="AQ22" s="269">
        <v>0</v>
      </c>
      <c r="AR22" s="269">
        <v>19</v>
      </c>
      <c r="AS22" s="269">
        <v>0</v>
      </c>
      <c r="AT22" s="269">
        <v>0</v>
      </c>
      <c r="AU22" s="269">
        <v>0</v>
      </c>
      <c r="AV22" s="269">
        <v>-2</v>
      </c>
      <c r="AW22" s="270">
        <v>17</v>
      </c>
      <c r="AX22" s="269">
        <v>205</v>
      </c>
      <c r="AY22" s="270">
        <v>39</v>
      </c>
      <c r="AZ22" s="270">
        <v>56</v>
      </c>
      <c r="BA22" s="269">
        <v>244</v>
      </c>
      <c r="BB22" s="270">
        <v>-205</v>
      </c>
      <c r="BC22" s="269">
        <v>-149</v>
      </c>
      <c r="BD22" s="270">
        <v>39</v>
      </c>
      <c r="BE22" s="271"/>
      <c r="BG22" s="281" t="s">
        <v>462</v>
      </c>
      <c r="BH22" s="285" t="s">
        <v>280</v>
      </c>
      <c r="BI22" s="273">
        <f t="shared" si="0"/>
        <v>205</v>
      </c>
      <c r="BJ22" s="274">
        <f t="shared" si="1"/>
        <v>205</v>
      </c>
      <c r="BK22" s="275">
        <f t="shared" si="2"/>
        <v>1</v>
      </c>
      <c r="BL22" s="276">
        <f t="shared" si="3"/>
        <v>0</v>
      </c>
      <c r="BM22" s="277"/>
      <c r="BN22" s="281" t="s">
        <v>462</v>
      </c>
      <c r="BO22" s="285" t="s">
        <v>280</v>
      </c>
      <c r="BP22" s="278">
        <f t="shared" si="4"/>
        <v>39</v>
      </c>
      <c r="BQ22" s="279">
        <f t="shared" si="5"/>
        <v>205</v>
      </c>
      <c r="BR22" s="280">
        <f t="shared" si="6"/>
        <v>-166</v>
      </c>
      <c r="BS22" s="277"/>
    </row>
    <row r="23" spans="1:71" x14ac:dyDescent="0.2">
      <c r="A23" s="281" t="s">
        <v>463</v>
      </c>
      <c r="B23" s="282" t="s">
        <v>35</v>
      </c>
      <c r="C23" s="269">
        <v>0</v>
      </c>
      <c r="D23" s="269">
        <v>0</v>
      </c>
      <c r="E23" s="269">
        <v>5</v>
      </c>
      <c r="F23" s="269">
        <v>0</v>
      </c>
      <c r="G23" s="269">
        <v>0</v>
      </c>
      <c r="H23" s="269">
        <v>0</v>
      </c>
      <c r="I23" s="269">
        <v>0</v>
      </c>
      <c r="J23" s="269">
        <v>0</v>
      </c>
      <c r="K23" s="269">
        <v>0</v>
      </c>
      <c r="L23" s="269">
        <v>0</v>
      </c>
      <c r="M23" s="269">
        <v>0</v>
      </c>
      <c r="N23" s="269">
        <v>0</v>
      </c>
      <c r="O23" s="269">
        <v>0</v>
      </c>
      <c r="P23" s="269">
        <v>0</v>
      </c>
      <c r="Q23" s="269">
        <v>19</v>
      </c>
      <c r="R23" s="269">
        <v>2</v>
      </c>
      <c r="S23" s="269">
        <v>3</v>
      </c>
      <c r="T23" s="269">
        <v>1</v>
      </c>
      <c r="U23" s="269">
        <v>76</v>
      </c>
      <c r="V23" s="269">
        <v>0</v>
      </c>
      <c r="W23" s="269">
        <v>44</v>
      </c>
      <c r="X23" s="269">
        <v>0</v>
      </c>
      <c r="Y23" s="269">
        <v>68</v>
      </c>
      <c r="Z23" s="269">
        <v>0</v>
      </c>
      <c r="AA23" s="269">
        <v>0</v>
      </c>
      <c r="AB23" s="269">
        <v>0</v>
      </c>
      <c r="AC23" s="269">
        <v>0</v>
      </c>
      <c r="AD23" s="269">
        <v>0</v>
      </c>
      <c r="AE23" s="269">
        <v>0</v>
      </c>
      <c r="AF23" s="269">
        <v>0</v>
      </c>
      <c r="AG23" s="269">
        <v>0</v>
      </c>
      <c r="AH23" s="269">
        <v>11</v>
      </c>
      <c r="AI23" s="269">
        <v>2</v>
      </c>
      <c r="AJ23" s="269">
        <v>0</v>
      </c>
      <c r="AK23" s="269">
        <v>0</v>
      </c>
      <c r="AL23" s="269">
        <v>6</v>
      </c>
      <c r="AM23" s="269">
        <v>0</v>
      </c>
      <c r="AN23" s="269">
        <v>0</v>
      </c>
      <c r="AO23" s="269">
        <v>0</v>
      </c>
      <c r="AP23" s="270">
        <v>237</v>
      </c>
      <c r="AQ23" s="269">
        <v>5</v>
      </c>
      <c r="AR23" s="269">
        <v>425</v>
      </c>
      <c r="AS23" s="269">
        <v>0</v>
      </c>
      <c r="AT23" s="269">
        <v>104</v>
      </c>
      <c r="AU23" s="269">
        <v>212</v>
      </c>
      <c r="AV23" s="269">
        <v>6</v>
      </c>
      <c r="AW23" s="270">
        <v>752</v>
      </c>
      <c r="AX23" s="269">
        <v>989</v>
      </c>
      <c r="AY23" s="270">
        <v>521</v>
      </c>
      <c r="AZ23" s="270">
        <v>1273</v>
      </c>
      <c r="BA23" s="269">
        <v>1510</v>
      </c>
      <c r="BB23" s="270">
        <v>-880</v>
      </c>
      <c r="BC23" s="269">
        <v>393</v>
      </c>
      <c r="BD23" s="270">
        <v>630</v>
      </c>
      <c r="BE23" s="271"/>
      <c r="BG23" s="281" t="s">
        <v>463</v>
      </c>
      <c r="BH23" s="283" t="s">
        <v>35</v>
      </c>
      <c r="BI23" s="273">
        <f t="shared" si="0"/>
        <v>989</v>
      </c>
      <c r="BJ23" s="274">
        <f t="shared" si="1"/>
        <v>880</v>
      </c>
      <c r="BK23" s="275">
        <f t="shared" si="2"/>
        <v>0.88978766430738121</v>
      </c>
      <c r="BL23" s="276">
        <f t="shared" si="3"/>
        <v>0.11021233569261879</v>
      </c>
      <c r="BM23" s="277"/>
      <c r="BN23" s="281" t="s">
        <v>463</v>
      </c>
      <c r="BO23" s="283" t="s">
        <v>35</v>
      </c>
      <c r="BP23" s="278">
        <f t="shared" si="4"/>
        <v>521</v>
      </c>
      <c r="BQ23" s="279">
        <f t="shared" si="5"/>
        <v>880</v>
      </c>
      <c r="BR23" s="280">
        <f t="shared" si="6"/>
        <v>-359</v>
      </c>
      <c r="BS23" s="277"/>
    </row>
    <row r="24" spans="1:71" x14ac:dyDescent="0.2">
      <c r="A24" s="281" t="s">
        <v>464</v>
      </c>
      <c r="B24" s="282" t="s">
        <v>465</v>
      </c>
      <c r="C24" s="269">
        <v>0</v>
      </c>
      <c r="D24" s="269">
        <v>0</v>
      </c>
      <c r="E24" s="269">
        <v>0</v>
      </c>
      <c r="F24" s="269">
        <v>0</v>
      </c>
      <c r="G24" s="269">
        <v>0</v>
      </c>
      <c r="H24" s="269">
        <v>0</v>
      </c>
      <c r="I24" s="269">
        <v>0</v>
      </c>
      <c r="J24" s="269">
        <v>0</v>
      </c>
      <c r="K24" s="269">
        <v>0</v>
      </c>
      <c r="L24" s="269">
        <v>0</v>
      </c>
      <c r="M24" s="269">
        <v>0</v>
      </c>
      <c r="N24" s="269">
        <v>0</v>
      </c>
      <c r="O24" s="269">
        <v>0</v>
      </c>
      <c r="P24" s="269">
        <v>0</v>
      </c>
      <c r="Q24" s="269">
        <v>1</v>
      </c>
      <c r="R24" s="269">
        <v>0</v>
      </c>
      <c r="S24" s="269">
        <v>0</v>
      </c>
      <c r="T24" s="269">
        <v>0</v>
      </c>
      <c r="U24" s="269">
        <v>0</v>
      </c>
      <c r="V24" s="269">
        <v>0</v>
      </c>
      <c r="W24" s="269">
        <v>8</v>
      </c>
      <c r="X24" s="269">
        <v>0</v>
      </c>
      <c r="Y24" s="269">
        <v>14</v>
      </c>
      <c r="Z24" s="269">
        <v>0</v>
      </c>
      <c r="AA24" s="269">
        <v>0</v>
      </c>
      <c r="AB24" s="269">
        <v>0</v>
      </c>
      <c r="AC24" s="269">
        <v>1</v>
      </c>
      <c r="AD24" s="269">
        <v>0</v>
      </c>
      <c r="AE24" s="269">
        <v>0</v>
      </c>
      <c r="AF24" s="269">
        <v>0</v>
      </c>
      <c r="AG24" s="269">
        <v>0</v>
      </c>
      <c r="AH24" s="269">
        <v>10</v>
      </c>
      <c r="AI24" s="269">
        <v>0</v>
      </c>
      <c r="AJ24" s="269">
        <v>0</v>
      </c>
      <c r="AK24" s="269">
        <v>0</v>
      </c>
      <c r="AL24" s="269">
        <v>1</v>
      </c>
      <c r="AM24" s="269">
        <v>0</v>
      </c>
      <c r="AN24" s="269">
        <v>0</v>
      </c>
      <c r="AO24" s="269">
        <v>0</v>
      </c>
      <c r="AP24" s="270">
        <v>35</v>
      </c>
      <c r="AQ24" s="269">
        <v>1</v>
      </c>
      <c r="AR24" s="269">
        <v>401</v>
      </c>
      <c r="AS24" s="269">
        <v>0</v>
      </c>
      <c r="AT24" s="269">
        <v>307</v>
      </c>
      <c r="AU24" s="269">
        <v>94</v>
      </c>
      <c r="AV24" s="269">
        <v>0</v>
      </c>
      <c r="AW24" s="270">
        <v>803</v>
      </c>
      <c r="AX24" s="269">
        <v>838</v>
      </c>
      <c r="AY24" s="270">
        <v>6</v>
      </c>
      <c r="AZ24" s="270">
        <v>809</v>
      </c>
      <c r="BA24" s="269">
        <v>844</v>
      </c>
      <c r="BB24" s="270">
        <v>-837</v>
      </c>
      <c r="BC24" s="269">
        <v>-28</v>
      </c>
      <c r="BD24" s="270">
        <v>7</v>
      </c>
      <c r="BE24" s="271"/>
      <c r="BG24" s="281" t="s">
        <v>464</v>
      </c>
      <c r="BH24" s="283" t="s">
        <v>465</v>
      </c>
      <c r="BI24" s="273">
        <f t="shared" si="0"/>
        <v>838</v>
      </c>
      <c r="BJ24" s="274">
        <f t="shared" si="1"/>
        <v>837</v>
      </c>
      <c r="BK24" s="275">
        <f t="shared" si="2"/>
        <v>0.99880668257756566</v>
      </c>
      <c r="BL24" s="276">
        <f t="shared" si="3"/>
        <v>1.1933174224343368E-3</v>
      </c>
      <c r="BM24" s="277"/>
      <c r="BN24" s="281" t="s">
        <v>464</v>
      </c>
      <c r="BO24" s="283" t="s">
        <v>465</v>
      </c>
      <c r="BP24" s="278">
        <f t="shared" si="4"/>
        <v>6</v>
      </c>
      <c r="BQ24" s="279">
        <f t="shared" si="5"/>
        <v>837</v>
      </c>
      <c r="BR24" s="280">
        <f t="shared" si="6"/>
        <v>-831</v>
      </c>
      <c r="BS24" s="277"/>
    </row>
    <row r="25" spans="1:71" x14ac:dyDescent="0.2">
      <c r="A25" s="281" t="s">
        <v>466</v>
      </c>
      <c r="B25" s="282" t="s">
        <v>191</v>
      </c>
      <c r="C25" s="269">
        <v>0</v>
      </c>
      <c r="D25" s="269">
        <v>0</v>
      </c>
      <c r="E25" s="269">
        <v>148</v>
      </c>
      <c r="F25" s="269">
        <v>0</v>
      </c>
      <c r="G25" s="269">
        <v>0</v>
      </c>
      <c r="H25" s="269">
        <v>0</v>
      </c>
      <c r="I25" s="269">
        <v>0</v>
      </c>
      <c r="J25" s="269">
        <v>0</v>
      </c>
      <c r="K25" s="269">
        <v>0</v>
      </c>
      <c r="L25" s="269">
        <v>0</v>
      </c>
      <c r="M25" s="269">
        <v>0</v>
      </c>
      <c r="N25" s="269">
        <v>0</v>
      </c>
      <c r="O25" s="269">
        <v>0</v>
      </c>
      <c r="P25" s="269">
        <v>0</v>
      </c>
      <c r="Q25" s="269">
        <v>0</v>
      </c>
      <c r="R25" s="269">
        <v>0</v>
      </c>
      <c r="S25" s="269">
        <v>0</v>
      </c>
      <c r="T25" s="269">
        <v>0</v>
      </c>
      <c r="U25" s="269">
        <v>0</v>
      </c>
      <c r="V25" s="269">
        <v>0</v>
      </c>
      <c r="W25" s="269">
        <v>622</v>
      </c>
      <c r="X25" s="269">
        <v>0</v>
      </c>
      <c r="Y25" s="269">
        <v>0</v>
      </c>
      <c r="Z25" s="269">
        <v>0</v>
      </c>
      <c r="AA25" s="269">
        <v>0</v>
      </c>
      <c r="AB25" s="269">
        <v>0</v>
      </c>
      <c r="AC25" s="269">
        <v>0</v>
      </c>
      <c r="AD25" s="269">
        <v>0</v>
      </c>
      <c r="AE25" s="269">
        <v>0</v>
      </c>
      <c r="AF25" s="269">
        <v>43</v>
      </c>
      <c r="AG25" s="269">
        <v>0</v>
      </c>
      <c r="AH25" s="269">
        <v>32</v>
      </c>
      <c r="AI25" s="269">
        <v>0</v>
      </c>
      <c r="AJ25" s="269">
        <v>0</v>
      </c>
      <c r="AK25" s="269">
        <v>0</v>
      </c>
      <c r="AL25" s="269">
        <v>28</v>
      </c>
      <c r="AM25" s="269">
        <v>0</v>
      </c>
      <c r="AN25" s="269">
        <v>0</v>
      </c>
      <c r="AO25" s="269">
        <v>0</v>
      </c>
      <c r="AP25" s="270">
        <v>873</v>
      </c>
      <c r="AQ25" s="269">
        <v>0</v>
      </c>
      <c r="AR25" s="269">
        <v>751</v>
      </c>
      <c r="AS25" s="269">
        <v>0</v>
      </c>
      <c r="AT25" s="269">
        <v>289</v>
      </c>
      <c r="AU25" s="269">
        <v>170</v>
      </c>
      <c r="AV25" s="269">
        <v>9</v>
      </c>
      <c r="AW25" s="270">
        <v>1219</v>
      </c>
      <c r="AX25" s="269">
        <v>2092</v>
      </c>
      <c r="AY25" s="270">
        <v>1138</v>
      </c>
      <c r="AZ25" s="270">
        <v>2357</v>
      </c>
      <c r="BA25" s="269">
        <v>3230</v>
      </c>
      <c r="BB25" s="270">
        <v>-1901</v>
      </c>
      <c r="BC25" s="269">
        <v>456</v>
      </c>
      <c r="BD25" s="270">
        <v>1329</v>
      </c>
      <c r="BE25" s="271"/>
      <c r="BG25" s="281" t="s">
        <v>466</v>
      </c>
      <c r="BH25" s="283" t="s">
        <v>191</v>
      </c>
      <c r="BI25" s="273">
        <f t="shared" si="0"/>
        <v>2092</v>
      </c>
      <c r="BJ25" s="274">
        <f t="shared" si="1"/>
        <v>1901</v>
      </c>
      <c r="BK25" s="275">
        <f t="shared" si="2"/>
        <v>0.90869980879541112</v>
      </c>
      <c r="BL25" s="276">
        <f t="shared" si="3"/>
        <v>9.1300191204588876E-2</v>
      </c>
      <c r="BM25" s="277"/>
      <c r="BN25" s="281" t="s">
        <v>466</v>
      </c>
      <c r="BO25" s="283" t="s">
        <v>191</v>
      </c>
      <c r="BP25" s="278">
        <f t="shared" si="4"/>
        <v>1138</v>
      </c>
      <c r="BQ25" s="279">
        <f t="shared" si="5"/>
        <v>1901</v>
      </c>
      <c r="BR25" s="280">
        <f t="shared" si="6"/>
        <v>-763</v>
      </c>
      <c r="BS25" s="277"/>
    </row>
    <row r="26" spans="1:71" x14ac:dyDescent="0.2">
      <c r="A26" s="281" t="s">
        <v>467</v>
      </c>
      <c r="B26" s="282" t="s">
        <v>50</v>
      </c>
      <c r="C26" s="269">
        <v>3</v>
      </c>
      <c r="D26" s="269">
        <v>2</v>
      </c>
      <c r="E26" s="269">
        <v>21</v>
      </c>
      <c r="F26" s="269">
        <v>0</v>
      </c>
      <c r="G26" s="269">
        <v>113</v>
      </c>
      <c r="H26" s="269">
        <v>8</v>
      </c>
      <c r="I26" s="269">
        <v>0</v>
      </c>
      <c r="J26" s="269">
        <v>0</v>
      </c>
      <c r="K26" s="269">
        <v>0</v>
      </c>
      <c r="L26" s="269">
        <v>0</v>
      </c>
      <c r="M26" s="269">
        <v>7</v>
      </c>
      <c r="N26" s="269">
        <v>0</v>
      </c>
      <c r="O26" s="269">
        <v>0</v>
      </c>
      <c r="P26" s="269">
        <v>1</v>
      </c>
      <c r="Q26" s="269">
        <v>1</v>
      </c>
      <c r="R26" s="269">
        <v>0</v>
      </c>
      <c r="S26" s="269">
        <v>1</v>
      </c>
      <c r="T26" s="269">
        <v>0</v>
      </c>
      <c r="U26" s="269">
        <v>3</v>
      </c>
      <c r="V26" s="269">
        <v>0</v>
      </c>
      <c r="W26" s="269">
        <v>2</v>
      </c>
      <c r="X26" s="269">
        <v>6</v>
      </c>
      <c r="Y26" s="269">
        <v>26</v>
      </c>
      <c r="Z26" s="269">
        <v>12</v>
      </c>
      <c r="AA26" s="269">
        <v>2</v>
      </c>
      <c r="AB26" s="269">
        <v>1</v>
      </c>
      <c r="AC26" s="269">
        <v>16</v>
      </c>
      <c r="AD26" s="269">
        <v>18</v>
      </c>
      <c r="AE26" s="269">
        <v>0</v>
      </c>
      <c r="AF26" s="269">
        <v>3</v>
      </c>
      <c r="AG26" s="269">
        <v>1</v>
      </c>
      <c r="AH26" s="269">
        <v>53</v>
      </c>
      <c r="AI26" s="269">
        <v>70</v>
      </c>
      <c r="AJ26" s="269">
        <v>15</v>
      </c>
      <c r="AK26" s="269">
        <v>6</v>
      </c>
      <c r="AL26" s="269">
        <v>8</v>
      </c>
      <c r="AM26" s="269">
        <v>23</v>
      </c>
      <c r="AN26" s="269">
        <v>0</v>
      </c>
      <c r="AO26" s="269">
        <v>1</v>
      </c>
      <c r="AP26" s="270">
        <v>423</v>
      </c>
      <c r="AQ26" s="269">
        <v>18</v>
      </c>
      <c r="AR26" s="269">
        <v>355</v>
      </c>
      <c r="AS26" s="269">
        <v>0</v>
      </c>
      <c r="AT26" s="269">
        <v>36</v>
      </c>
      <c r="AU26" s="269">
        <v>36</v>
      </c>
      <c r="AV26" s="269">
        <v>0</v>
      </c>
      <c r="AW26" s="270">
        <v>445</v>
      </c>
      <c r="AX26" s="269">
        <v>868</v>
      </c>
      <c r="AY26" s="270">
        <v>77</v>
      </c>
      <c r="AZ26" s="270">
        <v>522</v>
      </c>
      <c r="BA26" s="269">
        <v>945</v>
      </c>
      <c r="BB26" s="270">
        <v>-852</v>
      </c>
      <c r="BC26" s="269">
        <v>-330</v>
      </c>
      <c r="BD26" s="270">
        <v>93</v>
      </c>
      <c r="BE26" s="271"/>
      <c r="BG26" s="281" t="s">
        <v>467</v>
      </c>
      <c r="BH26" s="283" t="s">
        <v>50</v>
      </c>
      <c r="BI26" s="273">
        <f t="shared" si="0"/>
        <v>868</v>
      </c>
      <c r="BJ26" s="274">
        <f t="shared" si="1"/>
        <v>852</v>
      </c>
      <c r="BK26" s="275">
        <f t="shared" si="2"/>
        <v>0.98156682027649766</v>
      </c>
      <c r="BL26" s="276">
        <f t="shared" si="3"/>
        <v>1.8433179723502335E-2</v>
      </c>
      <c r="BM26" s="277"/>
      <c r="BN26" s="281" t="s">
        <v>467</v>
      </c>
      <c r="BO26" s="283" t="s">
        <v>50</v>
      </c>
      <c r="BP26" s="278">
        <f t="shared" si="4"/>
        <v>77</v>
      </c>
      <c r="BQ26" s="279">
        <f t="shared" si="5"/>
        <v>852</v>
      </c>
      <c r="BR26" s="280">
        <f t="shared" si="6"/>
        <v>-775</v>
      </c>
      <c r="BS26" s="277"/>
    </row>
    <row r="27" spans="1:71" x14ac:dyDescent="0.2">
      <c r="A27" s="281" t="s">
        <v>468</v>
      </c>
      <c r="B27" s="282" t="s">
        <v>36</v>
      </c>
      <c r="C27" s="269">
        <v>6</v>
      </c>
      <c r="D27" s="269">
        <v>0</v>
      </c>
      <c r="E27" s="269">
        <v>3</v>
      </c>
      <c r="F27" s="269">
        <v>0</v>
      </c>
      <c r="G27" s="269">
        <v>7</v>
      </c>
      <c r="H27" s="269">
        <v>1</v>
      </c>
      <c r="I27" s="269">
        <v>0</v>
      </c>
      <c r="J27" s="269">
        <v>0</v>
      </c>
      <c r="K27" s="269">
        <v>0</v>
      </c>
      <c r="L27" s="269">
        <v>0</v>
      </c>
      <c r="M27" s="269">
        <v>4</v>
      </c>
      <c r="N27" s="269">
        <v>0</v>
      </c>
      <c r="O27" s="269">
        <v>0</v>
      </c>
      <c r="P27" s="269">
        <v>1</v>
      </c>
      <c r="Q27" s="269">
        <v>1</v>
      </c>
      <c r="R27" s="269">
        <v>0</v>
      </c>
      <c r="S27" s="269">
        <v>0</v>
      </c>
      <c r="T27" s="269">
        <v>0</v>
      </c>
      <c r="U27" s="269">
        <v>1</v>
      </c>
      <c r="V27" s="269">
        <v>0</v>
      </c>
      <c r="W27" s="269">
        <v>1</v>
      </c>
      <c r="X27" s="269">
        <v>0</v>
      </c>
      <c r="Y27" s="269">
        <v>5</v>
      </c>
      <c r="Z27" s="269">
        <v>17</v>
      </c>
      <c r="AA27" s="269">
        <v>15</v>
      </c>
      <c r="AB27" s="269">
        <v>1</v>
      </c>
      <c r="AC27" s="269">
        <v>8</v>
      </c>
      <c r="AD27" s="269">
        <v>3</v>
      </c>
      <c r="AE27" s="269">
        <v>36</v>
      </c>
      <c r="AF27" s="269">
        <v>14</v>
      </c>
      <c r="AG27" s="269">
        <v>0</v>
      </c>
      <c r="AH27" s="269">
        <v>49</v>
      </c>
      <c r="AI27" s="269">
        <v>34</v>
      </c>
      <c r="AJ27" s="269">
        <v>9</v>
      </c>
      <c r="AK27" s="269">
        <v>0</v>
      </c>
      <c r="AL27" s="269">
        <v>1</v>
      </c>
      <c r="AM27" s="269">
        <v>12</v>
      </c>
      <c r="AN27" s="269">
        <v>0</v>
      </c>
      <c r="AO27" s="269">
        <v>0</v>
      </c>
      <c r="AP27" s="270">
        <v>229</v>
      </c>
      <c r="AQ27" s="269">
        <v>0</v>
      </c>
      <c r="AR27" s="269">
        <v>0</v>
      </c>
      <c r="AS27" s="269">
        <v>0</v>
      </c>
      <c r="AT27" s="269">
        <v>6577</v>
      </c>
      <c r="AU27" s="269">
        <v>1201</v>
      </c>
      <c r="AV27" s="269">
        <v>0</v>
      </c>
      <c r="AW27" s="270">
        <v>7778</v>
      </c>
      <c r="AX27" s="269">
        <v>8007</v>
      </c>
      <c r="AY27" s="270">
        <v>0</v>
      </c>
      <c r="AZ27" s="270">
        <v>7778</v>
      </c>
      <c r="BA27" s="269">
        <v>8007</v>
      </c>
      <c r="BB27" s="270">
        <v>0</v>
      </c>
      <c r="BC27" s="269">
        <v>7778</v>
      </c>
      <c r="BD27" s="270">
        <v>8007</v>
      </c>
      <c r="BE27" s="271"/>
      <c r="BG27" s="281" t="s">
        <v>468</v>
      </c>
      <c r="BH27" s="283" t="s">
        <v>36</v>
      </c>
      <c r="BI27" s="273">
        <f t="shared" si="0"/>
        <v>8007</v>
      </c>
      <c r="BJ27" s="274">
        <f t="shared" si="1"/>
        <v>0</v>
      </c>
      <c r="BK27" s="275">
        <f t="shared" si="2"/>
        <v>0</v>
      </c>
      <c r="BL27" s="276">
        <f t="shared" si="3"/>
        <v>1</v>
      </c>
      <c r="BM27" s="277"/>
      <c r="BN27" s="281" t="s">
        <v>468</v>
      </c>
      <c r="BO27" s="283" t="s">
        <v>36</v>
      </c>
      <c r="BP27" s="278">
        <f t="shared" si="4"/>
        <v>0</v>
      </c>
      <c r="BQ27" s="279">
        <f t="shared" si="5"/>
        <v>0</v>
      </c>
      <c r="BR27" s="280">
        <f t="shared" si="6"/>
        <v>0</v>
      </c>
      <c r="BS27" s="277"/>
    </row>
    <row r="28" spans="1:71" x14ac:dyDescent="0.2">
      <c r="A28" s="281" t="s">
        <v>469</v>
      </c>
      <c r="B28" s="282" t="s">
        <v>192</v>
      </c>
      <c r="C28" s="269">
        <v>23</v>
      </c>
      <c r="D28" s="269">
        <v>3</v>
      </c>
      <c r="E28" s="269">
        <v>21</v>
      </c>
      <c r="F28" s="269">
        <v>5</v>
      </c>
      <c r="G28" s="269">
        <v>174</v>
      </c>
      <c r="H28" s="269">
        <v>13</v>
      </c>
      <c r="I28" s="269">
        <v>0</v>
      </c>
      <c r="J28" s="269">
        <v>2</v>
      </c>
      <c r="K28" s="269">
        <v>0</v>
      </c>
      <c r="L28" s="269">
        <v>4</v>
      </c>
      <c r="M28" s="269">
        <v>35</v>
      </c>
      <c r="N28" s="269">
        <v>1</v>
      </c>
      <c r="O28" s="269">
        <v>0</v>
      </c>
      <c r="P28" s="269">
        <v>6</v>
      </c>
      <c r="Q28" s="269">
        <v>10</v>
      </c>
      <c r="R28" s="269">
        <v>1</v>
      </c>
      <c r="S28" s="269">
        <v>1</v>
      </c>
      <c r="T28" s="269">
        <v>1</v>
      </c>
      <c r="U28" s="269">
        <v>6</v>
      </c>
      <c r="V28" s="269">
        <v>0</v>
      </c>
      <c r="W28" s="269">
        <v>16</v>
      </c>
      <c r="X28" s="269">
        <v>1</v>
      </c>
      <c r="Y28" s="269">
        <v>25</v>
      </c>
      <c r="Z28" s="269">
        <v>138</v>
      </c>
      <c r="AA28" s="269">
        <v>22</v>
      </c>
      <c r="AB28" s="269">
        <v>29</v>
      </c>
      <c r="AC28" s="269">
        <v>58</v>
      </c>
      <c r="AD28" s="269">
        <v>5</v>
      </c>
      <c r="AE28" s="269">
        <v>2</v>
      </c>
      <c r="AF28" s="269">
        <v>48</v>
      </c>
      <c r="AG28" s="269">
        <v>0</v>
      </c>
      <c r="AH28" s="269">
        <v>72</v>
      </c>
      <c r="AI28" s="269">
        <v>130</v>
      </c>
      <c r="AJ28" s="269">
        <v>46</v>
      </c>
      <c r="AK28" s="269">
        <v>0</v>
      </c>
      <c r="AL28" s="269">
        <v>6</v>
      </c>
      <c r="AM28" s="269">
        <v>346</v>
      </c>
      <c r="AN28" s="269">
        <v>0</v>
      </c>
      <c r="AO28" s="269">
        <v>0</v>
      </c>
      <c r="AP28" s="270">
        <v>1250</v>
      </c>
      <c r="AQ28" s="269">
        <v>0</v>
      </c>
      <c r="AR28" s="269">
        <v>874</v>
      </c>
      <c r="AS28" s="269">
        <v>0</v>
      </c>
      <c r="AT28" s="269">
        <v>0</v>
      </c>
      <c r="AU28" s="269">
        <v>0</v>
      </c>
      <c r="AV28" s="269">
        <v>0</v>
      </c>
      <c r="AW28" s="270">
        <v>874</v>
      </c>
      <c r="AX28" s="269">
        <v>2124</v>
      </c>
      <c r="AY28" s="270">
        <v>9</v>
      </c>
      <c r="AZ28" s="270">
        <v>883</v>
      </c>
      <c r="BA28" s="269">
        <v>2133</v>
      </c>
      <c r="BB28" s="270">
        <v>-780</v>
      </c>
      <c r="BC28" s="269">
        <v>103</v>
      </c>
      <c r="BD28" s="270">
        <v>1353</v>
      </c>
      <c r="BE28" s="271"/>
      <c r="BG28" s="281" t="s">
        <v>469</v>
      </c>
      <c r="BH28" s="283" t="s">
        <v>192</v>
      </c>
      <c r="BI28" s="273">
        <f t="shared" si="0"/>
        <v>2124</v>
      </c>
      <c r="BJ28" s="274">
        <f t="shared" si="1"/>
        <v>780</v>
      </c>
      <c r="BK28" s="275">
        <f t="shared" si="2"/>
        <v>0.3672316384180791</v>
      </c>
      <c r="BL28" s="276">
        <f t="shared" si="3"/>
        <v>0.63276836158192085</v>
      </c>
      <c r="BM28" s="277"/>
      <c r="BN28" s="281" t="s">
        <v>469</v>
      </c>
      <c r="BO28" s="283" t="s">
        <v>192</v>
      </c>
      <c r="BP28" s="278">
        <f t="shared" si="4"/>
        <v>9</v>
      </c>
      <c r="BQ28" s="279">
        <f t="shared" si="5"/>
        <v>780</v>
      </c>
      <c r="BR28" s="280">
        <f t="shared" si="6"/>
        <v>-771</v>
      </c>
      <c r="BS28" s="277"/>
    </row>
    <row r="29" spans="1:71" x14ac:dyDescent="0.2">
      <c r="A29" s="281" t="s">
        <v>470</v>
      </c>
      <c r="B29" s="282" t="s">
        <v>285</v>
      </c>
      <c r="C29" s="269">
        <v>1</v>
      </c>
      <c r="D29" s="269">
        <v>0</v>
      </c>
      <c r="E29" s="269">
        <v>0</v>
      </c>
      <c r="F29" s="269">
        <v>0</v>
      </c>
      <c r="G29" s="269">
        <v>24</v>
      </c>
      <c r="H29" s="269">
        <v>1</v>
      </c>
      <c r="I29" s="269">
        <v>0</v>
      </c>
      <c r="J29" s="269">
        <v>0</v>
      </c>
      <c r="K29" s="269">
        <v>0</v>
      </c>
      <c r="L29" s="269">
        <v>0</v>
      </c>
      <c r="M29" s="269">
        <v>1</v>
      </c>
      <c r="N29" s="269">
        <v>0</v>
      </c>
      <c r="O29" s="269">
        <v>0</v>
      </c>
      <c r="P29" s="269">
        <v>0</v>
      </c>
      <c r="Q29" s="269">
        <v>0</v>
      </c>
      <c r="R29" s="269">
        <v>0</v>
      </c>
      <c r="S29" s="269">
        <v>0</v>
      </c>
      <c r="T29" s="269">
        <v>0</v>
      </c>
      <c r="U29" s="269">
        <v>0</v>
      </c>
      <c r="V29" s="269">
        <v>0</v>
      </c>
      <c r="W29" s="269">
        <v>0</v>
      </c>
      <c r="X29" s="269">
        <v>0</v>
      </c>
      <c r="Y29" s="269">
        <v>6</v>
      </c>
      <c r="Z29" s="269">
        <v>1</v>
      </c>
      <c r="AA29" s="269">
        <v>47</v>
      </c>
      <c r="AB29" s="269">
        <v>4</v>
      </c>
      <c r="AC29" s="269">
        <v>6</v>
      </c>
      <c r="AD29" s="269">
        <v>1</v>
      </c>
      <c r="AE29" s="269">
        <v>0</v>
      </c>
      <c r="AF29" s="269">
        <v>6</v>
      </c>
      <c r="AG29" s="269">
        <v>0</v>
      </c>
      <c r="AH29" s="269">
        <v>24</v>
      </c>
      <c r="AI29" s="269">
        <v>50</v>
      </c>
      <c r="AJ29" s="269">
        <v>18</v>
      </c>
      <c r="AK29" s="269">
        <v>0</v>
      </c>
      <c r="AL29" s="269">
        <v>1</v>
      </c>
      <c r="AM29" s="269">
        <v>80</v>
      </c>
      <c r="AN29" s="269">
        <v>0</v>
      </c>
      <c r="AO29" s="269">
        <v>0</v>
      </c>
      <c r="AP29" s="270">
        <v>271</v>
      </c>
      <c r="AQ29" s="269">
        <v>0</v>
      </c>
      <c r="AR29" s="269">
        <v>250</v>
      </c>
      <c r="AS29" s="269">
        <v>-5</v>
      </c>
      <c r="AT29" s="269">
        <v>0</v>
      </c>
      <c r="AU29" s="269">
        <v>0</v>
      </c>
      <c r="AV29" s="269">
        <v>0</v>
      </c>
      <c r="AW29" s="270">
        <v>245</v>
      </c>
      <c r="AX29" s="269">
        <v>516</v>
      </c>
      <c r="AY29" s="270">
        <v>3</v>
      </c>
      <c r="AZ29" s="270">
        <v>248</v>
      </c>
      <c r="BA29" s="269">
        <v>519</v>
      </c>
      <c r="BB29" s="270">
        <v>-11</v>
      </c>
      <c r="BC29" s="269">
        <v>237</v>
      </c>
      <c r="BD29" s="270">
        <v>508</v>
      </c>
      <c r="BE29" s="271"/>
      <c r="BG29" s="281" t="s">
        <v>470</v>
      </c>
      <c r="BH29" s="283" t="s">
        <v>285</v>
      </c>
      <c r="BI29" s="273">
        <f t="shared" si="0"/>
        <v>516</v>
      </c>
      <c r="BJ29" s="274">
        <f t="shared" si="1"/>
        <v>11</v>
      </c>
      <c r="BK29" s="275">
        <f t="shared" si="2"/>
        <v>2.1317829457364341E-2</v>
      </c>
      <c r="BL29" s="276">
        <f t="shared" si="3"/>
        <v>0.97868217054263562</v>
      </c>
      <c r="BM29" s="277"/>
      <c r="BN29" s="281" t="s">
        <v>470</v>
      </c>
      <c r="BO29" s="283" t="s">
        <v>285</v>
      </c>
      <c r="BP29" s="278">
        <f t="shared" si="4"/>
        <v>3</v>
      </c>
      <c r="BQ29" s="279">
        <f t="shared" si="5"/>
        <v>11</v>
      </c>
      <c r="BR29" s="280">
        <f t="shared" si="6"/>
        <v>-8</v>
      </c>
      <c r="BS29" s="277"/>
    </row>
    <row r="30" spans="1:71" x14ac:dyDescent="0.2">
      <c r="A30" s="281" t="s">
        <v>471</v>
      </c>
      <c r="B30" s="282" t="s">
        <v>281</v>
      </c>
      <c r="C30" s="269">
        <v>1</v>
      </c>
      <c r="D30" s="269">
        <v>0</v>
      </c>
      <c r="E30" s="269">
        <v>0</v>
      </c>
      <c r="F30" s="269">
        <v>0</v>
      </c>
      <c r="G30" s="269">
        <v>10</v>
      </c>
      <c r="H30" s="269">
        <v>0</v>
      </c>
      <c r="I30" s="269">
        <v>0</v>
      </c>
      <c r="J30" s="269">
        <v>0</v>
      </c>
      <c r="K30" s="269">
        <v>0</v>
      </c>
      <c r="L30" s="269">
        <v>0</v>
      </c>
      <c r="M30" s="269">
        <v>1</v>
      </c>
      <c r="N30" s="269">
        <v>0</v>
      </c>
      <c r="O30" s="269">
        <v>0</v>
      </c>
      <c r="P30" s="269">
        <v>0</v>
      </c>
      <c r="Q30" s="269">
        <v>0</v>
      </c>
      <c r="R30" s="269">
        <v>0</v>
      </c>
      <c r="S30" s="269">
        <v>0</v>
      </c>
      <c r="T30" s="269">
        <v>0</v>
      </c>
      <c r="U30" s="269">
        <v>0</v>
      </c>
      <c r="V30" s="269">
        <v>0</v>
      </c>
      <c r="W30" s="269">
        <v>0</v>
      </c>
      <c r="X30" s="269">
        <v>0</v>
      </c>
      <c r="Y30" s="269">
        <v>16</v>
      </c>
      <c r="Z30" s="269">
        <v>17</v>
      </c>
      <c r="AA30" s="269">
        <v>1</v>
      </c>
      <c r="AB30" s="269">
        <v>0</v>
      </c>
      <c r="AC30" s="269">
        <v>3</v>
      </c>
      <c r="AD30" s="269">
        <v>4</v>
      </c>
      <c r="AE30" s="269">
        <v>0</v>
      </c>
      <c r="AF30" s="269">
        <v>20</v>
      </c>
      <c r="AG30" s="269">
        <v>0</v>
      </c>
      <c r="AH30" s="269">
        <v>162</v>
      </c>
      <c r="AI30" s="269">
        <v>30</v>
      </c>
      <c r="AJ30" s="269">
        <v>15</v>
      </c>
      <c r="AK30" s="269">
        <v>0</v>
      </c>
      <c r="AL30" s="269">
        <v>0</v>
      </c>
      <c r="AM30" s="269">
        <v>243</v>
      </c>
      <c r="AN30" s="269">
        <v>0</v>
      </c>
      <c r="AO30" s="269">
        <v>1</v>
      </c>
      <c r="AP30" s="270">
        <v>524</v>
      </c>
      <c r="AQ30" s="269">
        <v>0</v>
      </c>
      <c r="AR30" s="269">
        <v>36</v>
      </c>
      <c r="AS30" s="269">
        <v>121</v>
      </c>
      <c r="AT30" s="269">
        <v>0</v>
      </c>
      <c r="AU30" s="269">
        <v>0</v>
      </c>
      <c r="AV30" s="269">
        <v>0</v>
      </c>
      <c r="AW30" s="270">
        <v>157</v>
      </c>
      <c r="AX30" s="269">
        <v>681</v>
      </c>
      <c r="AY30" s="270">
        <v>1</v>
      </c>
      <c r="AZ30" s="270">
        <v>158</v>
      </c>
      <c r="BA30" s="269">
        <v>682</v>
      </c>
      <c r="BB30" s="270">
        <v>-303</v>
      </c>
      <c r="BC30" s="269">
        <v>-145</v>
      </c>
      <c r="BD30" s="270">
        <v>379</v>
      </c>
      <c r="BE30" s="271"/>
      <c r="BG30" s="281" t="s">
        <v>471</v>
      </c>
      <c r="BH30" s="283" t="s">
        <v>281</v>
      </c>
      <c r="BI30" s="273">
        <f t="shared" si="0"/>
        <v>681</v>
      </c>
      <c r="BJ30" s="274">
        <f t="shared" si="1"/>
        <v>303</v>
      </c>
      <c r="BK30" s="275">
        <f t="shared" si="2"/>
        <v>0.44493392070484583</v>
      </c>
      <c r="BL30" s="276">
        <f t="shared" si="3"/>
        <v>0.55506607929515417</v>
      </c>
      <c r="BM30" s="277"/>
      <c r="BN30" s="281" t="s">
        <v>471</v>
      </c>
      <c r="BO30" s="283" t="s">
        <v>281</v>
      </c>
      <c r="BP30" s="278">
        <f t="shared" si="4"/>
        <v>1</v>
      </c>
      <c r="BQ30" s="279">
        <f t="shared" si="5"/>
        <v>303</v>
      </c>
      <c r="BR30" s="280">
        <f t="shared" si="6"/>
        <v>-302</v>
      </c>
      <c r="BS30" s="277"/>
    </row>
    <row r="31" spans="1:71" x14ac:dyDescent="0.2">
      <c r="A31" s="281" t="s">
        <v>472</v>
      </c>
      <c r="B31" s="282" t="s">
        <v>384</v>
      </c>
      <c r="C31" s="269">
        <v>169</v>
      </c>
      <c r="D31" s="269">
        <v>9</v>
      </c>
      <c r="E31" s="269">
        <v>191</v>
      </c>
      <c r="F31" s="269">
        <v>3</v>
      </c>
      <c r="G31" s="269">
        <v>954</v>
      </c>
      <c r="H31" s="269">
        <v>33</v>
      </c>
      <c r="I31" s="269">
        <v>3</v>
      </c>
      <c r="J31" s="269">
        <v>2</v>
      </c>
      <c r="K31" s="269">
        <v>0</v>
      </c>
      <c r="L31" s="269">
        <v>6</v>
      </c>
      <c r="M31" s="269">
        <v>24</v>
      </c>
      <c r="N31" s="269">
        <v>0</v>
      </c>
      <c r="O31" s="269">
        <v>0</v>
      </c>
      <c r="P31" s="269">
        <v>10</v>
      </c>
      <c r="Q31" s="269">
        <v>34</v>
      </c>
      <c r="R31" s="269">
        <v>3</v>
      </c>
      <c r="S31" s="269">
        <v>8</v>
      </c>
      <c r="T31" s="269">
        <v>2</v>
      </c>
      <c r="U31" s="269">
        <v>33</v>
      </c>
      <c r="V31" s="269">
        <v>0</v>
      </c>
      <c r="W31" s="269">
        <v>54</v>
      </c>
      <c r="X31" s="269">
        <v>8</v>
      </c>
      <c r="Y31" s="269">
        <v>473</v>
      </c>
      <c r="Z31" s="269">
        <v>23</v>
      </c>
      <c r="AA31" s="269">
        <v>10</v>
      </c>
      <c r="AB31" s="269">
        <v>5</v>
      </c>
      <c r="AC31" s="269">
        <v>28</v>
      </c>
      <c r="AD31" s="269">
        <v>6</v>
      </c>
      <c r="AE31" s="269">
        <v>3</v>
      </c>
      <c r="AF31" s="269">
        <v>11</v>
      </c>
      <c r="AG31" s="269">
        <v>0</v>
      </c>
      <c r="AH31" s="269">
        <v>59</v>
      </c>
      <c r="AI31" s="269">
        <v>81</v>
      </c>
      <c r="AJ31" s="269">
        <v>228</v>
      </c>
      <c r="AK31" s="269">
        <v>5</v>
      </c>
      <c r="AL31" s="269">
        <v>24</v>
      </c>
      <c r="AM31" s="269">
        <v>547</v>
      </c>
      <c r="AN31" s="269">
        <v>10</v>
      </c>
      <c r="AO31" s="269">
        <v>3</v>
      </c>
      <c r="AP31" s="270">
        <v>3062</v>
      </c>
      <c r="AQ31" s="269">
        <v>90</v>
      </c>
      <c r="AR31" s="269">
        <v>6128</v>
      </c>
      <c r="AS31" s="269">
        <v>1</v>
      </c>
      <c r="AT31" s="269">
        <v>194</v>
      </c>
      <c r="AU31" s="269">
        <v>379</v>
      </c>
      <c r="AV31" s="269">
        <v>3</v>
      </c>
      <c r="AW31" s="270">
        <v>6795</v>
      </c>
      <c r="AX31" s="269">
        <v>9857</v>
      </c>
      <c r="AY31" s="270">
        <v>978</v>
      </c>
      <c r="AZ31" s="270">
        <v>7773</v>
      </c>
      <c r="BA31" s="269">
        <v>10835</v>
      </c>
      <c r="BB31" s="270">
        <v>-8339</v>
      </c>
      <c r="BC31" s="269">
        <v>-566</v>
      </c>
      <c r="BD31" s="270">
        <v>2496</v>
      </c>
      <c r="BE31" s="271"/>
      <c r="BG31" s="281" t="s">
        <v>472</v>
      </c>
      <c r="BH31" s="283" t="s">
        <v>384</v>
      </c>
      <c r="BI31" s="273">
        <f t="shared" si="0"/>
        <v>9857</v>
      </c>
      <c r="BJ31" s="274">
        <f t="shared" si="1"/>
        <v>8339</v>
      </c>
      <c r="BK31" s="275">
        <f t="shared" si="2"/>
        <v>0.84599776808359539</v>
      </c>
      <c r="BL31" s="276">
        <f t="shared" si="3"/>
        <v>0.15400223191640461</v>
      </c>
      <c r="BM31" s="277"/>
      <c r="BN31" s="281" t="s">
        <v>472</v>
      </c>
      <c r="BO31" s="283" t="s">
        <v>384</v>
      </c>
      <c r="BP31" s="278">
        <f t="shared" si="4"/>
        <v>978</v>
      </c>
      <c r="BQ31" s="279">
        <f t="shared" si="5"/>
        <v>8339</v>
      </c>
      <c r="BR31" s="280">
        <f t="shared" si="6"/>
        <v>-7361</v>
      </c>
      <c r="BS31" s="277"/>
    </row>
    <row r="32" spans="1:71" x14ac:dyDescent="0.2">
      <c r="A32" s="281" t="s">
        <v>473</v>
      </c>
      <c r="B32" s="282" t="s">
        <v>37</v>
      </c>
      <c r="C32" s="269">
        <v>11</v>
      </c>
      <c r="D32" s="269">
        <v>3</v>
      </c>
      <c r="E32" s="269">
        <v>27</v>
      </c>
      <c r="F32" s="269">
        <v>5</v>
      </c>
      <c r="G32" s="269">
        <v>65</v>
      </c>
      <c r="H32" s="269">
        <v>8</v>
      </c>
      <c r="I32" s="269">
        <v>0</v>
      </c>
      <c r="J32" s="269">
        <v>0</v>
      </c>
      <c r="K32" s="269">
        <v>0</v>
      </c>
      <c r="L32" s="269">
        <v>0</v>
      </c>
      <c r="M32" s="269">
        <v>7</v>
      </c>
      <c r="N32" s="269">
        <v>0</v>
      </c>
      <c r="O32" s="269">
        <v>0</v>
      </c>
      <c r="P32" s="269">
        <v>3</v>
      </c>
      <c r="Q32" s="269">
        <v>5</v>
      </c>
      <c r="R32" s="269">
        <v>1</v>
      </c>
      <c r="S32" s="269">
        <v>2</v>
      </c>
      <c r="T32" s="269">
        <v>0</v>
      </c>
      <c r="U32" s="269">
        <v>3</v>
      </c>
      <c r="V32" s="269">
        <v>0</v>
      </c>
      <c r="W32" s="269">
        <v>5</v>
      </c>
      <c r="X32" s="269">
        <v>1</v>
      </c>
      <c r="Y32" s="269">
        <v>101</v>
      </c>
      <c r="Z32" s="269">
        <v>26</v>
      </c>
      <c r="AA32" s="269">
        <v>12</v>
      </c>
      <c r="AB32" s="269">
        <v>10</v>
      </c>
      <c r="AC32" s="269">
        <v>44</v>
      </c>
      <c r="AD32" s="269">
        <v>53</v>
      </c>
      <c r="AE32" s="269">
        <v>279</v>
      </c>
      <c r="AF32" s="269">
        <v>44</v>
      </c>
      <c r="AG32" s="269">
        <v>0</v>
      </c>
      <c r="AH32" s="269">
        <v>126</v>
      </c>
      <c r="AI32" s="269">
        <v>52</v>
      </c>
      <c r="AJ32" s="269">
        <v>31</v>
      </c>
      <c r="AK32" s="269">
        <v>3</v>
      </c>
      <c r="AL32" s="269">
        <v>7</v>
      </c>
      <c r="AM32" s="269">
        <v>88</v>
      </c>
      <c r="AN32" s="269">
        <v>0</v>
      </c>
      <c r="AO32" s="269">
        <v>0</v>
      </c>
      <c r="AP32" s="270">
        <v>1022</v>
      </c>
      <c r="AQ32" s="269">
        <v>0</v>
      </c>
      <c r="AR32" s="269">
        <v>2318</v>
      </c>
      <c r="AS32" s="269">
        <v>0</v>
      </c>
      <c r="AT32" s="269">
        <v>0</v>
      </c>
      <c r="AU32" s="269">
        <v>0</v>
      </c>
      <c r="AV32" s="269">
        <v>0</v>
      </c>
      <c r="AW32" s="270">
        <v>2318</v>
      </c>
      <c r="AX32" s="269">
        <v>3340</v>
      </c>
      <c r="AY32" s="270">
        <v>69</v>
      </c>
      <c r="AZ32" s="270">
        <v>2387</v>
      </c>
      <c r="BA32" s="269">
        <v>3409</v>
      </c>
      <c r="BB32" s="270">
        <v>-2319</v>
      </c>
      <c r="BC32" s="269">
        <v>68</v>
      </c>
      <c r="BD32" s="270">
        <v>1090</v>
      </c>
      <c r="BE32" s="271"/>
      <c r="BG32" s="281" t="s">
        <v>473</v>
      </c>
      <c r="BH32" s="283" t="s">
        <v>37</v>
      </c>
      <c r="BI32" s="273">
        <f t="shared" si="0"/>
        <v>3340</v>
      </c>
      <c r="BJ32" s="274">
        <f t="shared" si="1"/>
        <v>2319</v>
      </c>
      <c r="BK32" s="275">
        <f t="shared" si="2"/>
        <v>0.69431137724550895</v>
      </c>
      <c r="BL32" s="276">
        <f t="shared" si="3"/>
        <v>0.30568862275449105</v>
      </c>
      <c r="BM32" s="277"/>
      <c r="BN32" s="281" t="s">
        <v>473</v>
      </c>
      <c r="BO32" s="283" t="s">
        <v>37</v>
      </c>
      <c r="BP32" s="278">
        <f t="shared" si="4"/>
        <v>69</v>
      </c>
      <c r="BQ32" s="279">
        <f t="shared" si="5"/>
        <v>2319</v>
      </c>
      <c r="BR32" s="280">
        <f t="shared" si="6"/>
        <v>-2250</v>
      </c>
      <c r="BS32" s="277"/>
    </row>
    <row r="33" spans="1:71" x14ac:dyDescent="0.2">
      <c r="A33" s="281" t="s">
        <v>474</v>
      </c>
      <c r="B33" s="282" t="s">
        <v>38</v>
      </c>
      <c r="C33" s="269">
        <v>5</v>
      </c>
      <c r="D33" s="269">
        <v>0</v>
      </c>
      <c r="E33" s="269">
        <v>2</v>
      </c>
      <c r="F33" s="269">
        <v>1</v>
      </c>
      <c r="G33" s="269">
        <v>17</v>
      </c>
      <c r="H33" s="269">
        <v>1</v>
      </c>
      <c r="I33" s="269">
        <v>0</v>
      </c>
      <c r="J33" s="269">
        <v>0</v>
      </c>
      <c r="K33" s="269">
        <v>0</v>
      </c>
      <c r="L33" s="269">
        <v>0</v>
      </c>
      <c r="M33" s="269">
        <v>1</v>
      </c>
      <c r="N33" s="269">
        <v>0</v>
      </c>
      <c r="O33" s="269">
        <v>0</v>
      </c>
      <c r="P33" s="269">
        <v>1</v>
      </c>
      <c r="Q33" s="269">
        <v>1</v>
      </c>
      <c r="R33" s="269">
        <v>0</v>
      </c>
      <c r="S33" s="269">
        <v>0</v>
      </c>
      <c r="T33" s="269">
        <v>0</v>
      </c>
      <c r="U33" s="269">
        <v>1</v>
      </c>
      <c r="V33" s="269">
        <v>0</v>
      </c>
      <c r="W33" s="269">
        <v>1</v>
      </c>
      <c r="X33" s="269">
        <v>0</v>
      </c>
      <c r="Y33" s="269">
        <v>27</v>
      </c>
      <c r="Z33" s="269">
        <v>3</v>
      </c>
      <c r="AA33" s="269">
        <v>0</v>
      </c>
      <c r="AB33" s="269">
        <v>0</v>
      </c>
      <c r="AC33" s="269">
        <v>68</v>
      </c>
      <c r="AD33" s="269">
        <v>16</v>
      </c>
      <c r="AE33" s="269">
        <v>44</v>
      </c>
      <c r="AF33" s="269">
        <v>20</v>
      </c>
      <c r="AG33" s="269">
        <v>1</v>
      </c>
      <c r="AH33" s="269">
        <v>9</v>
      </c>
      <c r="AI33" s="269">
        <v>17</v>
      </c>
      <c r="AJ33" s="269">
        <v>71</v>
      </c>
      <c r="AK33" s="269">
        <v>2</v>
      </c>
      <c r="AL33" s="269">
        <v>9</v>
      </c>
      <c r="AM33" s="269">
        <v>62</v>
      </c>
      <c r="AN33" s="269">
        <v>0</v>
      </c>
      <c r="AO33" s="269">
        <v>1</v>
      </c>
      <c r="AP33" s="270">
        <v>381</v>
      </c>
      <c r="AQ33" s="269">
        <v>0</v>
      </c>
      <c r="AR33" s="269">
        <v>4688</v>
      </c>
      <c r="AS33" s="269">
        <v>3</v>
      </c>
      <c r="AT33" s="269">
        <v>0</v>
      </c>
      <c r="AU33" s="269">
        <v>140</v>
      </c>
      <c r="AV33" s="269">
        <v>0</v>
      </c>
      <c r="AW33" s="270">
        <v>4831</v>
      </c>
      <c r="AX33" s="269">
        <v>5212</v>
      </c>
      <c r="AY33" s="270">
        <v>4</v>
      </c>
      <c r="AZ33" s="270">
        <v>4835</v>
      </c>
      <c r="BA33" s="269">
        <v>5216</v>
      </c>
      <c r="BB33" s="270">
        <v>-1521</v>
      </c>
      <c r="BC33" s="269">
        <v>3314</v>
      </c>
      <c r="BD33" s="270">
        <v>3695</v>
      </c>
      <c r="BE33" s="271"/>
      <c r="BG33" s="281" t="s">
        <v>474</v>
      </c>
      <c r="BH33" s="283" t="s">
        <v>38</v>
      </c>
      <c r="BI33" s="273">
        <f t="shared" si="0"/>
        <v>5212</v>
      </c>
      <c r="BJ33" s="274">
        <f t="shared" si="1"/>
        <v>1521</v>
      </c>
      <c r="BK33" s="275">
        <f t="shared" si="2"/>
        <v>0.29182655410590946</v>
      </c>
      <c r="BL33" s="276">
        <f t="shared" si="3"/>
        <v>0.70817344589409048</v>
      </c>
      <c r="BM33" s="277"/>
      <c r="BN33" s="281" t="s">
        <v>474</v>
      </c>
      <c r="BO33" s="283" t="s">
        <v>38</v>
      </c>
      <c r="BP33" s="278">
        <f t="shared" si="4"/>
        <v>4</v>
      </c>
      <c r="BQ33" s="279">
        <f t="shared" si="5"/>
        <v>1521</v>
      </c>
      <c r="BR33" s="280">
        <f t="shared" si="6"/>
        <v>-1517</v>
      </c>
      <c r="BS33" s="277"/>
    </row>
    <row r="34" spans="1:71" x14ac:dyDescent="0.2">
      <c r="A34" s="281" t="s">
        <v>475</v>
      </c>
      <c r="B34" s="282" t="s">
        <v>476</v>
      </c>
      <c r="C34" s="269">
        <v>69</v>
      </c>
      <c r="D34" s="269">
        <v>11</v>
      </c>
      <c r="E34" s="269">
        <v>65</v>
      </c>
      <c r="F34" s="269">
        <v>1</v>
      </c>
      <c r="G34" s="269">
        <v>327</v>
      </c>
      <c r="H34" s="269">
        <v>7</v>
      </c>
      <c r="I34" s="269">
        <v>1</v>
      </c>
      <c r="J34" s="269">
        <v>1</v>
      </c>
      <c r="K34" s="269">
        <v>0</v>
      </c>
      <c r="L34" s="269">
        <v>1</v>
      </c>
      <c r="M34" s="269">
        <v>29</v>
      </c>
      <c r="N34" s="269">
        <v>0</v>
      </c>
      <c r="O34" s="269">
        <v>0</v>
      </c>
      <c r="P34" s="269">
        <v>3</v>
      </c>
      <c r="Q34" s="269">
        <v>12</v>
      </c>
      <c r="R34" s="269">
        <v>1</v>
      </c>
      <c r="S34" s="269">
        <v>2</v>
      </c>
      <c r="T34" s="269">
        <v>0</v>
      </c>
      <c r="U34" s="269">
        <v>12</v>
      </c>
      <c r="V34" s="269">
        <v>0</v>
      </c>
      <c r="W34" s="269">
        <v>17</v>
      </c>
      <c r="X34" s="269">
        <v>6</v>
      </c>
      <c r="Y34" s="269">
        <v>211</v>
      </c>
      <c r="Z34" s="269">
        <v>43</v>
      </c>
      <c r="AA34" s="269">
        <v>6</v>
      </c>
      <c r="AB34" s="269">
        <v>16</v>
      </c>
      <c r="AC34" s="269">
        <v>51</v>
      </c>
      <c r="AD34" s="269">
        <v>30</v>
      </c>
      <c r="AE34" s="269">
        <v>0</v>
      </c>
      <c r="AF34" s="269">
        <v>124</v>
      </c>
      <c r="AG34" s="269">
        <v>0</v>
      </c>
      <c r="AH34" s="269">
        <v>139</v>
      </c>
      <c r="AI34" s="269">
        <v>82</v>
      </c>
      <c r="AJ34" s="269">
        <v>46</v>
      </c>
      <c r="AK34" s="269">
        <v>5</v>
      </c>
      <c r="AL34" s="269">
        <v>9</v>
      </c>
      <c r="AM34" s="269">
        <v>382</v>
      </c>
      <c r="AN34" s="269">
        <v>2</v>
      </c>
      <c r="AO34" s="269">
        <v>3</v>
      </c>
      <c r="AP34" s="270">
        <v>1714</v>
      </c>
      <c r="AQ34" s="269">
        <v>25</v>
      </c>
      <c r="AR34" s="269">
        <v>1811</v>
      </c>
      <c r="AS34" s="269">
        <v>13</v>
      </c>
      <c r="AT34" s="269">
        <v>19</v>
      </c>
      <c r="AU34" s="269">
        <v>24</v>
      </c>
      <c r="AV34" s="269">
        <v>0</v>
      </c>
      <c r="AW34" s="270">
        <v>1892</v>
      </c>
      <c r="AX34" s="269">
        <v>3606</v>
      </c>
      <c r="AY34" s="270">
        <v>566</v>
      </c>
      <c r="AZ34" s="270">
        <v>2458</v>
      </c>
      <c r="BA34" s="269">
        <v>4172</v>
      </c>
      <c r="BB34" s="270">
        <v>-2609</v>
      </c>
      <c r="BC34" s="269">
        <v>-151</v>
      </c>
      <c r="BD34" s="270">
        <v>1563</v>
      </c>
      <c r="BE34" s="271"/>
      <c r="BG34" s="281" t="s">
        <v>475</v>
      </c>
      <c r="BH34" s="283" t="s">
        <v>476</v>
      </c>
      <c r="BI34" s="273">
        <f t="shared" si="0"/>
        <v>3606</v>
      </c>
      <c r="BJ34" s="274">
        <f t="shared" si="1"/>
        <v>2609</v>
      </c>
      <c r="BK34" s="275">
        <f t="shared" si="2"/>
        <v>0.72351636161952304</v>
      </c>
      <c r="BL34" s="276">
        <f t="shared" si="3"/>
        <v>0.27648363838047696</v>
      </c>
      <c r="BM34" s="277"/>
      <c r="BN34" s="281" t="s">
        <v>475</v>
      </c>
      <c r="BO34" s="283" t="s">
        <v>476</v>
      </c>
      <c r="BP34" s="278">
        <f t="shared" si="4"/>
        <v>566</v>
      </c>
      <c r="BQ34" s="279">
        <f t="shared" si="5"/>
        <v>2609</v>
      </c>
      <c r="BR34" s="280">
        <f t="shared" si="6"/>
        <v>-2043</v>
      </c>
      <c r="BS34" s="277"/>
    </row>
    <row r="35" spans="1:71" x14ac:dyDescent="0.2">
      <c r="A35" s="281" t="s">
        <v>477</v>
      </c>
      <c r="B35" s="282" t="s">
        <v>193</v>
      </c>
      <c r="C35" s="269">
        <v>7</v>
      </c>
      <c r="D35" s="269">
        <v>0</v>
      </c>
      <c r="E35" s="269">
        <v>15</v>
      </c>
      <c r="F35" s="269">
        <v>0</v>
      </c>
      <c r="G35" s="269">
        <v>45</v>
      </c>
      <c r="H35" s="269">
        <v>3</v>
      </c>
      <c r="I35" s="269">
        <v>0</v>
      </c>
      <c r="J35" s="269">
        <v>0</v>
      </c>
      <c r="K35" s="269">
        <v>0</v>
      </c>
      <c r="L35" s="269">
        <v>0</v>
      </c>
      <c r="M35" s="269">
        <v>3</v>
      </c>
      <c r="N35" s="269">
        <v>0</v>
      </c>
      <c r="O35" s="269">
        <v>0</v>
      </c>
      <c r="P35" s="269">
        <v>1</v>
      </c>
      <c r="Q35" s="269">
        <v>5</v>
      </c>
      <c r="R35" s="269">
        <v>1</v>
      </c>
      <c r="S35" s="269">
        <v>1</v>
      </c>
      <c r="T35" s="269">
        <v>0</v>
      </c>
      <c r="U35" s="269">
        <v>8</v>
      </c>
      <c r="V35" s="269">
        <v>0</v>
      </c>
      <c r="W35" s="269">
        <v>3</v>
      </c>
      <c r="X35" s="269">
        <v>0</v>
      </c>
      <c r="Y35" s="269">
        <v>69</v>
      </c>
      <c r="Z35" s="269">
        <v>9</v>
      </c>
      <c r="AA35" s="269">
        <v>21</v>
      </c>
      <c r="AB35" s="269">
        <v>4</v>
      </c>
      <c r="AC35" s="269">
        <v>97</v>
      </c>
      <c r="AD35" s="269">
        <v>63</v>
      </c>
      <c r="AE35" s="269">
        <v>0</v>
      </c>
      <c r="AF35" s="269">
        <v>11</v>
      </c>
      <c r="AG35" s="269">
        <v>16</v>
      </c>
      <c r="AH35" s="269">
        <v>181</v>
      </c>
      <c r="AI35" s="269">
        <v>86</v>
      </c>
      <c r="AJ35" s="269">
        <v>44</v>
      </c>
      <c r="AK35" s="269">
        <v>9</v>
      </c>
      <c r="AL35" s="269">
        <v>45</v>
      </c>
      <c r="AM35" s="269">
        <v>152</v>
      </c>
      <c r="AN35" s="269">
        <v>0</v>
      </c>
      <c r="AO35" s="269">
        <v>2</v>
      </c>
      <c r="AP35" s="270">
        <v>901</v>
      </c>
      <c r="AQ35" s="269">
        <v>10</v>
      </c>
      <c r="AR35" s="269">
        <v>1574</v>
      </c>
      <c r="AS35" s="269">
        <v>1</v>
      </c>
      <c r="AT35" s="269">
        <v>341</v>
      </c>
      <c r="AU35" s="269">
        <v>261</v>
      </c>
      <c r="AV35" s="269">
        <v>0</v>
      </c>
      <c r="AW35" s="270">
        <v>2187</v>
      </c>
      <c r="AX35" s="269">
        <v>3088</v>
      </c>
      <c r="AY35" s="270">
        <v>13</v>
      </c>
      <c r="AZ35" s="270">
        <v>2200</v>
      </c>
      <c r="BA35" s="269">
        <v>3101</v>
      </c>
      <c r="BB35" s="270">
        <v>-3024</v>
      </c>
      <c r="BC35" s="269">
        <v>-824</v>
      </c>
      <c r="BD35" s="270">
        <v>77</v>
      </c>
      <c r="BE35" s="271"/>
      <c r="BG35" s="281" t="s">
        <v>477</v>
      </c>
      <c r="BH35" s="283" t="s">
        <v>193</v>
      </c>
      <c r="BI35" s="273">
        <f t="shared" si="0"/>
        <v>3088</v>
      </c>
      <c r="BJ35" s="274">
        <f t="shared" si="1"/>
        <v>3024</v>
      </c>
      <c r="BK35" s="275">
        <f t="shared" si="2"/>
        <v>0.97927461139896377</v>
      </c>
      <c r="BL35" s="276">
        <f t="shared" si="3"/>
        <v>2.0725388601036232E-2</v>
      </c>
      <c r="BM35" s="277"/>
      <c r="BN35" s="281" t="s">
        <v>477</v>
      </c>
      <c r="BO35" s="283" t="s">
        <v>193</v>
      </c>
      <c r="BP35" s="278">
        <f t="shared" si="4"/>
        <v>13</v>
      </c>
      <c r="BQ35" s="279">
        <f t="shared" si="5"/>
        <v>3024</v>
      </c>
      <c r="BR35" s="280">
        <f t="shared" si="6"/>
        <v>-3011</v>
      </c>
      <c r="BS35" s="277"/>
    </row>
    <row r="36" spans="1:71" x14ac:dyDescent="0.2">
      <c r="A36" s="281" t="s">
        <v>478</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8</v>
      </c>
      <c r="AP36" s="270">
        <v>8</v>
      </c>
      <c r="AQ36" s="269">
        <v>0</v>
      </c>
      <c r="AR36" s="269">
        <v>144</v>
      </c>
      <c r="AS36" s="269">
        <v>5756</v>
      </c>
      <c r="AT36" s="269">
        <v>0</v>
      </c>
      <c r="AU36" s="269">
        <v>0</v>
      </c>
      <c r="AV36" s="269">
        <v>0</v>
      </c>
      <c r="AW36" s="270">
        <v>5900</v>
      </c>
      <c r="AX36" s="269">
        <v>5908</v>
      </c>
      <c r="AY36" s="270">
        <v>0</v>
      </c>
      <c r="AZ36" s="270">
        <v>5900</v>
      </c>
      <c r="BA36" s="269">
        <v>5908</v>
      </c>
      <c r="BB36" s="270">
        <v>0</v>
      </c>
      <c r="BC36" s="269">
        <v>5900</v>
      </c>
      <c r="BD36" s="270">
        <v>5908</v>
      </c>
      <c r="BE36" s="271"/>
      <c r="BG36" s="281" t="s">
        <v>478</v>
      </c>
      <c r="BH36" s="283" t="s">
        <v>39</v>
      </c>
      <c r="BI36" s="273">
        <f t="shared" si="0"/>
        <v>5908</v>
      </c>
      <c r="BJ36" s="274">
        <f t="shared" si="1"/>
        <v>0</v>
      </c>
      <c r="BK36" s="275">
        <f t="shared" si="2"/>
        <v>0</v>
      </c>
      <c r="BL36" s="276">
        <f t="shared" si="3"/>
        <v>1</v>
      </c>
      <c r="BM36" s="277"/>
      <c r="BN36" s="281" t="s">
        <v>478</v>
      </c>
      <c r="BO36" s="283" t="s">
        <v>39</v>
      </c>
      <c r="BP36" s="278">
        <f t="shared" si="4"/>
        <v>0</v>
      </c>
      <c r="BQ36" s="279">
        <f t="shared" si="5"/>
        <v>0</v>
      </c>
      <c r="BR36" s="280">
        <f t="shared" si="6"/>
        <v>0</v>
      </c>
      <c r="BS36" s="277"/>
    </row>
    <row r="37" spans="1:71" x14ac:dyDescent="0.2">
      <c r="A37" s="281" t="s">
        <v>479</v>
      </c>
      <c r="B37" s="282" t="s">
        <v>40</v>
      </c>
      <c r="C37" s="269">
        <v>0</v>
      </c>
      <c r="D37" s="269">
        <v>0</v>
      </c>
      <c r="E37" s="269">
        <v>0</v>
      </c>
      <c r="F37" s="269">
        <v>0</v>
      </c>
      <c r="G37" s="269">
        <v>1</v>
      </c>
      <c r="H37" s="269">
        <v>0</v>
      </c>
      <c r="I37" s="269">
        <v>0</v>
      </c>
      <c r="J37" s="269">
        <v>0</v>
      </c>
      <c r="K37" s="269">
        <v>0</v>
      </c>
      <c r="L37" s="269">
        <v>0</v>
      </c>
      <c r="M37" s="269">
        <v>0</v>
      </c>
      <c r="N37" s="269">
        <v>0</v>
      </c>
      <c r="O37" s="269">
        <v>0</v>
      </c>
      <c r="P37" s="269">
        <v>0</v>
      </c>
      <c r="Q37" s="269">
        <v>0</v>
      </c>
      <c r="R37" s="269">
        <v>0</v>
      </c>
      <c r="S37" s="269">
        <v>0</v>
      </c>
      <c r="T37" s="269">
        <v>0</v>
      </c>
      <c r="U37" s="269">
        <v>0</v>
      </c>
      <c r="V37" s="269">
        <v>0</v>
      </c>
      <c r="W37" s="269">
        <v>0</v>
      </c>
      <c r="X37" s="269">
        <v>0</v>
      </c>
      <c r="Y37" s="269">
        <v>1</v>
      </c>
      <c r="Z37" s="269">
        <v>0</v>
      </c>
      <c r="AA37" s="269">
        <v>0</v>
      </c>
      <c r="AB37" s="269">
        <v>0</v>
      </c>
      <c r="AC37" s="269">
        <v>0</v>
      </c>
      <c r="AD37" s="269">
        <v>0</v>
      </c>
      <c r="AE37" s="269">
        <v>0</v>
      </c>
      <c r="AF37" s="269">
        <v>6</v>
      </c>
      <c r="AG37" s="269">
        <v>0</v>
      </c>
      <c r="AH37" s="269">
        <v>1</v>
      </c>
      <c r="AI37" s="269">
        <v>0</v>
      </c>
      <c r="AJ37" s="269">
        <v>0</v>
      </c>
      <c r="AK37" s="269">
        <v>0</v>
      </c>
      <c r="AL37" s="269">
        <v>0</v>
      </c>
      <c r="AM37" s="269">
        <v>1</v>
      </c>
      <c r="AN37" s="269">
        <v>0</v>
      </c>
      <c r="AO37" s="269">
        <v>0</v>
      </c>
      <c r="AP37" s="270">
        <v>10</v>
      </c>
      <c r="AQ37" s="269">
        <v>0</v>
      </c>
      <c r="AR37" s="269">
        <v>1015</v>
      </c>
      <c r="AS37" s="269">
        <v>2617</v>
      </c>
      <c r="AT37" s="269">
        <v>934</v>
      </c>
      <c r="AU37" s="269">
        <v>768</v>
      </c>
      <c r="AV37" s="269">
        <v>0</v>
      </c>
      <c r="AW37" s="270">
        <v>5334</v>
      </c>
      <c r="AX37" s="269">
        <v>5344</v>
      </c>
      <c r="AY37" s="270">
        <v>996</v>
      </c>
      <c r="AZ37" s="270">
        <v>6330</v>
      </c>
      <c r="BA37" s="269">
        <v>6340</v>
      </c>
      <c r="BB37" s="270">
        <v>-963</v>
      </c>
      <c r="BC37" s="269">
        <v>5367</v>
      </c>
      <c r="BD37" s="270">
        <v>5377</v>
      </c>
      <c r="BE37" s="271"/>
      <c r="BG37" s="281" t="s">
        <v>479</v>
      </c>
      <c r="BH37" s="283" t="s">
        <v>40</v>
      </c>
      <c r="BI37" s="273">
        <f t="shared" si="0"/>
        <v>5344</v>
      </c>
      <c r="BJ37" s="274">
        <f t="shared" si="1"/>
        <v>963</v>
      </c>
      <c r="BK37" s="275">
        <f t="shared" si="2"/>
        <v>0.18020209580838323</v>
      </c>
      <c r="BL37" s="276">
        <f t="shared" si="3"/>
        <v>0.8197979041916168</v>
      </c>
      <c r="BM37" s="277"/>
      <c r="BN37" s="281" t="s">
        <v>479</v>
      </c>
      <c r="BO37" s="283" t="s">
        <v>40</v>
      </c>
      <c r="BP37" s="278">
        <f t="shared" si="4"/>
        <v>996</v>
      </c>
      <c r="BQ37" s="279">
        <f t="shared" si="5"/>
        <v>963</v>
      </c>
      <c r="BR37" s="280">
        <f t="shared" si="6"/>
        <v>33</v>
      </c>
      <c r="BS37" s="277"/>
    </row>
    <row r="38" spans="1:71" x14ac:dyDescent="0.2">
      <c r="A38" s="281" t="s">
        <v>480</v>
      </c>
      <c r="B38" s="282" t="s">
        <v>481</v>
      </c>
      <c r="C38" s="269">
        <v>1</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0</v>
      </c>
      <c r="AB38" s="269">
        <v>0</v>
      </c>
      <c r="AC38" s="269">
        <v>0</v>
      </c>
      <c r="AD38" s="269">
        <v>0</v>
      </c>
      <c r="AE38" s="269">
        <v>0</v>
      </c>
      <c r="AF38" s="269">
        <v>1</v>
      </c>
      <c r="AG38" s="269">
        <v>0</v>
      </c>
      <c r="AH38" s="269">
        <v>0</v>
      </c>
      <c r="AI38" s="269">
        <v>0</v>
      </c>
      <c r="AJ38" s="269">
        <v>77</v>
      </c>
      <c r="AK38" s="269">
        <v>0</v>
      </c>
      <c r="AL38" s="269">
        <v>0</v>
      </c>
      <c r="AM38" s="269">
        <v>0</v>
      </c>
      <c r="AN38" s="269">
        <v>0</v>
      </c>
      <c r="AO38" s="269">
        <v>0</v>
      </c>
      <c r="AP38" s="270">
        <v>79</v>
      </c>
      <c r="AQ38" s="269">
        <v>33</v>
      </c>
      <c r="AR38" s="269">
        <v>1780</v>
      </c>
      <c r="AS38" s="269">
        <v>7791</v>
      </c>
      <c r="AT38" s="269">
        <v>0</v>
      </c>
      <c r="AU38" s="269">
        <v>0</v>
      </c>
      <c r="AV38" s="269">
        <v>0</v>
      </c>
      <c r="AW38" s="270">
        <v>9604</v>
      </c>
      <c r="AX38" s="269">
        <v>9683</v>
      </c>
      <c r="AY38" s="270">
        <v>29</v>
      </c>
      <c r="AZ38" s="270">
        <v>9633</v>
      </c>
      <c r="BA38" s="269">
        <v>9712</v>
      </c>
      <c r="BB38" s="270">
        <v>-5890</v>
      </c>
      <c r="BC38" s="269">
        <v>3743</v>
      </c>
      <c r="BD38" s="270">
        <v>3822</v>
      </c>
      <c r="BE38" s="271"/>
      <c r="BG38" s="281" t="s">
        <v>480</v>
      </c>
      <c r="BH38" s="283" t="s">
        <v>481</v>
      </c>
      <c r="BI38" s="273">
        <f t="shared" si="0"/>
        <v>9683</v>
      </c>
      <c r="BJ38" s="274">
        <f t="shared" si="1"/>
        <v>5890</v>
      </c>
      <c r="BK38" s="275">
        <f t="shared" si="2"/>
        <v>0.60828255705876277</v>
      </c>
      <c r="BL38" s="276">
        <f t="shared" si="3"/>
        <v>0.39171744294123723</v>
      </c>
      <c r="BM38" s="277"/>
      <c r="BN38" s="281" t="s">
        <v>480</v>
      </c>
      <c r="BO38" s="283" t="s">
        <v>481</v>
      </c>
      <c r="BP38" s="278">
        <f t="shared" si="4"/>
        <v>29</v>
      </c>
      <c r="BQ38" s="279">
        <f t="shared" si="5"/>
        <v>5890</v>
      </c>
      <c r="BR38" s="280">
        <f t="shared" si="6"/>
        <v>-5861</v>
      </c>
      <c r="BS38" s="277"/>
    </row>
    <row r="39" spans="1:71" x14ac:dyDescent="0.2">
      <c r="A39" s="281" t="s">
        <v>482</v>
      </c>
      <c r="B39" s="282" t="s">
        <v>483</v>
      </c>
      <c r="C39" s="269">
        <v>0</v>
      </c>
      <c r="D39" s="269">
        <v>0</v>
      </c>
      <c r="E39" s="269">
        <v>23</v>
      </c>
      <c r="F39" s="269">
        <v>0</v>
      </c>
      <c r="G39" s="269">
        <v>8</v>
      </c>
      <c r="H39" s="269">
        <v>0</v>
      </c>
      <c r="I39" s="269">
        <v>0</v>
      </c>
      <c r="J39" s="269">
        <v>0</v>
      </c>
      <c r="K39" s="269">
        <v>0</v>
      </c>
      <c r="L39" s="269">
        <v>0</v>
      </c>
      <c r="M39" s="269">
        <v>0</v>
      </c>
      <c r="N39" s="269">
        <v>0</v>
      </c>
      <c r="O39" s="269">
        <v>0</v>
      </c>
      <c r="P39" s="269">
        <v>0</v>
      </c>
      <c r="Q39" s="269">
        <v>2</v>
      </c>
      <c r="R39" s="269">
        <v>0</v>
      </c>
      <c r="S39" s="269">
        <v>0</v>
      </c>
      <c r="T39" s="269">
        <v>0</v>
      </c>
      <c r="U39" s="269">
        <v>0</v>
      </c>
      <c r="V39" s="269">
        <v>0</v>
      </c>
      <c r="W39" s="269">
        <v>0</v>
      </c>
      <c r="X39" s="269">
        <v>0</v>
      </c>
      <c r="Y39" s="269">
        <v>5</v>
      </c>
      <c r="Z39" s="269">
        <v>1</v>
      </c>
      <c r="AA39" s="269">
        <v>5</v>
      </c>
      <c r="AB39" s="269">
        <v>1</v>
      </c>
      <c r="AC39" s="269">
        <v>1</v>
      </c>
      <c r="AD39" s="269">
        <v>3</v>
      </c>
      <c r="AE39" s="269">
        <v>0</v>
      </c>
      <c r="AF39" s="269">
        <v>1</v>
      </c>
      <c r="AG39" s="269">
        <v>0</v>
      </c>
      <c r="AH39" s="269">
        <v>0</v>
      </c>
      <c r="AI39" s="269">
        <v>5</v>
      </c>
      <c r="AJ39" s="269">
        <v>4</v>
      </c>
      <c r="AK39" s="269">
        <v>0</v>
      </c>
      <c r="AL39" s="269">
        <v>2</v>
      </c>
      <c r="AM39" s="269">
        <v>7</v>
      </c>
      <c r="AN39" s="269">
        <v>0</v>
      </c>
      <c r="AO39" s="269">
        <v>0</v>
      </c>
      <c r="AP39" s="270">
        <v>68</v>
      </c>
      <c r="AQ39" s="269">
        <v>0</v>
      </c>
      <c r="AR39" s="269">
        <v>549</v>
      </c>
      <c r="AS39" s="269">
        <v>0</v>
      </c>
      <c r="AT39" s="269">
        <v>0</v>
      </c>
      <c r="AU39" s="269">
        <v>0</v>
      </c>
      <c r="AV39" s="269">
        <v>0</v>
      </c>
      <c r="AW39" s="270">
        <v>549</v>
      </c>
      <c r="AX39" s="269">
        <v>617</v>
      </c>
      <c r="AY39" s="270">
        <v>1</v>
      </c>
      <c r="AZ39" s="270">
        <v>550</v>
      </c>
      <c r="BA39" s="269">
        <v>618</v>
      </c>
      <c r="BB39" s="270">
        <v>-492</v>
      </c>
      <c r="BC39" s="269">
        <v>58</v>
      </c>
      <c r="BD39" s="270">
        <v>126</v>
      </c>
      <c r="BE39" s="271"/>
      <c r="BG39" s="281" t="s">
        <v>482</v>
      </c>
      <c r="BH39" s="283" t="s">
        <v>483</v>
      </c>
      <c r="BI39" s="273">
        <f t="shared" si="0"/>
        <v>617</v>
      </c>
      <c r="BJ39" s="274">
        <f t="shared" si="1"/>
        <v>492</v>
      </c>
      <c r="BK39" s="275">
        <f t="shared" si="2"/>
        <v>0.79740680713128043</v>
      </c>
      <c r="BL39" s="276">
        <f t="shared" si="3"/>
        <v>0.20259319286871957</v>
      </c>
      <c r="BM39" s="277"/>
      <c r="BN39" s="281" t="s">
        <v>482</v>
      </c>
      <c r="BO39" s="283" t="s">
        <v>483</v>
      </c>
      <c r="BP39" s="278">
        <f t="shared" si="4"/>
        <v>1</v>
      </c>
      <c r="BQ39" s="279">
        <f t="shared" si="5"/>
        <v>492</v>
      </c>
      <c r="BR39" s="280">
        <f t="shared" si="6"/>
        <v>-491</v>
      </c>
      <c r="BS39" s="277"/>
    </row>
    <row r="40" spans="1:71" x14ac:dyDescent="0.2">
      <c r="A40" s="281" t="s">
        <v>484</v>
      </c>
      <c r="B40" s="282" t="s">
        <v>41</v>
      </c>
      <c r="C40" s="269">
        <v>46</v>
      </c>
      <c r="D40" s="269">
        <v>6</v>
      </c>
      <c r="E40" s="269">
        <v>30</v>
      </c>
      <c r="F40" s="269">
        <v>7</v>
      </c>
      <c r="G40" s="269">
        <v>324</v>
      </c>
      <c r="H40" s="269">
        <v>13</v>
      </c>
      <c r="I40" s="269">
        <v>1</v>
      </c>
      <c r="J40" s="269">
        <v>4</v>
      </c>
      <c r="K40" s="269">
        <v>0</v>
      </c>
      <c r="L40" s="269">
        <v>3</v>
      </c>
      <c r="M40" s="269">
        <v>33</v>
      </c>
      <c r="N40" s="269">
        <v>0</v>
      </c>
      <c r="O40" s="269">
        <v>0</v>
      </c>
      <c r="P40" s="269">
        <v>6</v>
      </c>
      <c r="Q40" s="269">
        <v>28</v>
      </c>
      <c r="R40" s="269">
        <v>3</v>
      </c>
      <c r="S40" s="269">
        <v>4</v>
      </c>
      <c r="T40" s="269">
        <v>1</v>
      </c>
      <c r="U40" s="269">
        <v>22</v>
      </c>
      <c r="V40" s="269">
        <v>0</v>
      </c>
      <c r="W40" s="269">
        <v>31</v>
      </c>
      <c r="X40" s="269">
        <v>2</v>
      </c>
      <c r="Y40" s="269">
        <v>766</v>
      </c>
      <c r="Z40" s="269">
        <v>91</v>
      </c>
      <c r="AA40" s="269">
        <v>68</v>
      </c>
      <c r="AB40" s="269">
        <v>23</v>
      </c>
      <c r="AC40" s="269">
        <v>215</v>
      </c>
      <c r="AD40" s="269">
        <v>127</v>
      </c>
      <c r="AE40" s="269">
        <v>20</v>
      </c>
      <c r="AF40" s="269">
        <v>76</v>
      </c>
      <c r="AG40" s="269">
        <v>11</v>
      </c>
      <c r="AH40" s="269">
        <v>545</v>
      </c>
      <c r="AI40" s="269">
        <v>285</v>
      </c>
      <c r="AJ40" s="269">
        <v>180</v>
      </c>
      <c r="AK40" s="269">
        <v>11</v>
      </c>
      <c r="AL40" s="269">
        <v>206</v>
      </c>
      <c r="AM40" s="269">
        <v>180</v>
      </c>
      <c r="AN40" s="269">
        <v>0</v>
      </c>
      <c r="AO40" s="269">
        <v>1</v>
      </c>
      <c r="AP40" s="270">
        <v>3369</v>
      </c>
      <c r="AQ40" s="269">
        <v>35</v>
      </c>
      <c r="AR40" s="269">
        <v>1460</v>
      </c>
      <c r="AS40" s="269">
        <v>0</v>
      </c>
      <c r="AT40" s="269">
        <v>57</v>
      </c>
      <c r="AU40" s="269">
        <v>73</v>
      </c>
      <c r="AV40" s="269">
        <v>0</v>
      </c>
      <c r="AW40" s="270">
        <v>1625</v>
      </c>
      <c r="AX40" s="269">
        <v>4994</v>
      </c>
      <c r="AY40" s="270">
        <v>76</v>
      </c>
      <c r="AZ40" s="270">
        <v>1701</v>
      </c>
      <c r="BA40" s="269">
        <v>5070</v>
      </c>
      <c r="BB40" s="270">
        <v>-3729</v>
      </c>
      <c r="BC40" s="269">
        <v>-2028</v>
      </c>
      <c r="BD40" s="270">
        <v>1341</v>
      </c>
      <c r="BE40" s="271"/>
      <c r="BG40" s="281" t="s">
        <v>484</v>
      </c>
      <c r="BH40" s="283" t="s">
        <v>41</v>
      </c>
      <c r="BI40" s="273">
        <f t="shared" si="0"/>
        <v>4994</v>
      </c>
      <c r="BJ40" s="274">
        <f t="shared" si="1"/>
        <v>3729</v>
      </c>
      <c r="BK40" s="275">
        <f t="shared" si="2"/>
        <v>0.74669603524229078</v>
      </c>
      <c r="BL40" s="276">
        <f t="shared" si="3"/>
        <v>0.25330396475770922</v>
      </c>
      <c r="BM40" s="277"/>
      <c r="BN40" s="281" t="s">
        <v>484</v>
      </c>
      <c r="BO40" s="283" t="s">
        <v>41</v>
      </c>
      <c r="BP40" s="278">
        <f t="shared" si="4"/>
        <v>76</v>
      </c>
      <c r="BQ40" s="279">
        <f t="shared" si="5"/>
        <v>3729</v>
      </c>
      <c r="BR40" s="280">
        <f t="shared" si="6"/>
        <v>-3653</v>
      </c>
      <c r="BS40" s="277"/>
    </row>
    <row r="41" spans="1:71" x14ac:dyDescent="0.2">
      <c r="A41" s="286">
        <v>37</v>
      </c>
      <c r="B41" s="282" t="s">
        <v>42</v>
      </c>
      <c r="C41" s="269">
        <v>0</v>
      </c>
      <c r="D41" s="269">
        <v>0</v>
      </c>
      <c r="E41" s="269">
        <v>3</v>
      </c>
      <c r="F41" s="269">
        <v>0</v>
      </c>
      <c r="G41" s="269">
        <v>2</v>
      </c>
      <c r="H41" s="269">
        <v>0</v>
      </c>
      <c r="I41" s="269">
        <v>0</v>
      </c>
      <c r="J41" s="269">
        <v>0</v>
      </c>
      <c r="K41" s="269">
        <v>0</v>
      </c>
      <c r="L41" s="269">
        <v>0</v>
      </c>
      <c r="M41" s="269">
        <v>0</v>
      </c>
      <c r="N41" s="269">
        <v>0</v>
      </c>
      <c r="O41" s="269">
        <v>0</v>
      </c>
      <c r="P41" s="269">
        <v>0</v>
      </c>
      <c r="Q41" s="269">
        <v>0</v>
      </c>
      <c r="R41" s="269">
        <v>0</v>
      </c>
      <c r="S41" s="269">
        <v>0</v>
      </c>
      <c r="T41" s="269">
        <v>0</v>
      </c>
      <c r="U41" s="269">
        <v>0</v>
      </c>
      <c r="V41" s="269">
        <v>0</v>
      </c>
      <c r="W41" s="269">
        <v>0</v>
      </c>
      <c r="X41" s="269">
        <v>0</v>
      </c>
      <c r="Y41" s="269">
        <v>2</v>
      </c>
      <c r="Z41" s="269">
        <v>0</v>
      </c>
      <c r="AA41" s="269">
        <v>0</v>
      </c>
      <c r="AB41" s="269">
        <v>0</v>
      </c>
      <c r="AC41" s="269">
        <v>2</v>
      </c>
      <c r="AD41" s="269">
        <v>0</v>
      </c>
      <c r="AE41" s="269">
        <v>1</v>
      </c>
      <c r="AF41" s="269">
        <v>2</v>
      </c>
      <c r="AG41" s="269">
        <v>0</v>
      </c>
      <c r="AH41" s="269">
        <v>3</v>
      </c>
      <c r="AI41" s="269">
        <v>17</v>
      </c>
      <c r="AJ41" s="269">
        <v>48</v>
      </c>
      <c r="AK41" s="269">
        <v>0</v>
      </c>
      <c r="AL41" s="269">
        <v>1</v>
      </c>
      <c r="AM41" s="269">
        <v>167</v>
      </c>
      <c r="AN41" s="269">
        <v>0</v>
      </c>
      <c r="AO41" s="269">
        <v>0</v>
      </c>
      <c r="AP41" s="270">
        <v>248</v>
      </c>
      <c r="AQ41" s="269">
        <v>618</v>
      </c>
      <c r="AR41" s="269">
        <v>4137</v>
      </c>
      <c r="AS41" s="269">
        <v>0</v>
      </c>
      <c r="AT41" s="269">
        <v>0</v>
      </c>
      <c r="AU41" s="269">
        <v>0</v>
      </c>
      <c r="AV41" s="269">
        <v>0</v>
      </c>
      <c r="AW41" s="270">
        <v>4755</v>
      </c>
      <c r="AX41" s="269">
        <v>5003</v>
      </c>
      <c r="AY41" s="270">
        <v>5263</v>
      </c>
      <c r="AZ41" s="270">
        <v>10018</v>
      </c>
      <c r="BA41" s="269">
        <v>10266</v>
      </c>
      <c r="BB41" s="270">
        <v>-3257</v>
      </c>
      <c r="BC41" s="269">
        <v>6761</v>
      </c>
      <c r="BD41" s="270">
        <v>7009</v>
      </c>
      <c r="BE41" s="271"/>
      <c r="BG41" s="286">
        <v>37</v>
      </c>
      <c r="BH41" s="283" t="s">
        <v>42</v>
      </c>
      <c r="BI41" s="273">
        <f t="shared" si="0"/>
        <v>5003</v>
      </c>
      <c r="BJ41" s="274">
        <f t="shared" si="1"/>
        <v>3257</v>
      </c>
      <c r="BK41" s="275">
        <f t="shared" si="2"/>
        <v>0.65100939436338201</v>
      </c>
      <c r="BL41" s="276">
        <f t="shared" si="3"/>
        <v>0.34899060563661799</v>
      </c>
      <c r="BM41" s="277"/>
      <c r="BN41" s="286">
        <v>37</v>
      </c>
      <c r="BO41" s="283" t="s">
        <v>42</v>
      </c>
      <c r="BP41" s="278">
        <f t="shared" si="4"/>
        <v>5263</v>
      </c>
      <c r="BQ41" s="279">
        <f t="shared" si="5"/>
        <v>3257</v>
      </c>
      <c r="BR41" s="280">
        <f t="shared" si="6"/>
        <v>2006</v>
      </c>
      <c r="BS41" s="277"/>
    </row>
    <row r="42" spans="1:71" x14ac:dyDescent="0.2">
      <c r="A42" s="287">
        <v>38</v>
      </c>
      <c r="B42" s="268" t="s">
        <v>282</v>
      </c>
      <c r="C42" s="269">
        <v>0</v>
      </c>
      <c r="D42" s="269">
        <v>0</v>
      </c>
      <c r="E42" s="269">
        <v>1</v>
      </c>
      <c r="F42" s="269">
        <v>0</v>
      </c>
      <c r="G42" s="269">
        <v>3</v>
      </c>
      <c r="H42" s="269">
        <v>0</v>
      </c>
      <c r="I42" s="269">
        <v>0</v>
      </c>
      <c r="J42" s="269">
        <v>0</v>
      </c>
      <c r="K42" s="269">
        <v>0</v>
      </c>
      <c r="L42" s="269">
        <v>0</v>
      </c>
      <c r="M42" s="269">
        <v>0</v>
      </c>
      <c r="N42" s="269">
        <v>0</v>
      </c>
      <c r="O42" s="269">
        <v>0</v>
      </c>
      <c r="P42" s="269">
        <v>0</v>
      </c>
      <c r="Q42" s="269">
        <v>0</v>
      </c>
      <c r="R42" s="269">
        <v>0</v>
      </c>
      <c r="S42" s="269">
        <v>0</v>
      </c>
      <c r="T42" s="269">
        <v>0</v>
      </c>
      <c r="U42" s="269">
        <v>0</v>
      </c>
      <c r="V42" s="269">
        <v>0</v>
      </c>
      <c r="W42" s="269">
        <v>0</v>
      </c>
      <c r="X42" s="269">
        <v>0</v>
      </c>
      <c r="Y42" s="269">
        <v>2</v>
      </c>
      <c r="Z42" s="269">
        <v>0</v>
      </c>
      <c r="AA42" s="269">
        <v>0</v>
      </c>
      <c r="AB42" s="269">
        <v>0</v>
      </c>
      <c r="AC42" s="269">
        <v>1</v>
      </c>
      <c r="AD42" s="269">
        <v>1</v>
      </c>
      <c r="AE42" s="269">
        <v>0</v>
      </c>
      <c r="AF42" s="269">
        <v>0</v>
      </c>
      <c r="AG42" s="269">
        <v>0</v>
      </c>
      <c r="AH42" s="269">
        <v>4</v>
      </c>
      <c r="AI42" s="269">
        <v>5</v>
      </c>
      <c r="AJ42" s="269">
        <v>2</v>
      </c>
      <c r="AK42" s="269">
        <v>0</v>
      </c>
      <c r="AL42" s="269">
        <v>0</v>
      </c>
      <c r="AM42" s="269">
        <v>4</v>
      </c>
      <c r="AN42" s="269">
        <v>0</v>
      </c>
      <c r="AO42" s="269">
        <v>0</v>
      </c>
      <c r="AP42" s="270">
        <v>23</v>
      </c>
      <c r="AQ42" s="269">
        <v>0</v>
      </c>
      <c r="AR42" s="269">
        <v>0</v>
      </c>
      <c r="AS42" s="269">
        <v>0</v>
      </c>
      <c r="AT42" s="269">
        <v>0</v>
      </c>
      <c r="AU42" s="269">
        <v>0</v>
      </c>
      <c r="AV42" s="269">
        <v>0</v>
      </c>
      <c r="AW42" s="270">
        <v>0</v>
      </c>
      <c r="AX42" s="269">
        <v>23</v>
      </c>
      <c r="AY42" s="270">
        <v>0</v>
      </c>
      <c r="AZ42" s="270">
        <v>0</v>
      </c>
      <c r="BA42" s="269">
        <v>23</v>
      </c>
      <c r="BB42" s="270">
        <v>0</v>
      </c>
      <c r="BC42" s="269">
        <v>0</v>
      </c>
      <c r="BD42" s="270">
        <v>23</v>
      </c>
      <c r="BE42" s="271"/>
      <c r="BG42" s="287">
        <v>38</v>
      </c>
      <c r="BH42" s="272" t="s">
        <v>282</v>
      </c>
      <c r="BI42" s="273">
        <f t="shared" si="0"/>
        <v>23</v>
      </c>
      <c r="BJ42" s="274">
        <f t="shared" si="1"/>
        <v>0</v>
      </c>
      <c r="BK42" s="275">
        <f t="shared" si="2"/>
        <v>0</v>
      </c>
      <c r="BL42" s="276">
        <f t="shared" si="3"/>
        <v>1</v>
      </c>
      <c r="BM42" s="277"/>
      <c r="BN42" s="287">
        <v>38</v>
      </c>
      <c r="BO42" s="272" t="s">
        <v>282</v>
      </c>
      <c r="BP42" s="278">
        <f t="shared" si="4"/>
        <v>0</v>
      </c>
      <c r="BQ42" s="279">
        <f t="shared" si="5"/>
        <v>0</v>
      </c>
      <c r="BR42" s="280">
        <f t="shared" si="6"/>
        <v>0</v>
      </c>
      <c r="BS42" s="277"/>
    </row>
    <row r="43" spans="1:71" x14ac:dyDescent="0.2">
      <c r="A43" s="287">
        <v>39</v>
      </c>
      <c r="B43" s="268" t="s">
        <v>283</v>
      </c>
      <c r="C43" s="269">
        <v>9</v>
      </c>
      <c r="D43" s="269">
        <v>2</v>
      </c>
      <c r="E43" s="269">
        <v>30</v>
      </c>
      <c r="F43" s="269">
        <v>1</v>
      </c>
      <c r="G43" s="269">
        <v>82</v>
      </c>
      <c r="H43" s="269">
        <v>1</v>
      </c>
      <c r="I43" s="269">
        <v>0</v>
      </c>
      <c r="J43" s="269">
        <v>0</v>
      </c>
      <c r="K43" s="269">
        <v>0</v>
      </c>
      <c r="L43" s="269">
        <v>0</v>
      </c>
      <c r="M43" s="269">
        <v>6</v>
      </c>
      <c r="N43" s="269">
        <v>0</v>
      </c>
      <c r="O43" s="269">
        <v>0</v>
      </c>
      <c r="P43" s="269">
        <v>1</v>
      </c>
      <c r="Q43" s="269">
        <v>6</v>
      </c>
      <c r="R43" s="269">
        <v>1</v>
      </c>
      <c r="S43" s="269">
        <v>1</v>
      </c>
      <c r="T43" s="269">
        <v>0</v>
      </c>
      <c r="U43" s="269">
        <v>2</v>
      </c>
      <c r="V43" s="269">
        <v>0</v>
      </c>
      <c r="W43" s="269">
        <v>3</v>
      </c>
      <c r="X43" s="269">
        <v>0</v>
      </c>
      <c r="Y43" s="269">
        <v>125</v>
      </c>
      <c r="Z43" s="269">
        <v>4</v>
      </c>
      <c r="AA43" s="269">
        <v>5</v>
      </c>
      <c r="AB43" s="269">
        <v>10</v>
      </c>
      <c r="AC43" s="269">
        <v>23</v>
      </c>
      <c r="AD43" s="269">
        <v>9</v>
      </c>
      <c r="AE43" s="269">
        <v>1</v>
      </c>
      <c r="AF43" s="269">
        <v>17</v>
      </c>
      <c r="AG43" s="269">
        <v>0</v>
      </c>
      <c r="AH43" s="269">
        <v>23</v>
      </c>
      <c r="AI43" s="269">
        <v>76</v>
      </c>
      <c r="AJ43" s="269">
        <v>21</v>
      </c>
      <c r="AK43" s="269">
        <v>1</v>
      </c>
      <c r="AL43" s="269">
        <v>5</v>
      </c>
      <c r="AM43" s="269">
        <v>28</v>
      </c>
      <c r="AN43" s="269">
        <v>0</v>
      </c>
      <c r="AO43" s="269">
        <v>0</v>
      </c>
      <c r="AP43" s="270">
        <v>493</v>
      </c>
      <c r="AQ43" s="269">
        <v>4</v>
      </c>
      <c r="AR43" s="269">
        <v>840</v>
      </c>
      <c r="AS43" s="269">
        <v>0</v>
      </c>
      <c r="AT43" s="269">
        <v>0</v>
      </c>
      <c r="AU43" s="269">
        <v>0</v>
      </c>
      <c r="AV43" s="269">
        <v>0</v>
      </c>
      <c r="AW43" s="270">
        <v>844</v>
      </c>
      <c r="AX43" s="269">
        <v>1337</v>
      </c>
      <c r="AY43" s="270">
        <v>0</v>
      </c>
      <c r="AZ43" s="270">
        <v>844</v>
      </c>
      <c r="BA43" s="269">
        <v>1337</v>
      </c>
      <c r="BB43" s="270">
        <v>-1296</v>
      </c>
      <c r="BC43" s="269">
        <v>-452</v>
      </c>
      <c r="BD43" s="270">
        <v>41</v>
      </c>
      <c r="BE43" s="271"/>
      <c r="BG43" s="287">
        <v>39</v>
      </c>
      <c r="BH43" s="272" t="s">
        <v>283</v>
      </c>
      <c r="BI43" s="273">
        <f t="shared" si="0"/>
        <v>1337</v>
      </c>
      <c r="BJ43" s="274">
        <f t="shared" si="1"/>
        <v>1296</v>
      </c>
      <c r="BK43" s="275">
        <f t="shared" si="2"/>
        <v>0.96933433059087515</v>
      </c>
      <c r="BL43" s="276">
        <f t="shared" si="3"/>
        <v>3.0665669409124852E-2</v>
      </c>
      <c r="BM43" s="277"/>
      <c r="BN43" s="287">
        <v>39</v>
      </c>
      <c r="BO43" s="272" t="s">
        <v>283</v>
      </c>
      <c r="BP43" s="278">
        <f t="shared" si="4"/>
        <v>0</v>
      </c>
      <c r="BQ43" s="279">
        <f t="shared" si="5"/>
        <v>1296</v>
      </c>
      <c r="BR43" s="280">
        <f t="shared" si="6"/>
        <v>-1296</v>
      </c>
      <c r="BS43" s="277"/>
    </row>
    <row r="44" spans="1:71" x14ac:dyDescent="0.2">
      <c r="A44" s="288">
        <v>40</v>
      </c>
      <c r="B44" s="289" t="s">
        <v>43</v>
      </c>
      <c r="C44" s="290">
        <v>1261</v>
      </c>
      <c r="D44" s="290">
        <v>104</v>
      </c>
      <c r="E44" s="290">
        <v>1369</v>
      </c>
      <c r="F44" s="290">
        <v>32</v>
      </c>
      <c r="G44" s="290">
        <v>8102</v>
      </c>
      <c r="H44" s="290">
        <v>257</v>
      </c>
      <c r="I44" s="290">
        <v>24</v>
      </c>
      <c r="J44" s="290">
        <v>39</v>
      </c>
      <c r="K44" s="290">
        <v>1</v>
      </c>
      <c r="L44" s="290">
        <v>65</v>
      </c>
      <c r="M44" s="290">
        <v>324</v>
      </c>
      <c r="N44" s="290">
        <v>10</v>
      </c>
      <c r="O44" s="290">
        <v>4</v>
      </c>
      <c r="P44" s="290">
        <v>121</v>
      </c>
      <c r="Q44" s="290">
        <v>428</v>
      </c>
      <c r="R44" s="290">
        <v>46</v>
      </c>
      <c r="S44" s="290">
        <v>93</v>
      </c>
      <c r="T44" s="290">
        <v>24</v>
      </c>
      <c r="U44" s="290">
        <v>407</v>
      </c>
      <c r="V44" s="290">
        <v>3</v>
      </c>
      <c r="W44" s="290">
        <v>1034</v>
      </c>
      <c r="X44" s="290">
        <v>46</v>
      </c>
      <c r="Y44" s="290">
        <v>4302</v>
      </c>
      <c r="Z44" s="290">
        <v>875</v>
      </c>
      <c r="AA44" s="290">
        <v>254</v>
      </c>
      <c r="AB44" s="290">
        <v>122</v>
      </c>
      <c r="AC44" s="290">
        <v>684</v>
      </c>
      <c r="AD44" s="290">
        <v>347</v>
      </c>
      <c r="AE44" s="290">
        <v>389</v>
      </c>
      <c r="AF44" s="290">
        <v>488</v>
      </c>
      <c r="AG44" s="290">
        <v>30</v>
      </c>
      <c r="AH44" s="290">
        <v>1677</v>
      </c>
      <c r="AI44" s="290">
        <v>1169</v>
      </c>
      <c r="AJ44" s="290">
        <v>1636</v>
      </c>
      <c r="AK44" s="290">
        <v>50</v>
      </c>
      <c r="AL44" s="290">
        <v>423</v>
      </c>
      <c r="AM44" s="290">
        <v>3600</v>
      </c>
      <c r="AN44" s="290">
        <v>23</v>
      </c>
      <c r="AO44" s="290">
        <v>27</v>
      </c>
      <c r="AP44" s="291">
        <v>29890</v>
      </c>
      <c r="AQ44" s="290">
        <v>924</v>
      </c>
      <c r="AR44" s="290">
        <v>35281</v>
      </c>
      <c r="AS44" s="290">
        <v>16298</v>
      </c>
      <c r="AT44" s="290">
        <v>9104</v>
      </c>
      <c r="AU44" s="290">
        <v>4119</v>
      </c>
      <c r="AV44" s="290">
        <v>179</v>
      </c>
      <c r="AW44" s="291">
        <v>65905</v>
      </c>
      <c r="AX44" s="290">
        <v>95795</v>
      </c>
      <c r="AY44" s="291">
        <v>26590</v>
      </c>
      <c r="AZ44" s="291">
        <v>92495</v>
      </c>
      <c r="BA44" s="290">
        <v>122385</v>
      </c>
      <c r="BB44" s="291">
        <v>-56858</v>
      </c>
      <c r="BC44" s="290">
        <v>35637</v>
      </c>
      <c r="BD44" s="291">
        <v>65527</v>
      </c>
      <c r="BE44" s="271"/>
      <c r="BG44" s="288">
        <v>40</v>
      </c>
      <c r="BH44" s="292" t="s">
        <v>43</v>
      </c>
      <c r="BI44" s="293">
        <f t="shared" si="0"/>
        <v>95795</v>
      </c>
      <c r="BJ44" s="294">
        <f t="shared" si="1"/>
        <v>56858</v>
      </c>
      <c r="BK44" s="295">
        <f t="shared" si="2"/>
        <v>0.59353828487916904</v>
      </c>
      <c r="BL44" s="296">
        <f t="shared" si="3"/>
        <v>0.40646171512083096</v>
      </c>
      <c r="BM44" s="277"/>
      <c r="BN44" s="288">
        <v>40</v>
      </c>
      <c r="BO44" s="292" t="s">
        <v>43</v>
      </c>
      <c r="BP44" s="297">
        <f t="shared" si="4"/>
        <v>26590</v>
      </c>
      <c r="BQ44" s="298">
        <f t="shared" si="5"/>
        <v>56858</v>
      </c>
      <c r="BR44" s="299">
        <f t="shared" si="6"/>
        <v>-30268</v>
      </c>
    </row>
    <row r="45" spans="1:71" x14ac:dyDescent="0.2">
      <c r="A45" s="300">
        <v>41</v>
      </c>
      <c r="B45" s="301" t="s">
        <v>52</v>
      </c>
      <c r="C45" s="302">
        <v>8</v>
      </c>
      <c r="D45" s="302">
        <v>3</v>
      </c>
      <c r="E45" s="302">
        <v>84</v>
      </c>
      <c r="F45" s="302">
        <v>8</v>
      </c>
      <c r="G45" s="302">
        <v>121</v>
      </c>
      <c r="H45" s="302">
        <v>5</v>
      </c>
      <c r="I45" s="302">
        <v>0</v>
      </c>
      <c r="J45" s="302">
        <v>1</v>
      </c>
      <c r="K45" s="302">
        <v>0</v>
      </c>
      <c r="L45" s="302">
        <v>2</v>
      </c>
      <c r="M45" s="302">
        <v>10</v>
      </c>
      <c r="N45" s="302">
        <v>0</v>
      </c>
      <c r="O45" s="302">
        <v>0</v>
      </c>
      <c r="P45" s="302">
        <v>3</v>
      </c>
      <c r="Q45" s="302">
        <v>12</v>
      </c>
      <c r="R45" s="302">
        <v>1</v>
      </c>
      <c r="S45" s="302">
        <v>3</v>
      </c>
      <c r="T45" s="302">
        <v>1</v>
      </c>
      <c r="U45" s="302">
        <v>10</v>
      </c>
      <c r="V45" s="302">
        <v>0</v>
      </c>
      <c r="W45" s="302">
        <v>9</v>
      </c>
      <c r="X45" s="302">
        <v>2</v>
      </c>
      <c r="Y45" s="302">
        <v>171</v>
      </c>
      <c r="Z45" s="302">
        <v>11</v>
      </c>
      <c r="AA45" s="302">
        <v>7</v>
      </c>
      <c r="AB45" s="302">
        <v>10</v>
      </c>
      <c r="AC45" s="302">
        <v>59</v>
      </c>
      <c r="AD45" s="302">
        <v>34</v>
      </c>
      <c r="AE45" s="302">
        <v>2</v>
      </c>
      <c r="AF45" s="302">
        <v>29</v>
      </c>
      <c r="AG45" s="302">
        <v>0</v>
      </c>
      <c r="AH45" s="302">
        <v>62</v>
      </c>
      <c r="AI45" s="302">
        <v>40</v>
      </c>
      <c r="AJ45" s="302">
        <v>35</v>
      </c>
      <c r="AK45" s="302">
        <v>4</v>
      </c>
      <c r="AL45" s="302">
        <v>21</v>
      </c>
      <c r="AM45" s="302">
        <v>156</v>
      </c>
      <c r="AN45" s="302">
        <v>0</v>
      </c>
      <c r="AO45" s="302">
        <v>0</v>
      </c>
      <c r="AP45" s="303">
        <v>924</v>
      </c>
      <c r="AQ45" s="269"/>
      <c r="AR45" s="269"/>
      <c r="AS45" s="269"/>
      <c r="AT45" s="269"/>
      <c r="AU45" s="269"/>
      <c r="AV45" s="269"/>
      <c r="AW45" s="269"/>
      <c r="AX45" s="269"/>
      <c r="AY45" s="269"/>
      <c r="AZ45" s="269"/>
      <c r="BA45" s="269"/>
      <c r="BB45" s="269"/>
      <c r="BC45" s="269"/>
      <c r="BD45" s="269"/>
      <c r="BE45" s="271"/>
      <c r="BG45" s="56" t="s">
        <v>485</v>
      </c>
      <c r="BI45" s="274"/>
      <c r="BJ45" s="274"/>
      <c r="BN45" s="56" t="s">
        <v>485</v>
      </c>
    </row>
    <row r="46" spans="1:71" x14ac:dyDescent="0.2">
      <c r="A46" s="286">
        <v>42</v>
      </c>
      <c r="B46" s="282" t="s">
        <v>53</v>
      </c>
      <c r="C46" s="269">
        <v>279</v>
      </c>
      <c r="D46" s="269">
        <v>83</v>
      </c>
      <c r="E46" s="269">
        <v>541</v>
      </c>
      <c r="F46" s="269">
        <v>38</v>
      </c>
      <c r="G46" s="269">
        <v>1698</v>
      </c>
      <c r="H46" s="269">
        <v>104</v>
      </c>
      <c r="I46" s="269">
        <v>10</v>
      </c>
      <c r="J46" s="269">
        <v>6</v>
      </c>
      <c r="K46" s="269">
        <v>0</v>
      </c>
      <c r="L46" s="269">
        <v>23</v>
      </c>
      <c r="M46" s="269">
        <v>133</v>
      </c>
      <c r="N46" s="269">
        <v>1</v>
      </c>
      <c r="O46" s="269">
        <v>1</v>
      </c>
      <c r="P46" s="269">
        <v>62</v>
      </c>
      <c r="Q46" s="269">
        <v>147</v>
      </c>
      <c r="R46" s="269">
        <v>18</v>
      </c>
      <c r="S46" s="269">
        <v>33</v>
      </c>
      <c r="T46" s="269">
        <v>8</v>
      </c>
      <c r="U46" s="269">
        <v>125</v>
      </c>
      <c r="V46" s="269">
        <v>2</v>
      </c>
      <c r="W46" s="269">
        <v>167</v>
      </c>
      <c r="X46" s="269">
        <v>28</v>
      </c>
      <c r="Y46" s="269">
        <v>2759</v>
      </c>
      <c r="Z46" s="269">
        <v>96</v>
      </c>
      <c r="AA46" s="269">
        <v>72</v>
      </c>
      <c r="AB46" s="269">
        <v>193</v>
      </c>
      <c r="AC46" s="269">
        <v>1062</v>
      </c>
      <c r="AD46" s="269">
        <v>344</v>
      </c>
      <c r="AE46" s="269">
        <v>36</v>
      </c>
      <c r="AF46" s="269">
        <v>519</v>
      </c>
      <c r="AG46" s="269">
        <v>18</v>
      </c>
      <c r="AH46" s="269">
        <v>2098</v>
      </c>
      <c r="AI46" s="269">
        <v>3097</v>
      </c>
      <c r="AJ46" s="269">
        <v>1755</v>
      </c>
      <c r="AK46" s="269">
        <v>63</v>
      </c>
      <c r="AL46" s="269">
        <v>550</v>
      </c>
      <c r="AM46" s="269">
        <v>1827</v>
      </c>
      <c r="AN46" s="269">
        <v>0</v>
      </c>
      <c r="AO46" s="269">
        <v>1</v>
      </c>
      <c r="AP46" s="270">
        <v>17997</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472</v>
      </c>
      <c r="D47" s="269">
        <v>128</v>
      </c>
      <c r="E47" s="269">
        <v>451</v>
      </c>
      <c r="F47" s="269">
        <v>5</v>
      </c>
      <c r="G47" s="269">
        <v>1009</v>
      </c>
      <c r="H47" s="269">
        <v>-7</v>
      </c>
      <c r="I47" s="269">
        <v>3</v>
      </c>
      <c r="J47" s="269">
        <v>3</v>
      </c>
      <c r="K47" s="269">
        <v>0</v>
      </c>
      <c r="L47" s="269">
        <v>-1</v>
      </c>
      <c r="M47" s="269">
        <v>61</v>
      </c>
      <c r="N47" s="269">
        <v>2</v>
      </c>
      <c r="O47" s="269">
        <v>1</v>
      </c>
      <c r="P47" s="269">
        <v>7</v>
      </c>
      <c r="Q47" s="269">
        <v>80</v>
      </c>
      <c r="R47" s="269">
        <v>9</v>
      </c>
      <c r="S47" s="269">
        <v>4</v>
      </c>
      <c r="T47" s="269">
        <v>-2</v>
      </c>
      <c r="U47" s="269">
        <v>-13</v>
      </c>
      <c r="V47" s="269">
        <v>0</v>
      </c>
      <c r="W47" s="269">
        <v>18</v>
      </c>
      <c r="X47" s="269">
        <v>5</v>
      </c>
      <c r="Y47" s="269">
        <v>220</v>
      </c>
      <c r="Z47" s="269">
        <v>70</v>
      </c>
      <c r="AA47" s="269">
        <v>67</v>
      </c>
      <c r="AB47" s="269">
        <v>16</v>
      </c>
      <c r="AC47" s="269">
        <v>347</v>
      </c>
      <c r="AD47" s="269">
        <v>278</v>
      </c>
      <c r="AE47" s="269">
        <v>1768</v>
      </c>
      <c r="AF47" s="269">
        <v>99</v>
      </c>
      <c r="AG47" s="269">
        <v>15</v>
      </c>
      <c r="AH47" s="269">
        <v>0</v>
      </c>
      <c r="AI47" s="269">
        <v>68</v>
      </c>
      <c r="AJ47" s="269">
        <v>146</v>
      </c>
      <c r="AK47" s="269">
        <v>0</v>
      </c>
      <c r="AL47" s="269">
        <v>138</v>
      </c>
      <c r="AM47" s="269">
        <v>440</v>
      </c>
      <c r="AN47" s="269">
        <v>0</v>
      </c>
      <c r="AO47" s="269">
        <v>11</v>
      </c>
      <c r="AP47" s="270">
        <v>5918</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373</v>
      </c>
      <c r="D48" s="269">
        <v>20</v>
      </c>
      <c r="E48" s="269">
        <v>424</v>
      </c>
      <c r="F48" s="269">
        <v>12</v>
      </c>
      <c r="G48" s="269">
        <v>659</v>
      </c>
      <c r="H48" s="269">
        <v>48</v>
      </c>
      <c r="I48" s="269">
        <v>3</v>
      </c>
      <c r="J48" s="269">
        <v>7</v>
      </c>
      <c r="K48" s="269">
        <v>0</v>
      </c>
      <c r="L48" s="269">
        <v>9</v>
      </c>
      <c r="M48" s="269">
        <v>72</v>
      </c>
      <c r="N48" s="269">
        <v>1</v>
      </c>
      <c r="O48" s="269">
        <v>0</v>
      </c>
      <c r="P48" s="269">
        <v>18</v>
      </c>
      <c r="Q48" s="269">
        <v>79</v>
      </c>
      <c r="R48" s="269">
        <v>8</v>
      </c>
      <c r="S48" s="269">
        <v>23</v>
      </c>
      <c r="T48" s="269">
        <v>8</v>
      </c>
      <c r="U48" s="269">
        <v>99</v>
      </c>
      <c r="V48" s="269">
        <v>2</v>
      </c>
      <c r="W48" s="269">
        <v>91</v>
      </c>
      <c r="X48" s="269">
        <v>9</v>
      </c>
      <c r="Y48" s="269">
        <v>294</v>
      </c>
      <c r="Z48" s="269">
        <v>260</v>
      </c>
      <c r="AA48" s="269">
        <v>110</v>
      </c>
      <c r="AB48" s="269">
        <v>31</v>
      </c>
      <c r="AC48" s="269">
        <v>237</v>
      </c>
      <c r="AD48" s="269">
        <v>81</v>
      </c>
      <c r="AE48" s="269">
        <v>1338</v>
      </c>
      <c r="AF48" s="269">
        <v>342</v>
      </c>
      <c r="AG48" s="269">
        <v>13</v>
      </c>
      <c r="AH48" s="269">
        <v>2062</v>
      </c>
      <c r="AI48" s="269">
        <v>953</v>
      </c>
      <c r="AJ48" s="269">
        <v>242</v>
      </c>
      <c r="AK48" s="269">
        <v>8</v>
      </c>
      <c r="AL48" s="269">
        <v>131</v>
      </c>
      <c r="AM48" s="269">
        <v>748</v>
      </c>
      <c r="AN48" s="269">
        <v>0</v>
      </c>
      <c r="AO48" s="269">
        <v>1</v>
      </c>
      <c r="AP48" s="270">
        <v>8816</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92</v>
      </c>
      <c r="D49" s="269">
        <v>8</v>
      </c>
      <c r="E49" s="269">
        <v>156</v>
      </c>
      <c r="F49" s="269">
        <v>8</v>
      </c>
      <c r="G49" s="269">
        <v>815</v>
      </c>
      <c r="H49" s="269">
        <v>18</v>
      </c>
      <c r="I49" s="269">
        <v>2</v>
      </c>
      <c r="J49" s="269">
        <v>1</v>
      </c>
      <c r="K49" s="269">
        <v>0</v>
      </c>
      <c r="L49" s="269">
        <v>4</v>
      </c>
      <c r="M49" s="269">
        <v>19</v>
      </c>
      <c r="N49" s="269">
        <v>0</v>
      </c>
      <c r="O49" s="269">
        <v>0</v>
      </c>
      <c r="P49" s="269">
        <v>6</v>
      </c>
      <c r="Q49" s="269">
        <v>5</v>
      </c>
      <c r="R49" s="269">
        <v>1</v>
      </c>
      <c r="S49" s="269">
        <v>3</v>
      </c>
      <c r="T49" s="269">
        <v>0</v>
      </c>
      <c r="U49" s="269">
        <v>2</v>
      </c>
      <c r="V49" s="269">
        <v>0</v>
      </c>
      <c r="W49" s="269">
        <v>10</v>
      </c>
      <c r="X49" s="269">
        <v>3</v>
      </c>
      <c r="Y49" s="269">
        <v>295</v>
      </c>
      <c r="Z49" s="269">
        <v>41</v>
      </c>
      <c r="AA49" s="269">
        <v>23</v>
      </c>
      <c r="AB49" s="269">
        <v>7</v>
      </c>
      <c r="AC49" s="269">
        <v>108</v>
      </c>
      <c r="AD49" s="269">
        <v>22</v>
      </c>
      <c r="AE49" s="269">
        <v>162</v>
      </c>
      <c r="AF49" s="269">
        <v>94</v>
      </c>
      <c r="AG49" s="269">
        <v>1</v>
      </c>
      <c r="AH49" s="269">
        <v>9</v>
      </c>
      <c r="AI49" s="269">
        <v>57</v>
      </c>
      <c r="AJ49" s="269">
        <v>56</v>
      </c>
      <c r="AK49" s="269">
        <v>4</v>
      </c>
      <c r="AL49" s="269">
        <v>78</v>
      </c>
      <c r="AM49" s="269">
        <v>238</v>
      </c>
      <c r="AN49" s="269">
        <v>0</v>
      </c>
      <c r="AO49" s="269">
        <v>1</v>
      </c>
      <c r="AP49" s="270">
        <v>2349</v>
      </c>
      <c r="AQ49" s="269"/>
      <c r="AR49" s="269"/>
      <c r="AS49" s="269"/>
      <c r="AT49" s="269"/>
      <c r="AU49" s="269"/>
      <c r="AV49" s="269"/>
      <c r="AW49" s="269"/>
      <c r="AX49" s="269"/>
      <c r="AY49" s="269"/>
      <c r="AZ49" s="269"/>
      <c r="BA49" s="269"/>
      <c r="BB49" s="269"/>
      <c r="BC49" s="269"/>
      <c r="BD49" s="269"/>
      <c r="BE49" s="271"/>
    </row>
    <row r="50" spans="1:57" x14ac:dyDescent="0.2">
      <c r="A50" s="286">
        <v>46</v>
      </c>
      <c r="B50" s="282" t="s">
        <v>204</v>
      </c>
      <c r="C50" s="269">
        <v>-162</v>
      </c>
      <c r="D50" s="269">
        <v>-14</v>
      </c>
      <c r="E50" s="269">
        <v>-3</v>
      </c>
      <c r="F50" s="269">
        <v>0</v>
      </c>
      <c r="G50" s="269">
        <v>-46</v>
      </c>
      <c r="H50" s="269">
        <v>0</v>
      </c>
      <c r="I50" s="269">
        <v>0</v>
      </c>
      <c r="J50" s="269">
        <v>0</v>
      </c>
      <c r="K50" s="269">
        <v>0</v>
      </c>
      <c r="L50" s="269">
        <v>0</v>
      </c>
      <c r="M50" s="269">
        <v>0</v>
      </c>
      <c r="N50" s="269">
        <v>0</v>
      </c>
      <c r="O50" s="269">
        <v>0</v>
      </c>
      <c r="P50" s="269">
        <v>0</v>
      </c>
      <c r="Q50" s="269">
        <v>0</v>
      </c>
      <c r="R50" s="269">
        <v>0</v>
      </c>
      <c r="S50" s="269">
        <v>0</v>
      </c>
      <c r="T50" s="269">
        <v>0</v>
      </c>
      <c r="U50" s="269">
        <v>0</v>
      </c>
      <c r="V50" s="269">
        <v>0</v>
      </c>
      <c r="W50" s="269">
        <v>0</v>
      </c>
      <c r="X50" s="269">
        <v>0</v>
      </c>
      <c r="Y50" s="269">
        <v>-34</v>
      </c>
      <c r="Z50" s="269">
        <v>0</v>
      </c>
      <c r="AA50" s="269">
        <v>-25</v>
      </c>
      <c r="AB50" s="269">
        <v>0</v>
      </c>
      <c r="AC50" s="269">
        <v>-1</v>
      </c>
      <c r="AD50" s="269">
        <v>-16</v>
      </c>
      <c r="AE50" s="269">
        <v>0</v>
      </c>
      <c r="AF50" s="269">
        <v>-8</v>
      </c>
      <c r="AG50" s="269">
        <v>0</v>
      </c>
      <c r="AH50" s="269">
        <v>0</v>
      </c>
      <c r="AI50" s="269">
        <v>-7</v>
      </c>
      <c r="AJ50" s="269">
        <v>-48</v>
      </c>
      <c r="AK50" s="269">
        <v>-3</v>
      </c>
      <c r="AL50" s="269">
        <v>0</v>
      </c>
      <c r="AM50" s="269">
        <v>0</v>
      </c>
      <c r="AN50" s="269">
        <v>0</v>
      </c>
      <c r="AO50" s="269">
        <v>0</v>
      </c>
      <c r="AP50" s="270">
        <v>-367</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1062</v>
      </c>
      <c r="D51" s="290">
        <v>228</v>
      </c>
      <c r="E51" s="290">
        <v>1653</v>
      </c>
      <c r="F51" s="290">
        <v>71</v>
      </c>
      <c r="G51" s="290">
        <v>4256</v>
      </c>
      <c r="H51" s="290">
        <v>168</v>
      </c>
      <c r="I51" s="290">
        <v>18</v>
      </c>
      <c r="J51" s="290">
        <v>18</v>
      </c>
      <c r="K51" s="290">
        <v>0</v>
      </c>
      <c r="L51" s="290">
        <v>37</v>
      </c>
      <c r="M51" s="290">
        <v>295</v>
      </c>
      <c r="N51" s="290">
        <v>4</v>
      </c>
      <c r="O51" s="290">
        <v>2</v>
      </c>
      <c r="P51" s="290">
        <v>96</v>
      </c>
      <c r="Q51" s="290">
        <v>323</v>
      </c>
      <c r="R51" s="290">
        <v>37</v>
      </c>
      <c r="S51" s="290">
        <v>66</v>
      </c>
      <c r="T51" s="290">
        <v>15</v>
      </c>
      <c r="U51" s="290">
        <v>223</v>
      </c>
      <c r="V51" s="290">
        <v>4</v>
      </c>
      <c r="W51" s="290">
        <v>295</v>
      </c>
      <c r="X51" s="290">
        <v>47</v>
      </c>
      <c r="Y51" s="290">
        <v>3705</v>
      </c>
      <c r="Z51" s="290">
        <v>478</v>
      </c>
      <c r="AA51" s="290">
        <v>254</v>
      </c>
      <c r="AB51" s="290">
        <v>257</v>
      </c>
      <c r="AC51" s="290">
        <v>1812</v>
      </c>
      <c r="AD51" s="290">
        <v>743</v>
      </c>
      <c r="AE51" s="290">
        <v>3306</v>
      </c>
      <c r="AF51" s="290">
        <v>1075</v>
      </c>
      <c r="AG51" s="290">
        <v>47</v>
      </c>
      <c r="AH51" s="290">
        <v>4231</v>
      </c>
      <c r="AI51" s="290">
        <v>4208</v>
      </c>
      <c r="AJ51" s="290">
        <v>2186</v>
      </c>
      <c r="AK51" s="290">
        <v>76</v>
      </c>
      <c r="AL51" s="290">
        <v>918</v>
      </c>
      <c r="AM51" s="290">
        <v>3409</v>
      </c>
      <c r="AN51" s="290">
        <v>0</v>
      </c>
      <c r="AO51" s="290">
        <v>14</v>
      </c>
      <c r="AP51" s="291">
        <v>35637</v>
      </c>
      <c r="AQ51" s="269"/>
      <c r="AR51" s="269"/>
      <c r="AS51" s="269"/>
      <c r="AT51" s="269"/>
      <c r="AU51" s="269"/>
      <c r="AV51" s="269"/>
      <c r="AW51" s="269"/>
      <c r="AX51" s="269"/>
      <c r="AY51" s="269"/>
      <c r="AZ51" s="269"/>
      <c r="BA51" s="269"/>
      <c r="BB51" s="269"/>
      <c r="BC51" s="269"/>
      <c r="BD51" s="269"/>
      <c r="BE51" s="271"/>
    </row>
    <row r="52" spans="1:57" x14ac:dyDescent="0.2">
      <c r="A52" s="304">
        <v>48</v>
      </c>
      <c r="B52" s="305" t="s">
        <v>439</v>
      </c>
      <c r="C52" s="306">
        <v>2323</v>
      </c>
      <c r="D52" s="306">
        <v>332</v>
      </c>
      <c r="E52" s="306">
        <v>3022</v>
      </c>
      <c r="F52" s="306">
        <v>103</v>
      </c>
      <c r="G52" s="306">
        <v>12358</v>
      </c>
      <c r="H52" s="306">
        <v>425</v>
      </c>
      <c r="I52" s="306">
        <v>42</v>
      </c>
      <c r="J52" s="306">
        <v>57</v>
      </c>
      <c r="K52" s="306">
        <v>1</v>
      </c>
      <c r="L52" s="306">
        <v>102</v>
      </c>
      <c r="M52" s="306">
        <v>619</v>
      </c>
      <c r="N52" s="306">
        <v>14</v>
      </c>
      <c r="O52" s="306">
        <v>6</v>
      </c>
      <c r="P52" s="306">
        <v>217</v>
      </c>
      <c r="Q52" s="306">
        <v>751</v>
      </c>
      <c r="R52" s="306">
        <v>83</v>
      </c>
      <c r="S52" s="306">
        <v>159</v>
      </c>
      <c r="T52" s="306">
        <v>39</v>
      </c>
      <c r="U52" s="306">
        <v>630</v>
      </c>
      <c r="V52" s="306">
        <v>7</v>
      </c>
      <c r="W52" s="306">
        <v>1329</v>
      </c>
      <c r="X52" s="306">
        <v>93</v>
      </c>
      <c r="Y52" s="306">
        <v>8007</v>
      </c>
      <c r="Z52" s="306">
        <v>1353</v>
      </c>
      <c r="AA52" s="306">
        <v>508</v>
      </c>
      <c r="AB52" s="306">
        <v>379</v>
      </c>
      <c r="AC52" s="306">
        <v>2496</v>
      </c>
      <c r="AD52" s="306">
        <v>1090</v>
      </c>
      <c r="AE52" s="306">
        <v>3695</v>
      </c>
      <c r="AF52" s="306">
        <v>1563</v>
      </c>
      <c r="AG52" s="306">
        <v>77</v>
      </c>
      <c r="AH52" s="306">
        <v>5908</v>
      </c>
      <c r="AI52" s="306">
        <v>5377</v>
      </c>
      <c r="AJ52" s="306">
        <v>3822</v>
      </c>
      <c r="AK52" s="306">
        <v>126</v>
      </c>
      <c r="AL52" s="306">
        <v>1341</v>
      </c>
      <c r="AM52" s="306">
        <v>7009</v>
      </c>
      <c r="AN52" s="306">
        <v>23</v>
      </c>
      <c r="AO52" s="306">
        <v>41</v>
      </c>
      <c r="AP52" s="307">
        <v>65527</v>
      </c>
      <c r="AQ52" s="269"/>
      <c r="AR52" s="269"/>
      <c r="AS52" s="269"/>
      <c r="AT52" s="269"/>
      <c r="AU52" s="269"/>
      <c r="AV52" s="269"/>
      <c r="AW52" s="269"/>
      <c r="AX52" s="269"/>
      <c r="AY52" s="269"/>
      <c r="AZ52" s="269"/>
      <c r="BA52" s="269"/>
      <c r="BB52" s="269"/>
      <c r="BC52" s="269"/>
      <c r="BD52" s="269"/>
      <c r="BE52" s="271"/>
    </row>
    <row r="53" spans="1:57" x14ac:dyDescent="0.2">
      <c r="A53" s="56" t="s">
        <v>485</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397</v>
      </c>
      <c r="B1" s="308"/>
      <c r="C1" s="308"/>
      <c r="D1" s="308"/>
      <c r="E1" s="308" t="s">
        <v>611</v>
      </c>
      <c r="F1" s="308"/>
      <c r="G1" s="309" t="s">
        <v>177</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348</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2"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row>
    <row r="5" spans="1:56" x14ac:dyDescent="0.2">
      <c r="A5" s="267" t="s">
        <v>442</v>
      </c>
      <c r="B5" s="272" t="s">
        <v>443</v>
      </c>
      <c r="C5" s="442">
        <v>0.14119672836848901</v>
      </c>
      <c r="D5" s="442">
        <v>6.024096385542169E-3</v>
      </c>
      <c r="E5" s="442">
        <v>0</v>
      </c>
      <c r="F5" s="442">
        <v>0</v>
      </c>
      <c r="G5" s="442">
        <v>0.18425311539083994</v>
      </c>
      <c r="H5" s="442">
        <v>9.4117647058823521E-3</v>
      </c>
      <c r="I5" s="442">
        <v>0</v>
      </c>
      <c r="J5" s="442">
        <v>0</v>
      </c>
      <c r="K5" s="442">
        <v>0</v>
      </c>
      <c r="L5" s="442">
        <v>0</v>
      </c>
      <c r="M5" s="442">
        <v>0</v>
      </c>
      <c r="N5" s="442">
        <v>0</v>
      </c>
      <c r="O5" s="442">
        <v>0</v>
      </c>
      <c r="P5" s="442">
        <v>0</v>
      </c>
      <c r="Q5" s="442">
        <v>0</v>
      </c>
      <c r="R5" s="442">
        <v>0</v>
      </c>
      <c r="S5" s="442">
        <v>0</v>
      </c>
      <c r="T5" s="442">
        <v>0</v>
      </c>
      <c r="U5" s="442">
        <v>0</v>
      </c>
      <c r="V5" s="442">
        <v>0</v>
      </c>
      <c r="W5" s="442">
        <v>0</v>
      </c>
      <c r="X5" s="442">
        <v>0</v>
      </c>
      <c r="Y5" s="442">
        <v>9.9912576495566371E-4</v>
      </c>
      <c r="Z5" s="442">
        <v>0</v>
      </c>
      <c r="AA5" s="442">
        <v>0</v>
      </c>
      <c r="AB5" s="442">
        <v>0</v>
      </c>
      <c r="AC5" s="442">
        <v>0</v>
      </c>
      <c r="AD5" s="442">
        <v>0</v>
      </c>
      <c r="AE5" s="442">
        <v>0</v>
      </c>
      <c r="AF5" s="442">
        <v>0</v>
      </c>
      <c r="AG5" s="442">
        <v>0</v>
      </c>
      <c r="AH5" s="442">
        <v>0</v>
      </c>
      <c r="AI5" s="442">
        <v>2.417705039985122E-3</v>
      </c>
      <c r="AJ5" s="442">
        <v>1.8315018315018315E-3</v>
      </c>
      <c r="AK5" s="442">
        <v>0</v>
      </c>
      <c r="AL5" s="442">
        <v>0</v>
      </c>
      <c r="AM5" s="442">
        <v>1.8262234270223998E-2</v>
      </c>
      <c r="AN5" s="442">
        <v>0</v>
      </c>
      <c r="AO5" s="442">
        <v>0</v>
      </c>
      <c r="AP5" s="443">
        <v>4.2226868313824835E-2</v>
      </c>
      <c r="AQ5" s="442">
        <v>3.246753246753247E-3</v>
      </c>
      <c r="AR5" s="442">
        <v>1.3293274000170063E-2</v>
      </c>
      <c r="AS5" s="442">
        <v>0</v>
      </c>
      <c r="AT5" s="442">
        <v>0</v>
      </c>
      <c r="AU5" s="442">
        <v>2.1849963583394027E-3</v>
      </c>
      <c r="AV5" s="442">
        <v>0</v>
      </c>
      <c r="AW5" s="443">
        <v>7.2983840376299215E-3</v>
      </c>
      <c r="AX5" s="442">
        <v>3.3905736207526488E-2</v>
      </c>
      <c r="AY5" s="443">
        <v>4.5393004889056038E-2</v>
      </c>
      <c r="AZ5" s="443">
        <v>1.8249635115411642E-2</v>
      </c>
      <c r="BA5" s="442">
        <v>3.640151979409241E-2</v>
      </c>
      <c r="BB5" s="443">
        <v>3.7496922156952404E-2</v>
      </c>
      <c r="BC5" s="442">
        <v>-1.245896119201953E-2</v>
      </c>
      <c r="BD5" s="443">
        <v>3.5451035451035451E-2</v>
      </c>
    </row>
    <row r="6" spans="1:56" x14ac:dyDescent="0.2">
      <c r="A6" s="267" t="s">
        <v>444</v>
      </c>
      <c r="B6" s="272" t="s">
        <v>445</v>
      </c>
      <c r="C6" s="442">
        <v>0</v>
      </c>
      <c r="D6" s="442">
        <v>0.13554216867469879</v>
      </c>
      <c r="E6" s="442">
        <v>3.3090668431502316E-4</v>
      </c>
      <c r="F6" s="442">
        <v>0</v>
      </c>
      <c r="G6" s="442">
        <v>4.0459621297944654E-4</v>
      </c>
      <c r="H6" s="442">
        <v>0</v>
      </c>
      <c r="I6" s="442">
        <v>7.1428571428571425E-2</v>
      </c>
      <c r="J6" s="442">
        <v>0</v>
      </c>
      <c r="K6" s="442">
        <v>0</v>
      </c>
      <c r="L6" s="442">
        <v>0</v>
      </c>
      <c r="M6" s="442">
        <v>0</v>
      </c>
      <c r="N6" s="442">
        <v>0</v>
      </c>
      <c r="O6" s="442">
        <v>0</v>
      </c>
      <c r="P6" s="442">
        <v>0</v>
      </c>
      <c r="Q6" s="442">
        <v>0</v>
      </c>
      <c r="R6" s="442">
        <v>0</v>
      </c>
      <c r="S6" s="442">
        <v>0</v>
      </c>
      <c r="T6" s="442">
        <v>0</v>
      </c>
      <c r="U6" s="442">
        <v>0</v>
      </c>
      <c r="V6" s="442">
        <v>0</v>
      </c>
      <c r="W6" s="442">
        <v>0</v>
      </c>
      <c r="X6" s="442">
        <v>0</v>
      </c>
      <c r="Y6" s="442">
        <v>0</v>
      </c>
      <c r="Z6" s="442">
        <v>0</v>
      </c>
      <c r="AA6" s="442">
        <v>0</v>
      </c>
      <c r="AB6" s="442">
        <v>0</v>
      </c>
      <c r="AC6" s="442">
        <v>0</v>
      </c>
      <c r="AD6" s="442">
        <v>0</v>
      </c>
      <c r="AE6" s="442">
        <v>0</v>
      </c>
      <c r="AF6" s="442">
        <v>0</v>
      </c>
      <c r="AG6" s="442">
        <v>0</v>
      </c>
      <c r="AH6" s="442">
        <v>0</v>
      </c>
      <c r="AI6" s="442">
        <v>0</v>
      </c>
      <c r="AJ6" s="442">
        <v>0</v>
      </c>
      <c r="AK6" s="442">
        <v>0</v>
      </c>
      <c r="AL6" s="442">
        <v>0</v>
      </c>
      <c r="AM6" s="442">
        <v>1.2840633471251249E-3</v>
      </c>
      <c r="AN6" s="442">
        <v>0</v>
      </c>
      <c r="AO6" s="442">
        <v>0</v>
      </c>
      <c r="AP6" s="443">
        <v>9.6143574404443973E-4</v>
      </c>
      <c r="AQ6" s="442">
        <v>0</v>
      </c>
      <c r="AR6" s="442">
        <v>6.8025282730081347E-4</v>
      </c>
      <c r="AS6" s="442">
        <v>0</v>
      </c>
      <c r="AT6" s="442">
        <v>0</v>
      </c>
      <c r="AU6" s="442">
        <v>0</v>
      </c>
      <c r="AV6" s="442">
        <v>0.6033519553072626</v>
      </c>
      <c r="AW6" s="443">
        <v>2.0028829375616417E-3</v>
      </c>
      <c r="AX6" s="442">
        <v>2.0355968474346261E-3</v>
      </c>
      <c r="AY6" s="443">
        <v>5.1523128995863109E-3</v>
      </c>
      <c r="AZ6" s="443">
        <v>2.9082653116384669E-3</v>
      </c>
      <c r="BA6" s="442">
        <v>2.7127507455979084E-3</v>
      </c>
      <c r="BB6" s="443">
        <v>0</v>
      </c>
      <c r="BC6" s="442">
        <v>7.5483345960658862E-3</v>
      </c>
      <c r="BD6" s="443">
        <v>5.0666137622659363E-3</v>
      </c>
    </row>
    <row r="7" spans="1:56" x14ac:dyDescent="0.2">
      <c r="A7" s="267" t="s">
        <v>446</v>
      </c>
      <c r="B7" s="272" t="s">
        <v>249</v>
      </c>
      <c r="C7" s="442">
        <v>0</v>
      </c>
      <c r="D7" s="442">
        <v>0</v>
      </c>
      <c r="E7" s="442">
        <v>4.3348775645268033E-2</v>
      </c>
      <c r="F7" s="442">
        <v>0</v>
      </c>
      <c r="G7" s="442">
        <v>3.2124939310568056E-2</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0</v>
      </c>
      <c r="Y7" s="442">
        <v>0</v>
      </c>
      <c r="Z7" s="442">
        <v>0</v>
      </c>
      <c r="AA7" s="442">
        <v>0</v>
      </c>
      <c r="AB7" s="442">
        <v>0</v>
      </c>
      <c r="AC7" s="442">
        <v>0</v>
      </c>
      <c r="AD7" s="442">
        <v>0</v>
      </c>
      <c r="AE7" s="442">
        <v>0</v>
      </c>
      <c r="AF7" s="442">
        <v>0</v>
      </c>
      <c r="AG7" s="442">
        <v>0</v>
      </c>
      <c r="AH7" s="442">
        <v>0</v>
      </c>
      <c r="AI7" s="442">
        <v>0</v>
      </c>
      <c r="AJ7" s="442">
        <v>5.2328623757195189E-4</v>
      </c>
      <c r="AK7" s="442">
        <v>0</v>
      </c>
      <c r="AL7" s="442">
        <v>0</v>
      </c>
      <c r="AM7" s="442">
        <v>4.5655585675559995E-3</v>
      </c>
      <c r="AN7" s="442">
        <v>0</v>
      </c>
      <c r="AO7" s="442">
        <v>0</v>
      </c>
      <c r="AP7" s="443">
        <v>8.5766172722694465E-3</v>
      </c>
      <c r="AQ7" s="442">
        <v>1.0822510822510823E-3</v>
      </c>
      <c r="AR7" s="442">
        <v>1.3605056546016269E-3</v>
      </c>
      <c r="AS7" s="442">
        <v>0</v>
      </c>
      <c r="AT7" s="442">
        <v>0</v>
      </c>
      <c r="AU7" s="442">
        <v>0</v>
      </c>
      <c r="AV7" s="442">
        <v>0.11173184357541899</v>
      </c>
      <c r="AW7" s="443">
        <v>1.0469615355435855E-3</v>
      </c>
      <c r="AX7" s="442">
        <v>6.5869826191346107E-3</v>
      </c>
      <c r="AY7" s="443">
        <v>8.9921022940955248E-2</v>
      </c>
      <c r="AZ7" s="443">
        <v>2.6596032217957727E-2</v>
      </c>
      <c r="BA7" s="442">
        <v>2.4692568533725538E-2</v>
      </c>
      <c r="BB7" s="443">
        <v>0</v>
      </c>
      <c r="BC7" s="442">
        <v>6.90293795774055E-2</v>
      </c>
      <c r="BD7" s="443">
        <v>4.6118393944480904E-2</v>
      </c>
    </row>
    <row r="8" spans="1:56" x14ac:dyDescent="0.2">
      <c r="A8" s="267" t="s">
        <v>447</v>
      </c>
      <c r="B8" s="272" t="s">
        <v>27</v>
      </c>
      <c r="C8" s="442">
        <v>0</v>
      </c>
      <c r="D8" s="442">
        <v>0</v>
      </c>
      <c r="E8" s="442">
        <v>0</v>
      </c>
      <c r="F8" s="442">
        <v>0</v>
      </c>
      <c r="G8" s="442">
        <v>3.2367697038355721E-4</v>
      </c>
      <c r="H8" s="442">
        <v>0</v>
      </c>
      <c r="I8" s="442">
        <v>0</v>
      </c>
      <c r="J8" s="442">
        <v>0</v>
      </c>
      <c r="K8" s="442">
        <v>1</v>
      </c>
      <c r="L8" s="442">
        <v>0</v>
      </c>
      <c r="M8" s="442">
        <v>6.7851373182552507E-2</v>
      </c>
      <c r="N8" s="442">
        <v>7.1428571428571425E-2</v>
      </c>
      <c r="O8" s="442">
        <v>0.16666666666666666</v>
      </c>
      <c r="P8" s="442">
        <v>0</v>
      </c>
      <c r="Q8" s="442">
        <v>0</v>
      </c>
      <c r="R8" s="442">
        <v>0</v>
      </c>
      <c r="S8" s="442">
        <v>0</v>
      </c>
      <c r="T8" s="442">
        <v>0</v>
      </c>
      <c r="U8" s="442">
        <v>0</v>
      </c>
      <c r="V8" s="442">
        <v>0</v>
      </c>
      <c r="W8" s="442">
        <v>0</v>
      </c>
      <c r="X8" s="442">
        <v>0</v>
      </c>
      <c r="Y8" s="442">
        <v>6.6192081928312723E-3</v>
      </c>
      <c r="Z8" s="442">
        <v>0.30081300813008133</v>
      </c>
      <c r="AA8" s="442">
        <v>0</v>
      </c>
      <c r="AB8" s="442">
        <v>0</v>
      </c>
      <c r="AC8" s="442">
        <v>0</v>
      </c>
      <c r="AD8" s="442">
        <v>0</v>
      </c>
      <c r="AE8" s="442">
        <v>0</v>
      </c>
      <c r="AF8" s="442">
        <v>0</v>
      </c>
      <c r="AG8" s="442">
        <v>0</v>
      </c>
      <c r="AH8" s="442">
        <v>0</v>
      </c>
      <c r="AI8" s="442">
        <v>0</v>
      </c>
      <c r="AJ8" s="442">
        <v>0</v>
      </c>
      <c r="AK8" s="442">
        <v>0</v>
      </c>
      <c r="AL8" s="442">
        <v>0</v>
      </c>
      <c r="AM8" s="442">
        <v>0</v>
      </c>
      <c r="AN8" s="442">
        <v>0</v>
      </c>
      <c r="AO8" s="442">
        <v>0</v>
      </c>
      <c r="AP8" s="443">
        <v>7.7677903764860282E-3</v>
      </c>
      <c r="AQ8" s="442">
        <v>0</v>
      </c>
      <c r="AR8" s="442">
        <v>-2.8343867804200562E-5</v>
      </c>
      <c r="AS8" s="442">
        <v>0</v>
      </c>
      <c r="AT8" s="442">
        <v>0</v>
      </c>
      <c r="AU8" s="442">
        <v>0</v>
      </c>
      <c r="AV8" s="442">
        <v>-2.23463687150838E-2</v>
      </c>
      <c r="AW8" s="443">
        <v>-7.5866777937940976E-5</v>
      </c>
      <c r="AX8" s="442">
        <v>5.2612349287541101E-3</v>
      </c>
      <c r="AY8" s="443">
        <v>1.3162843174125611E-3</v>
      </c>
      <c r="AZ8" s="443">
        <v>3.2434185631655766E-4</v>
      </c>
      <c r="BA8" s="442">
        <v>4.4041344936062423E-3</v>
      </c>
      <c r="BB8" s="443">
        <v>7.6682261071441132E-3</v>
      </c>
      <c r="BC8" s="442">
        <v>-1.1392653702612453E-2</v>
      </c>
      <c r="BD8" s="443">
        <v>1.5718711370885283E-3</v>
      </c>
    </row>
    <row r="9" spans="1:56" x14ac:dyDescent="0.2">
      <c r="A9" s="267" t="s">
        <v>448</v>
      </c>
      <c r="B9" s="272" t="s">
        <v>190</v>
      </c>
      <c r="C9" s="442">
        <v>0.13215669393026258</v>
      </c>
      <c r="D9" s="442">
        <v>2.710843373493976E-2</v>
      </c>
      <c r="E9" s="442">
        <v>0.10522832561217736</v>
      </c>
      <c r="F9" s="442">
        <v>0</v>
      </c>
      <c r="G9" s="442">
        <v>0.19695743647839456</v>
      </c>
      <c r="H9" s="442">
        <v>2.352941176470588E-3</v>
      </c>
      <c r="I9" s="442">
        <v>0</v>
      </c>
      <c r="J9" s="442">
        <v>1.7543859649122806E-2</v>
      </c>
      <c r="K9" s="442">
        <v>0</v>
      </c>
      <c r="L9" s="442">
        <v>0</v>
      </c>
      <c r="M9" s="442">
        <v>0</v>
      </c>
      <c r="N9" s="442">
        <v>0</v>
      </c>
      <c r="O9" s="442">
        <v>0</v>
      </c>
      <c r="P9" s="442">
        <v>0</v>
      </c>
      <c r="Q9" s="442">
        <v>0</v>
      </c>
      <c r="R9" s="442">
        <v>0</v>
      </c>
      <c r="S9" s="442">
        <v>0</v>
      </c>
      <c r="T9" s="442">
        <v>0</v>
      </c>
      <c r="U9" s="442">
        <v>0</v>
      </c>
      <c r="V9" s="442">
        <v>0</v>
      </c>
      <c r="W9" s="442">
        <v>0</v>
      </c>
      <c r="X9" s="442">
        <v>1.0752688172043012E-2</v>
      </c>
      <c r="Y9" s="442">
        <v>0</v>
      </c>
      <c r="Z9" s="442">
        <v>0</v>
      </c>
      <c r="AA9" s="442">
        <v>0</v>
      </c>
      <c r="AB9" s="442">
        <v>0</v>
      </c>
      <c r="AC9" s="442">
        <v>0</v>
      </c>
      <c r="AD9" s="442">
        <v>0</v>
      </c>
      <c r="AE9" s="442">
        <v>0</v>
      </c>
      <c r="AF9" s="442">
        <v>0</v>
      </c>
      <c r="AG9" s="442">
        <v>0</v>
      </c>
      <c r="AH9" s="442">
        <v>3.3852403520649965E-4</v>
      </c>
      <c r="AI9" s="442">
        <v>7.0671378091872791E-3</v>
      </c>
      <c r="AJ9" s="442">
        <v>7.0643642072213504E-3</v>
      </c>
      <c r="AK9" s="442">
        <v>0</v>
      </c>
      <c r="AL9" s="442">
        <v>0</v>
      </c>
      <c r="AM9" s="442">
        <v>0.13040376658581823</v>
      </c>
      <c r="AN9" s="442">
        <v>0</v>
      </c>
      <c r="AO9" s="442">
        <v>0</v>
      </c>
      <c r="AP9" s="443">
        <v>6.1837105315366188E-2</v>
      </c>
      <c r="AQ9" s="442">
        <v>5.844155844155844E-2</v>
      </c>
      <c r="AR9" s="442">
        <v>9.9061817975680963E-2</v>
      </c>
      <c r="AS9" s="442">
        <v>0</v>
      </c>
      <c r="AT9" s="442">
        <v>0</v>
      </c>
      <c r="AU9" s="442">
        <v>0</v>
      </c>
      <c r="AV9" s="442">
        <v>-0.11173184357541899</v>
      </c>
      <c r="AW9" s="443">
        <v>5.3546771868598741E-2</v>
      </c>
      <c r="AX9" s="442">
        <v>7.9137742053343077E-2</v>
      </c>
      <c r="AY9" s="443">
        <v>0.40763444904099283</v>
      </c>
      <c r="AZ9" s="443">
        <v>0.15533812638521002</v>
      </c>
      <c r="BA9" s="442">
        <v>0.15050864076479961</v>
      </c>
      <c r="BB9" s="443">
        <v>0.10661648316859546</v>
      </c>
      <c r="BC9" s="442">
        <v>0.23307236860566266</v>
      </c>
      <c r="BD9" s="443">
        <v>0.1885940146809712</v>
      </c>
    </row>
    <row r="10" spans="1:56" x14ac:dyDescent="0.2">
      <c r="A10" s="281" t="s">
        <v>449</v>
      </c>
      <c r="B10" s="283" t="s">
        <v>28</v>
      </c>
      <c r="C10" s="442">
        <v>3.8743004735256135E-3</v>
      </c>
      <c r="D10" s="442">
        <v>0</v>
      </c>
      <c r="E10" s="442">
        <v>2.183984116479153E-2</v>
      </c>
      <c r="F10" s="442">
        <v>0</v>
      </c>
      <c r="G10" s="442">
        <v>1.1328693963424503E-3</v>
      </c>
      <c r="H10" s="442">
        <v>0.24470588235294119</v>
      </c>
      <c r="I10" s="442">
        <v>0</v>
      </c>
      <c r="J10" s="442">
        <v>0</v>
      </c>
      <c r="K10" s="442">
        <v>0</v>
      </c>
      <c r="L10" s="442">
        <v>0</v>
      </c>
      <c r="M10" s="442">
        <v>3.2310177705977385E-3</v>
      </c>
      <c r="N10" s="442">
        <v>0</v>
      </c>
      <c r="O10" s="442">
        <v>0</v>
      </c>
      <c r="P10" s="442">
        <v>0</v>
      </c>
      <c r="Q10" s="442">
        <v>1.3315579227696406E-3</v>
      </c>
      <c r="R10" s="442">
        <v>0</v>
      </c>
      <c r="S10" s="442">
        <v>0</v>
      </c>
      <c r="T10" s="442">
        <v>0</v>
      </c>
      <c r="U10" s="442">
        <v>1.5873015873015873E-3</v>
      </c>
      <c r="V10" s="442">
        <v>0</v>
      </c>
      <c r="W10" s="442">
        <v>1.5048908954100827E-3</v>
      </c>
      <c r="X10" s="442">
        <v>1.0752688172043012E-2</v>
      </c>
      <c r="Y10" s="442">
        <v>3.2471587361059071E-3</v>
      </c>
      <c r="Z10" s="442">
        <v>0</v>
      </c>
      <c r="AA10" s="442">
        <v>0</v>
      </c>
      <c r="AB10" s="442">
        <v>2.6385224274406332E-3</v>
      </c>
      <c r="AC10" s="442">
        <v>4.407051282051282E-3</v>
      </c>
      <c r="AD10" s="442">
        <v>9.1743119266055051E-4</v>
      </c>
      <c r="AE10" s="442">
        <v>0</v>
      </c>
      <c r="AF10" s="442">
        <v>1.2795905310300703E-3</v>
      </c>
      <c r="AG10" s="442">
        <v>0</v>
      </c>
      <c r="AH10" s="442">
        <v>3.2159783344617469E-3</v>
      </c>
      <c r="AI10" s="442">
        <v>1.859773107680863E-4</v>
      </c>
      <c r="AJ10" s="442">
        <v>3.1397174254317113E-3</v>
      </c>
      <c r="AK10" s="442">
        <v>2.3809523809523808E-2</v>
      </c>
      <c r="AL10" s="442">
        <v>1.4914243102162564E-3</v>
      </c>
      <c r="AM10" s="442">
        <v>6.5629904408617493E-3</v>
      </c>
      <c r="AN10" s="442">
        <v>0.34782608695652173</v>
      </c>
      <c r="AO10" s="442">
        <v>0</v>
      </c>
      <c r="AP10" s="443">
        <v>5.0666137622659363E-3</v>
      </c>
      <c r="AQ10" s="442">
        <v>7.575757575757576E-3</v>
      </c>
      <c r="AR10" s="442">
        <v>1.4682123522575891E-2</v>
      </c>
      <c r="AS10" s="442">
        <v>0</v>
      </c>
      <c r="AT10" s="442">
        <v>0</v>
      </c>
      <c r="AU10" s="442">
        <v>2.1849963583394027E-3</v>
      </c>
      <c r="AV10" s="442">
        <v>0.29050279329608941</v>
      </c>
      <c r="AW10" s="443">
        <v>8.8915863743266824E-3</v>
      </c>
      <c r="AX10" s="442">
        <v>9.5829636202307018E-3</v>
      </c>
      <c r="AY10" s="443">
        <v>1.5983452425723955E-2</v>
      </c>
      <c r="AZ10" s="443">
        <v>1.0930320557867993E-2</v>
      </c>
      <c r="BA10" s="442">
        <v>1.0973567022102382E-2</v>
      </c>
      <c r="BB10" s="443">
        <v>1.6145485243941046E-2</v>
      </c>
      <c r="BC10" s="442">
        <v>2.6096472767067934E-3</v>
      </c>
      <c r="BD10" s="443">
        <v>6.4858760510934426E-3</v>
      </c>
    </row>
    <row r="11" spans="1:56" x14ac:dyDescent="0.2">
      <c r="A11" s="281" t="s">
        <v>450</v>
      </c>
      <c r="B11" s="283" t="s">
        <v>284</v>
      </c>
      <c r="C11" s="442">
        <v>2.668962548428756E-2</v>
      </c>
      <c r="D11" s="442">
        <v>1.2048192771084338E-2</v>
      </c>
      <c r="E11" s="442">
        <v>3.639973527465255E-3</v>
      </c>
      <c r="F11" s="442">
        <v>0</v>
      </c>
      <c r="G11" s="442">
        <v>1.7316717915520311E-2</v>
      </c>
      <c r="H11" s="442">
        <v>4.7058823529411761E-3</v>
      </c>
      <c r="I11" s="442">
        <v>0.23809523809523808</v>
      </c>
      <c r="J11" s="442">
        <v>1.7543859649122806E-2</v>
      </c>
      <c r="K11" s="442">
        <v>0</v>
      </c>
      <c r="L11" s="442">
        <v>9.8039215686274508E-3</v>
      </c>
      <c r="M11" s="442">
        <v>2.2617124394184167E-2</v>
      </c>
      <c r="N11" s="442">
        <v>0</v>
      </c>
      <c r="O11" s="442">
        <v>0</v>
      </c>
      <c r="P11" s="442">
        <v>4.608294930875576E-3</v>
      </c>
      <c r="Q11" s="442">
        <v>1.3315579227696406E-3</v>
      </c>
      <c r="R11" s="442">
        <v>0</v>
      </c>
      <c r="S11" s="442">
        <v>6.2893081761006293E-3</v>
      </c>
      <c r="T11" s="442">
        <v>0</v>
      </c>
      <c r="U11" s="442">
        <v>6.3492063492063492E-3</v>
      </c>
      <c r="V11" s="442">
        <v>0</v>
      </c>
      <c r="W11" s="442">
        <v>2.257336343115124E-3</v>
      </c>
      <c r="X11" s="442">
        <v>8.6021505376344093E-2</v>
      </c>
      <c r="Y11" s="442">
        <v>4.9956288247783191E-2</v>
      </c>
      <c r="Z11" s="442">
        <v>2.9563932002956393E-3</v>
      </c>
      <c r="AA11" s="442">
        <v>1.968503937007874E-3</v>
      </c>
      <c r="AB11" s="442">
        <v>2.6385224274406332E-3</v>
      </c>
      <c r="AC11" s="442">
        <v>8.4134615384615381E-3</v>
      </c>
      <c r="AD11" s="442">
        <v>3.669724770642202E-3</v>
      </c>
      <c r="AE11" s="442">
        <v>2.7063599458728013E-4</v>
      </c>
      <c r="AF11" s="442">
        <v>1.9193857965451055E-3</v>
      </c>
      <c r="AG11" s="442">
        <v>1.2987012987012988E-2</v>
      </c>
      <c r="AH11" s="442">
        <v>1.3540961408259986E-3</v>
      </c>
      <c r="AI11" s="442">
        <v>5.7652966338106754E-3</v>
      </c>
      <c r="AJ11" s="442">
        <v>4.4479330193615907E-3</v>
      </c>
      <c r="AK11" s="442">
        <v>2.3809523809523808E-2</v>
      </c>
      <c r="AL11" s="442">
        <v>3.7285607755406414E-3</v>
      </c>
      <c r="AM11" s="442">
        <v>5.4216007989727494E-3</v>
      </c>
      <c r="AN11" s="442">
        <v>4.3478260869565216E-2</v>
      </c>
      <c r="AO11" s="442">
        <v>9.7560975609756101E-2</v>
      </c>
      <c r="AP11" s="443">
        <v>1.3429578646969951E-2</v>
      </c>
      <c r="AQ11" s="442">
        <v>4.329004329004329E-3</v>
      </c>
      <c r="AR11" s="442">
        <v>1.218786315580624E-3</v>
      </c>
      <c r="AS11" s="442">
        <v>0</v>
      </c>
      <c r="AT11" s="442">
        <v>4.3936731107205621E-4</v>
      </c>
      <c r="AU11" s="442">
        <v>3.6416605972323379E-3</v>
      </c>
      <c r="AV11" s="442">
        <v>-1.11731843575419E-2</v>
      </c>
      <c r="AW11" s="443">
        <v>9.7109475760564449E-4</v>
      </c>
      <c r="AX11" s="442">
        <v>9.8543765332219837E-3</v>
      </c>
      <c r="AY11" s="443">
        <v>1.3538924407672057E-3</v>
      </c>
      <c r="AZ11" s="443">
        <v>1.0811395210551921E-3</v>
      </c>
      <c r="BA11" s="442">
        <v>8.0075172611022601E-3</v>
      </c>
      <c r="BB11" s="443">
        <v>1.6497238735094445E-2</v>
      </c>
      <c r="BC11" s="442">
        <v>-2.351488621376659E-2</v>
      </c>
      <c r="BD11" s="443">
        <v>6.4095716269629312E-4</v>
      </c>
    </row>
    <row r="12" spans="1:56" x14ac:dyDescent="0.2">
      <c r="A12" s="281" t="s">
        <v>451</v>
      </c>
      <c r="B12" s="283" t="s">
        <v>29</v>
      </c>
      <c r="C12" s="442">
        <v>6.8015497201894107E-2</v>
      </c>
      <c r="D12" s="442">
        <v>0</v>
      </c>
      <c r="E12" s="442">
        <v>1.158173395102581E-2</v>
      </c>
      <c r="F12" s="442">
        <v>2.9126213592233011E-2</v>
      </c>
      <c r="G12" s="442">
        <v>1.0681340022657387E-2</v>
      </c>
      <c r="H12" s="442">
        <v>0.11294117647058824</v>
      </c>
      <c r="I12" s="442">
        <v>4.7619047619047616E-2</v>
      </c>
      <c r="J12" s="442">
        <v>0.36842105263157893</v>
      </c>
      <c r="K12" s="442">
        <v>0</v>
      </c>
      <c r="L12" s="442">
        <v>0.22549019607843138</v>
      </c>
      <c r="M12" s="442">
        <v>3.5541195476575124E-2</v>
      </c>
      <c r="N12" s="442">
        <v>0</v>
      </c>
      <c r="O12" s="442">
        <v>0</v>
      </c>
      <c r="P12" s="442">
        <v>9.2165898617511521E-3</v>
      </c>
      <c r="Q12" s="442">
        <v>3.9946737683089215E-3</v>
      </c>
      <c r="R12" s="442">
        <v>0</v>
      </c>
      <c r="S12" s="442">
        <v>1.8867924528301886E-2</v>
      </c>
      <c r="T12" s="442">
        <v>2.564102564102564E-2</v>
      </c>
      <c r="U12" s="442">
        <v>1.4285714285714285E-2</v>
      </c>
      <c r="V12" s="442">
        <v>0</v>
      </c>
      <c r="W12" s="442">
        <v>9.7817908201655382E-3</v>
      </c>
      <c r="X12" s="442">
        <v>2.1505376344086023E-2</v>
      </c>
      <c r="Y12" s="442">
        <v>5.7449731484950665E-3</v>
      </c>
      <c r="Z12" s="442">
        <v>7.3909830007390983E-4</v>
      </c>
      <c r="AA12" s="442">
        <v>9.8425196850393699E-3</v>
      </c>
      <c r="AB12" s="442">
        <v>1.3192612137203167E-2</v>
      </c>
      <c r="AC12" s="442">
        <v>0</v>
      </c>
      <c r="AD12" s="442">
        <v>0</v>
      </c>
      <c r="AE12" s="442">
        <v>0</v>
      </c>
      <c r="AF12" s="442">
        <v>0</v>
      </c>
      <c r="AG12" s="442">
        <v>0</v>
      </c>
      <c r="AH12" s="442">
        <v>1.015572105619499E-3</v>
      </c>
      <c r="AI12" s="442">
        <v>4.2774781476659848E-3</v>
      </c>
      <c r="AJ12" s="442">
        <v>0.16666666666666666</v>
      </c>
      <c r="AK12" s="442">
        <v>0</v>
      </c>
      <c r="AL12" s="442">
        <v>4.4742729306487695E-3</v>
      </c>
      <c r="AM12" s="442">
        <v>5.7069482094449994E-3</v>
      </c>
      <c r="AN12" s="442">
        <v>0</v>
      </c>
      <c r="AO12" s="442">
        <v>0</v>
      </c>
      <c r="AP12" s="443">
        <v>1.9015062493323364E-2</v>
      </c>
      <c r="AQ12" s="442">
        <v>1.0822510822510822E-2</v>
      </c>
      <c r="AR12" s="442">
        <v>9.2117570363651827E-3</v>
      </c>
      <c r="AS12" s="442">
        <v>0</v>
      </c>
      <c r="AT12" s="442">
        <v>0</v>
      </c>
      <c r="AU12" s="442">
        <v>0</v>
      </c>
      <c r="AV12" s="442">
        <v>1.6759776536312849E-2</v>
      </c>
      <c r="AW12" s="443">
        <v>5.1285941886048099E-3</v>
      </c>
      <c r="AX12" s="442">
        <v>1.6535309776084348E-2</v>
      </c>
      <c r="AY12" s="443">
        <v>2.1436630312147422E-3</v>
      </c>
      <c r="AZ12" s="443">
        <v>4.2705011081680087E-3</v>
      </c>
      <c r="BA12" s="442">
        <v>1.3408505944355926E-2</v>
      </c>
      <c r="BB12" s="443">
        <v>2.7858876499349258E-2</v>
      </c>
      <c r="BC12" s="442">
        <v>-3.3364200129079327E-2</v>
      </c>
      <c r="BD12" s="443">
        <v>8.6987043508782635E-4</v>
      </c>
    </row>
    <row r="13" spans="1:56" x14ac:dyDescent="0.2">
      <c r="A13" s="281" t="s">
        <v>452</v>
      </c>
      <c r="B13" s="283" t="s">
        <v>30</v>
      </c>
      <c r="C13" s="442">
        <v>7.3181231166594921E-3</v>
      </c>
      <c r="D13" s="442">
        <v>9.0361445783132526E-3</v>
      </c>
      <c r="E13" s="442">
        <v>5.4268696227663796E-2</v>
      </c>
      <c r="F13" s="442">
        <v>2.9126213592233011E-2</v>
      </c>
      <c r="G13" s="442">
        <v>4.2887198575821328E-3</v>
      </c>
      <c r="H13" s="442">
        <v>7.058823529411765E-3</v>
      </c>
      <c r="I13" s="442">
        <v>0</v>
      </c>
      <c r="J13" s="442">
        <v>8.771929824561403E-2</v>
      </c>
      <c r="K13" s="442">
        <v>0</v>
      </c>
      <c r="L13" s="442">
        <v>0</v>
      </c>
      <c r="M13" s="442">
        <v>2.2617124394184167E-2</v>
      </c>
      <c r="N13" s="442">
        <v>0</v>
      </c>
      <c r="O13" s="442">
        <v>0</v>
      </c>
      <c r="P13" s="442">
        <v>4.608294930875576E-3</v>
      </c>
      <c r="Q13" s="442">
        <v>1.3315579227696406E-3</v>
      </c>
      <c r="R13" s="442">
        <v>0</v>
      </c>
      <c r="S13" s="442">
        <v>0</v>
      </c>
      <c r="T13" s="442">
        <v>0</v>
      </c>
      <c r="U13" s="442">
        <v>1.5873015873015873E-3</v>
      </c>
      <c r="V13" s="442">
        <v>0</v>
      </c>
      <c r="W13" s="442">
        <v>2.257336343115124E-3</v>
      </c>
      <c r="X13" s="442">
        <v>0</v>
      </c>
      <c r="Y13" s="442">
        <v>1.2863744223804171E-2</v>
      </c>
      <c r="Z13" s="442">
        <v>5.6171470805617151E-2</v>
      </c>
      <c r="AA13" s="442">
        <v>1.1811023622047244E-2</v>
      </c>
      <c r="AB13" s="442">
        <v>1.3192612137203167E-2</v>
      </c>
      <c r="AC13" s="442">
        <v>2.003205128205128E-3</v>
      </c>
      <c r="AD13" s="442">
        <v>0</v>
      </c>
      <c r="AE13" s="442">
        <v>0</v>
      </c>
      <c r="AF13" s="442">
        <v>2.1753039027511197E-2</v>
      </c>
      <c r="AG13" s="442">
        <v>0</v>
      </c>
      <c r="AH13" s="442">
        <v>1.0832769126607989E-2</v>
      </c>
      <c r="AI13" s="442">
        <v>2.6036823507532081E-3</v>
      </c>
      <c r="AJ13" s="442">
        <v>2.3547880690737832E-3</v>
      </c>
      <c r="AK13" s="442">
        <v>7.9365079365079361E-3</v>
      </c>
      <c r="AL13" s="442">
        <v>2.9828486204325128E-3</v>
      </c>
      <c r="AM13" s="442">
        <v>3.5668426309031246E-3</v>
      </c>
      <c r="AN13" s="442">
        <v>0</v>
      </c>
      <c r="AO13" s="442">
        <v>2.4390243902439025E-2</v>
      </c>
      <c r="AP13" s="443">
        <v>9.385444168052863E-3</v>
      </c>
      <c r="AQ13" s="442">
        <v>1.0822510822510823E-3</v>
      </c>
      <c r="AR13" s="442">
        <v>1.7573198038604347E-2</v>
      </c>
      <c r="AS13" s="442">
        <v>0</v>
      </c>
      <c r="AT13" s="442">
        <v>0</v>
      </c>
      <c r="AU13" s="442">
        <v>0</v>
      </c>
      <c r="AV13" s="442">
        <v>0</v>
      </c>
      <c r="AW13" s="443">
        <v>9.42265381989227E-3</v>
      </c>
      <c r="AX13" s="442">
        <v>1.2902552325277938E-2</v>
      </c>
      <c r="AY13" s="443">
        <v>0</v>
      </c>
      <c r="AZ13" s="443">
        <v>6.7138764257527435E-3</v>
      </c>
      <c r="BA13" s="442">
        <v>1.0099276872165707E-2</v>
      </c>
      <c r="BB13" s="443">
        <v>2.1720778078722431E-2</v>
      </c>
      <c r="BC13" s="442">
        <v>-1.7229284170945929E-2</v>
      </c>
      <c r="BD13" s="443">
        <v>1.5260884826102219E-5</v>
      </c>
    </row>
    <row r="14" spans="1:56" x14ac:dyDescent="0.2">
      <c r="A14" s="281" t="s">
        <v>453</v>
      </c>
      <c r="B14" s="283" t="s">
        <v>454</v>
      </c>
      <c r="C14" s="442">
        <v>8.1790787774429618E-3</v>
      </c>
      <c r="D14" s="442">
        <v>1.5060240963855422E-2</v>
      </c>
      <c r="E14" s="442">
        <v>1.7207147584381206E-2</v>
      </c>
      <c r="F14" s="442">
        <v>0</v>
      </c>
      <c r="G14" s="442">
        <v>1.8935102767438098E-2</v>
      </c>
      <c r="H14" s="442">
        <v>1.1764705882352941E-2</v>
      </c>
      <c r="I14" s="442">
        <v>2.3809523809523808E-2</v>
      </c>
      <c r="J14" s="442">
        <v>1.7543859649122806E-2</v>
      </c>
      <c r="K14" s="442">
        <v>0</v>
      </c>
      <c r="L14" s="442">
        <v>0.26470588235294118</v>
      </c>
      <c r="M14" s="442">
        <v>8.0775444264943458E-3</v>
      </c>
      <c r="N14" s="442">
        <v>0</v>
      </c>
      <c r="O14" s="442">
        <v>0</v>
      </c>
      <c r="P14" s="442">
        <v>4.608294930875576E-3</v>
      </c>
      <c r="Q14" s="442">
        <v>1.3315579227696404E-2</v>
      </c>
      <c r="R14" s="442">
        <v>2.4096385542168676E-2</v>
      </c>
      <c r="S14" s="442">
        <v>4.40251572327044E-2</v>
      </c>
      <c r="T14" s="442">
        <v>2.564102564102564E-2</v>
      </c>
      <c r="U14" s="442">
        <v>4.1269841269841269E-2</v>
      </c>
      <c r="V14" s="442">
        <v>0</v>
      </c>
      <c r="W14" s="442">
        <v>3.8374717832957109E-2</v>
      </c>
      <c r="X14" s="442">
        <v>7.5268817204301078E-2</v>
      </c>
      <c r="Y14" s="442">
        <v>1.4362432871237667E-2</v>
      </c>
      <c r="Z14" s="442">
        <v>0</v>
      </c>
      <c r="AA14" s="442">
        <v>3.937007874015748E-2</v>
      </c>
      <c r="AB14" s="442">
        <v>1.5831134564643801E-2</v>
      </c>
      <c r="AC14" s="442">
        <v>5.608974358974359E-3</v>
      </c>
      <c r="AD14" s="442">
        <v>2.7522935779816515E-3</v>
      </c>
      <c r="AE14" s="442">
        <v>2.7063599458728013E-4</v>
      </c>
      <c r="AF14" s="442">
        <v>6.3979526551503517E-4</v>
      </c>
      <c r="AG14" s="442">
        <v>0</v>
      </c>
      <c r="AH14" s="442">
        <v>2.031144211238998E-3</v>
      </c>
      <c r="AI14" s="442">
        <v>2.0457504184489494E-3</v>
      </c>
      <c r="AJ14" s="442">
        <v>2.3547880690737832E-3</v>
      </c>
      <c r="AK14" s="442">
        <v>7.9365079365079361E-3</v>
      </c>
      <c r="AL14" s="442">
        <v>8.948545861297539E-3</v>
      </c>
      <c r="AM14" s="442">
        <v>2.5681266942502497E-3</v>
      </c>
      <c r="AN14" s="442">
        <v>0</v>
      </c>
      <c r="AO14" s="442">
        <v>2.4390243902439025E-2</v>
      </c>
      <c r="AP14" s="443">
        <v>1.0346879912097304E-2</v>
      </c>
      <c r="AQ14" s="442">
        <v>1.0822510822510823E-3</v>
      </c>
      <c r="AR14" s="442">
        <v>2.8343867804200562E-3</v>
      </c>
      <c r="AS14" s="442">
        <v>0</v>
      </c>
      <c r="AT14" s="442">
        <v>0</v>
      </c>
      <c r="AU14" s="442">
        <v>0</v>
      </c>
      <c r="AV14" s="442">
        <v>0</v>
      </c>
      <c r="AW14" s="443">
        <v>1.5325089143464077E-3</v>
      </c>
      <c r="AX14" s="442">
        <v>8.1319484315465311E-3</v>
      </c>
      <c r="AY14" s="443">
        <v>3.2719067318540806E-3</v>
      </c>
      <c r="AZ14" s="443">
        <v>2.0325422995837615E-3</v>
      </c>
      <c r="BA14" s="442">
        <v>7.0760305593005682E-3</v>
      </c>
      <c r="BB14" s="443">
        <v>1.3436983362059868E-2</v>
      </c>
      <c r="BC14" s="442">
        <v>-1.6162976681538849E-2</v>
      </c>
      <c r="BD14" s="443">
        <v>1.5566102522624262E-3</v>
      </c>
    </row>
    <row r="15" spans="1:56" x14ac:dyDescent="0.2">
      <c r="A15" s="281" t="s">
        <v>455</v>
      </c>
      <c r="B15" s="283" t="s">
        <v>31</v>
      </c>
      <c r="C15" s="442">
        <v>2.582866982350409E-3</v>
      </c>
      <c r="D15" s="442">
        <v>0</v>
      </c>
      <c r="E15" s="442">
        <v>0</v>
      </c>
      <c r="F15" s="442">
        <v>0</v>
      </c>
      <c r="G15" s="442">
        <v>2.4275772778766789E-3</v>
      </c>
      <c r="H15" s="442">
        <v>0</v>
      </c>
      <c r="I15" s="442">
        <v>2.3809523809523808E-2</v>
      </c>
      <c r="J15" s="442">
        <v>0</v>
      </c>
      <c r="K15" s="442">
        <v>0</v>
      </c>
      <c r="L15" s="442">
        <v>0</v>
      </c>
      <c r="M15" s="442">
        <v>8.5621970920840063E-2</v>
      </c>
      <c r="N15" s="442">
        <v>0</v>
      </c>
      <c r="O15" s="442">
        <v>0</v>
      </c>
      <c r="P15" s="442">
        <v>4.608294930875576E-3</v>
      </c>
      <c r="Q15" s="442">
        <v>6.6577896138482022E-3</v>
      </c>
      <c r="R15" s="442">
        <v>0</v>
      </c>
      <c r="S15" s="442">
        <v>1.8867924528301886E-2</v>
      </c>
      <c r="T15" s="442">
        <v>5.128205128205128E-2</v>
      </c>
      <c r="U15" s="442">
        <v>7.9365079365079361E-3</v>
      </c>
      <c r="V15" s="442">
        <v>0</v>
      </c>
      <c r="W15" s="442">
        <v>6.0195635816403309E-3</v>
      </c>
      <c r="X15" s="442">
        <v>0</v>
      </c>
      <c r="Y15" s="442">
        <v>5.7075059323092293E-2</v>
      </c>
      <c r="Z15" s="442">
        <v>0</v>
      </c>
      <c r="AA15" s="442">
        <v>3.937007874015748E-3</v>
      </c>
      <c r="AB15" s="442">
        <v>0</v>
      </c>
      <c r="AC15" s="442">
        <v>0</v>
      </c>
      <c r="AD15" s="442">
        <v>0</v>
      </c>
      <c r="AE15" s="442">
        <v>0</v>
      </c>
      <c r="AF15" s="442">
        <v>0</v>
      </c>
      <c r="AG15" s="442">
        <v>0</v>
      </c>
      <c r="AH15" s="442">
        <v>1.6926201760324982E-4</v>
      </c>
      <c r="AI15" s="442">
        <v>2.0457504184489494E-3</v>
      </c>
      <c r="AJ15" s="442">
        <v>1.0465724751439038E-3</v>
      </c>
      <c r="AK15" s="442">
        <v>0</v>
      </c>
      <c r="AL15" s="442">
        <v>0</v>
      </c>
      <c r="AM15" s="442">
        <v>1.7120844628334998E-3</v>
      </c>
      <c r="AN15" s="442">
        <v>4.3478260869565216E-2</v>
      </c>
      <c r="AO15" s="442">
        <v>0</v>
      </c>
      <c r="AP15" s="443">
        <v>9.1870526653135345E-3</v>
      </c>
      <c r="AQ15" s="442">
        <v>1.0822510822510823E-3</v>
      </c>
      <c r="AR15" s="442">
        <v>4.8184575267140952E-4</v>
      </c>
      <c r="AS15" s="442">
        <v>0</v>
      </c>
      <c r="AT15" s="442">
        <v>0</v>
      </c>
      <c r="AU15" s="442">
        <v>0</v>
      </c>
      <c r="AV15" s="442">
        <v>-7.8212290502793297E-2</v>
      </c>
      <c r="AW15" s="443">
        <v>6.0693422350352781E-5</v>
      </c>
      <c r="AX15" s="442">
        <v>6.3260086643352996E-3</v>
      </c>
      <c r="AY15" s="443">
        <v>1.9330575404287325E-2</v>
      </c>
      <c r="AZ15" s="443">
        <v>5.6003027190658951E-3</v>
      </c>
      <c r="BA15" s="442">
        <v>9.1514482984025817E-3</v>
      </c>
      <c r="BB15" s="443">
        <v>8.8114249533926617E-3</v>
      </c>
      <c r="BC15" s="442">
        <v>4.7703229789263966E-4</v>
      </c>
      <c r="BD15" s="443">
        <v>9.4464877073572734E-3</v>
      </c>
    </row>
    <row r="16" spans="1:56" x14ac:dyDescent="0.2">
      <c r="A16" s="281" t="s">
        <v>456</v>
      </c>
      <c r="B16" s="283" t="s">
        <v>32</v>
      </c>
      <c r="C16" s="442">
        <v>0</v>
      </c>
      <c r="D16" s="442">
        <v>0</v>
      </c>
      <c r="E16" s="442">
        <v>3.3090668431502316E-4</v>
      </c>
      <c r="F16" s="442">
        <v>0</v>
      </c>
      <c r="G16" s="442">
        <v>0</v>
      </c>
      <c r="H16" s="442">
        <v>0</v>
      </c>
      <c r="I16" s="442">
        <v>2.3809523809523808E-2</v>
      </c>
      <c r="J16" s="442">
        <v>0</v>
      </c>
      <c r="K16" s="442">
        <v>0</v>
      </c>
      <c r="L16" s="442">
        <v>0</v>
      </c>
      <c r="M16" s="442">
        <v>8.0775444264943458E-3</v>
      </c>
      <c r="N16" s="442">
        <v>0.5714285714285714</v>
      </c>
      <c r="O16" s="442">
        <v>0</v>
      </c>
      <c r="P16" s="442">
        <v>0.23502304147465439</v>
      </c>
      <c r="Q16" s="442">
        <v>0.118508655126498</v>
      </c>
      <c r="R16" s="442">
        <v>9.6385542168674704E-2</v>
      </c>
      <c r="S16" s="442">
        <v>2.5157232704402517E-2</v>
      </c>
      <c r="T16" s="442">
        <v>0</v>
      </c>
      <c r="U16" s="442">
        <v>4.6031746031746035E-2</v>
      </c>
      <c r="V16" s="442">
        <v>0</v>
      </c>
      <c r="W16" s="442">
        <v>5.568096313017306E-2</v>
      </c>
      <c r="X16" s="442">
        <v>0</v>
      </c>
      <c r="Y16" s="442">
        <v>2.4853253403272137E-2</v>
      </c>
      <c r="Z16" s="442">
        <v>0</v>
      </c>
      <c r="AA16" s="442">
        <v>0</v>
      </c>
      <c r="AB16" s="442">
        <v>0</v>
      </c>
      <c r="AC16" s="442">
        <v>0</v>
      </c>
      <c r="AD16" s="442">
        <v>0</v>
      </c>
      <c r="AE16" s="442">
        <v>0</v>
      </c>
      <c r="AF16" s="442">
        <v>0</v>
      </c>
      <c r="AG16" s="442">
        <v>0</v>
      </c>
      <c r="AH16" s="442">
        <v>0</v>
      </c>
      <c r="AI16" s="442">
        <v>0</v>
      </c>
      <c r="AJ16" s="442">
        <v>0</v>
      </c>
      <c r="AK16" s="442">
        <v>0</v>
      </c>
      <c r="AL16" s="442">
        <v>0</v>
      </c>
      <c r="AM16" s="442">
        <v>0</v>
      </c>
      <c r="AN16" s="442">
        <v>0</v>
      </c>
      <c r="AO16" s="442">
        <v>0</v>
      </c>
      <c r="AP16" s="443">
        <v>7.1573549834419402E-3</v>
      </c>
      <c r="AQ16" s="442">
        <v>0</v>
      </c>
      <c r="AR16" s="442">
        <v>-1.1337547121680225E-4</v>
      </c>
      <c r="AS16" s="442">
        <v>0</v>
      </c>
      <c r="AT16" s="442">
        <v>-1.0984182776801407E-3</v>
      </c>
      <c r="AU16" s="442">
        <v>-1.2138868657441126E-3</v>
      </c>
      <c r="AV16" s="442">
        <v>0</v>
      </c>
      <c r="AW16" s="443">
        <v>-2.8829375616417572E-4</v>
      </c>
      <c r="AX16" s="442">
        <v>4.6975311863875985E-3</v>
      </c>
      <c r="AY16" s="443">
        <v>4.1368935690109062E-4</v>
      </c>
      <c r="AZ16" s="443">
        <v>-8.6491161684415377E-5</v>
      </c>
      <c r="BA16" s="442">
        <v>3.7668014871103483E-3</v>
      </c>
      <c r="BB16" s="443">
        <v>7.8616905272784841E-3</v>
      </c>
      <c r="BC16" s="442">
        <v>-1.2767629149479473E-2</v>
      </c>
      <c r="BD16" s="443">
        <v>2.1365238756543105E-4</v>
      </c>
    </row>
    <row r="17" spans="1:56" x14ac:dyDescent="0.2">
      <c r="A17" s="281" t="s">
        <v>457</v>
      </c>
      <c r="B17" s="283" t="s">
        <v>33</v>
      </c>
      <c r="C17" s="442">
        <v>0</v>
      </c>
      <c r="D17" s="442">
        <v>0</v>
      </c>
      <c r="E17" s="442">
        <v>0</v>
      </c>
      <c r="F17" s="442">
        <v>0</v>
      </c>
      <c r="G17" s="442">
        <v>1.5374656093218968E-3</v>
      </c>
      <c r="H17" s="442">
        <v>0</v>
      </c>
      <c r="I17" s="442">
        <v>0</v>
      </c>
      <c r="J17" s="442">
        <v>0</v>
      </c>
      <c r="K17" s="442">
        <v>0</v>
      </c>
      <c r="L17" s="442">
        <v>0</v>
      </c>
      <c r="M17" s="442">
        <v>1.1308562197092083E-2</v>
      </c>
      <c r="N17" s="442">
        <v>0</v>
      </c>
      <c r="O17" s="442">
        <v>0.5</v>
      </c>
      <c r="P17" s="442">
        <v>6.4516129032258063E-2</v>
      </c>
      <c r="Q17" s="442">
        <v>3.9946737683089213E-2</v>
      </c>
      <c r="R17" s="442">
        <v>2.4096385542168676E-2</v>
      </c>
      <c r="S17" s="442">
        <v>3.7735849056603772E-2</v>
      </c>
      <c r="T17" s="442">
        <v>5.128205128205128E-2</v>
      </c>
      <c r="U17" s="442">
        <v>6.6666666666666666E-2</v>
      </c>
      <c r="V17" s="442">
        <v>0</v>
      </c>
      <c r="W17" s="442">
        <v>2.4830699774266364E-2</v>
      </c>
      <c r="X17" s="442">
        <v>1.0752688172043012E-2</v>
      </c>
      <c r="Y17" s="442">
        <v>9.4916947670788069E-3</v>
      </c>
      <c r="Z17" s="442">
        <v>7.3909830007390983E-4</v>
      </c>
      <c r="AA17" s="442">
        <v>0</v>
      </c>
      <c r="AB17" s="442">
        <v>0</v>
      </c>
      <c r="AC17" s="442">
        <v>0</v>
      </c>
      <c r="AD17" s="442">
        <v>0</v>
      </c>
      <c r="AE17" s="442">
        <v>0</v>
      </c>
      <c r="AF17" s="442">
        <v>0</v>
      </c>
      <c r="AG17" s="442">
        <v>0</v>
      </c>
      <c r="AH17" s="442">
        <v>1.6926201760324982E-4</v>
      </c>
      <c r="AI17" s="442">
        <v>0</v>
      </c>
      <c r="AJ17" s="442">
        <v>1.5698587127158557E-3</v>
      </c>
      <c r="AK17" s="442">
        <v>0</v>
      </c>
      <c r="AL17" s="442">
        <v>0</v>
      </c>
      <c r="AM17" s="442">
        <v>4.2802111570837496E-4</v>
      </c>
      <c r="AN17" s="442">
        <v>0</v>
      </c>
      <c r="AO17" s="442">
        <v>0</v>
      </c>
      <c r="AP17" s="443">
        <v>3.7541776672211456E-3</v>
      </c>
      <c r="AQ17" s="442">
        <v>0</v>
      </c>
      <c r="AR17" s="442">
        <v>5.9522122388821173E-4</v>
      </c>
      <c r="AS17" s="442">
        <v>0</v>
      </c>
      <c r="AT17" s="442">
        <v>0</v>
      </c>
      <c r="AU17" s="442">
        <v>-1.6994416120417577E-3</v>
      </c>
      <c r="AV17" s="442">
        <v>0</v>
      </c>
      <c r="AW17" s="443">
        <v>2.1242697822623473E-4</v>
      </c>
      <c r="AX17" s="442">
        <v>2.7141291299128349E-3</v>
      </c>
      <c r="AY17" s="443">
        <v>2.2564874012786761E-4</v>
      </c>
      <c r="AZ17" s="443">
        <v>2.1622790421103844E-4</v>
      </c>
      <c r="BA17" s="442">
        <v>2.1734689708706131E-3</v>
      </c>
      <c r="BB17" s="443">
        <v>4.5727953849941964E-3</v>
      </c>
      <c r="BC17" s="442">
        <v>-6.7345736173078539E-3</v>
      </c>
      <c r="BD17" s="443">
        <v>9.1565308956613299E-5</v>
      </c>
    </row>
    <row r="18" spans="1:56" x14ac:dyDescent="0.2">
      <c r="A18" s="281" t="s">
        <v>458</v>
      </c>
      <c r="B18" s="283" t="s">
        <v>34</v>
      </c>
      <c r="C18" s="442">
        <v>1.2914334911752045E-3</v>
      </c>
      <c r="D18" s="442">
        <v>0</v>
      </c>
      <c r="E18" s="442">
        <v>1.6545334215751159E-3</v>
      </c>
      <c r="F18" s="442">
        <v>2.9126213592233011E-2</v>
      </c>
      <c r="G18" s="442">
        <v>1.0762259265253277E-2</v>
      </c>
      <c r="H18" s="442">
        <v>2.352941176470588E-3</v>
      </c>
      <c r="I18" s="442">
        <v>2.3809523809523808E-2</v>
      </c>
      <c r="J18" s="442">
        <v>1.7543859649122806E-2</v>
      </c>
      <c r="K18" s="442">
        <v>0</v>
      </c>
      <c r="L18" s="442">
        <v>0</v>
      </c>
      <c r="M18" s="442">
        <v>1.1308562197092083E-2</v>
      </c>
      <c r="N18" s="442">
        <v>0</v>
      </c>
      <c r="O18" s="442">
        <v>0</v>
      </c>
      <c r="P18" s="442">
        <v>7.3732718894009217E-2</v>
      </c>
      <c r="Q18" s="442">
        <v>3.7283621837549935E-2</v>
      </c>
      <c r="R18" s="442">
        <v>3.614457831325301E-2</v>
      </c>
      <c r="S18" s="442">
        <v>4.40251572327044E-2</v>
      </c>
      <c r="T18" s="442">
        <v>2.564102564102564E-2</v>
      </c>
      <c r="U18" s="442">
        <v>2.6984126984126985E-2</v>
      </c>
      <c r="V18" s="442">
        <v>0</v>
      </c>
      <c r="W18" s="442">
        <v>9.7817908201655382E-3</v>
      </c>
      <c r="X18" s="442">
        <v>1.0752688172043012E-2</v>
      </c>
      <c r="Y18" s="442">
        <v>0.10191082802547771</v>
      </c>
      <c r="Z18" s="442">
        <v>7.3909830007390983E-4</v>
      </c>
      <c r="AA18" s="442">
        <v>0</v>
      </c>
      <c r="AB18" s="442">
        <v>0</v>
      </c>
      <c r="AC18" s="442">
        <v>3.205128205128205E-3</v>
      </c>
      <c r="AD18" s="442">
        <v>0</v>
      </c>
      <c r="AE18" s="442">
        <v>2.7063599458728013E-4</v>
      </c>
      <c r="AF18" s="442">
        <v>6.3979526551503517E-4</v>
      </c>
      <c r="AG18" s="442">
        <v>0</v>
      </c>
      <c r="AH18" s="442">
        <v>4.5700744752877453E-3</v>
      </c>
      <c r="AI18" s="442">
        <v>1.859773107680863E-4</v>
      </c>
      <c r="AJ18" s="442">
        <v>2.6164311878597594E-4</v>
      </c>
      <c r="AK18" s="442">
        <v>0</v>
      </c>
      <c r="AL18" s="442">
        <v>1.4914243102162564E-3</v>
      </c>
      <c r="AM18" s="442">
        <v>1.8547581680696248E-3</v>
      </c>
      <c r="AN18" s="442">
        <v>0</v>
      </c>
      <c r="AO18" s="442">
        <v>0</v>
      </c>
      <c r="AP18" s="443">
        <v>1.6954843041799565E-2</v>
      </c>
      <c r="AQ18" s="442">
        <v>2.1645021645021645E-3</v>
      </c>
      <c r="AR18" s="442">
        <v>9.6369150534281905E-4</v>
      </c>
      <c r="AS18" s="442">
        <v>0</v>
      </c>
      <c r="AT18" s="442">
        <v>6.5905096660808437E-4</v>
      </c>
      <c r="AU18" s="442">
        <v>4.1272153435299832E-3</v>
      </c>
      <c r="AV18" s="442">
        <v>-5.5865921787709499E-3</v>
      </c>
      <c r="AW18" s="443">
        <v>8.8005462408011529E-4</v>
      </c>
      <c r="AX18" s="442">
        <v>1.2203142126415784E-2</v>
      </c>
      <c r="AY18" s="443">
        <v>7.0327190673185411E-3</v>
      </c>
      <c r="AZ18" s="443">
        <v>2.648791826585221E-3</v>
      </c>
      <c r="BA18" s="442">
        <v>1.1079789189851698E-2</v>
      </c>
      <c r="BB18" s="443">
        <v>2.0032361321186114E-2</v>
      </c>
      <c r="BC18" s="442">
        <v>-2.5086286724471756E-2</v>
      </c>
      <c r="BD18" s="443">
        <v>3.3116120072641812E-3</v>
      </c>
    </row>
    <row r="19" spans="1:56" x14ac:dyDescent="0.2">
      <c r="A19" s="281" t="s">
        <v>459</v>
      </c>
      <c r="B19" s="285" t="s">
        <v>268</v>
      </c>
      <c r="C19" s="442">
        <v>0</v>
      </c>
      <c r="D19" s="442">
        <v>0</v>
      </c>
      <c r="E19" s="442">
        <v>0</v>
      </c>
      <c r="F19" s="442">
        <v>0</v>
      </c>
      <c r="G19" s="442">
        <v>0</v>
      </c>
      <c r="H19" s="442">
        <v>0</v>
      </c>
      <c r="I19" s="442">
        <v>0</v>
      </c>
      <c r="J19" s="442">
        <v>0</v>
      </c>
      <c r="K19" s="442">
        <v>0</v>
      </c>
      <c r="L19" s="442">
        <v>0</v>
      </c>
      <c r="M19" s="442">
        <v>1.6155088852988692E-3</v>
      </c>
      <c r="N19" s="442">
        <v>0</v>
      </c>
      <c r="O19" s="442">
        <v>0</v>
      </c>
      <c r="P19" s="442">
        <v>0</v>
      </c>
      <c r="Q19" s="442">
        <v>0.16378162450066577</v>
      </c>
      <c r="R19" s="442">
        <v>3.614457831325301E-2</v>
      </c>
      <c r="S19" s="442">
        <v>1.8867924528301886E-2</v>
      </c>
      <c r="T19" s="442">
        <v>0</v>
      </c>
      <c r="U19" s="442">
        <v>1.4285714285714285E-2</v>
      </c>
      <c r="V19" s="442">
        <v>0</v>
      </c>
      <c r="W19" s="442">
        <v>7.5244544770504138E-3</v>
      </c>
      <c r="X19" s="442">
        <v>0</v>
      </c>
      <c r="Y19" s="442">
        <v>6.8689896340701885E-3</v>
      </c>
      <c r="Z19" s="442">
        <v>0</v>
      </c>
      <c r="AA19" s="442">
        <v>1.1811023622047244E-2</v>
      </c>
      <c r="AB19" s="442">
        <v>0</v>
      </c>
      <c r="AC19" s="442">
        <v>0</v>
      </c>
      <c r="AD19" s="442">
        <v>0</v>
      </c>
      <c r="AE19" s="442">
        <v>0</v>
      </c>
      <c r="AF19" s="442">
        <v>0</v>
      </c>
      <c r="AG19" s="442">
        <v>0</v>
      </c>
      <c r="AH19" s="442">
        <v>3.3852403520649965E-4</v>
      </c>
      <c r="AI19" s="442">
        <v>0</v>
      </c>
      <c r="AJ19" s="442">
        <v>0</v>
      </c>
      <c r="AK19" s="442">
        <v>0</v>
      </c>
      <c r="AL19" s="442">
        <v>5.9656972408650257E-3</v>
      </c>
      <c r="AM19" s="442">
        <v>0</v>
      </c>
      <c r="AN19" s="442">
        <v>0</v>
      </c>
      <c r="AO19" s="442">
        <v>0</v>
      </c>
      <c r="AP19" s="443">
        <v>3.3573946617424877E-3</v>
      </c>
      <c r="AQ19" s="442">
        <v>0</v>
      </c>
      <c r="AR19" s="442">
        <v>5.6687735608401125E-5</v>
      </c>
      <c r="AS19" s="442">
        <v>0</v>
      </c>
      <c r="AT19" s="442">
        <v>6.0413005272407731E-3</v>
      </c>
      <c r="AU19" s="442">
        <v>4.6370478271425104E-2</v>
      </c>
      <c r="AV19" s="442">
        <v>7.8212290502793297E-2</v>
      </c>
      <c r="AW19" s="443">
        <v>3.9754191639481068E-3</v>
      </c>
      <c r="AX19" s="442">
        <v>5.0315778485307168E-3</v>
      </c>
      <c r="AY19" s="443">
        <v>2.7228281308762693E-2</v>
      </c>
      <c r="AZ19" s="443">
        <v>1.0660035677604195E-2</v>
      </c>
      <c r="BA19" s="442">
        <v>9.8541487927442089E-3</v>
      </c>
      <c r="BB19" s="443">
        <v>8.0023919237398426E-3</v>
      </c>
      <c r="BC19" s="442">
        <v>1.4900244128293627E-2</v>
      </c>
      <c r="BD19" s="443">
        <v>1.1460924504402765E-2</v>
      </c>
    </row>
    <row r="20" spans="1:56" x14ac:dyDescent="0.2">
      <c r="A20" s="281" t="s">
        <v>460</v>
      </c>
      <c r="B20" s="285" t="s">
        <v>269</v>
      </c>
      <c r="C20" s="442">
        <v>0</v>
      </c>
      <c r="D20" s="442">
        <v>0</v>
      </c>
      <c r="E20" s="442">
        <v>0</v>
      </c>
      <c r="F20" s="442">
        <v>0</v>
      </c>
      <c r="G20" s="442">
        <v>0</v>
      </c>
      <c r="H20" s="442">
        <v>0</v>
      </c>
      <c r="I20" s="442">
        <v>0</v>
      </c>
      <c r="J20" s="442">
        <v>0</v>
      </c>
      <c r="K20" s="442">
        <v>0</v>
      </c>
      <c r="L20" s="442">
        <v>0</v>
      </c>
      <c r="M20" s="442">
        <v>1.6155088852988692E-3</v>
      </c>
      <c r="N20" s="442">
        <v>0</v>
      </c>
      <c r="O20" s="442">
        <v>0</v>
      </c>
      <c r="P20" s="442">
        <v>0</v>
      </c>
      <c r="Q20" s="442">
        <v>5.3262316910785623E-3</v>
      </c>
      <c r="R20" s="442">
        <v>0.15662650602409639</v>
      </c>
      <c r="S20" s="442">
        <v>0</v>
      </c>
      <c r="T20" s="442">
        <v>0</v>
      </c>
      <c r="U20" s="442">
        <v>1.5873015873015873E-3</v>
      </c>
      <c r="V20" s="442">
        <v>0</v>
      </c>
      <c r="W20" s="442">
        <v>7.5244544770504136E-4</v>
      </c>
      <c r="X20" s="442">
        <v>0</v>
      </c>
      <c r="Y20" s="442">
        <v>1.2489072061945796E-4</v>
      </c>
      <c r="Z20" s="442">
        <v>0</v>
      </c>
      <c r="AA20" s="442">
        <v>0</v>
      </c>
      <c r="AB20" s="442">
        <v>0</v>
      </c>
      <c r="AC20" s="442">
        <v>0</v>
      </c>
      <c r="AD20" s="442">
        <v>0</v>
      </c>
      <c r="AE20" s="442">
        <v>0</v>
      </c>
      <c r="AF20" s="442">
        <v>0</v>
      </c>
      <c r="AG20" s="442">
        <v>0</v>
      </c>
      <c r="AH20" s="442">
        <v>0</v>
      </c>
      <c r="AI20" s="442">
        <v>0</v>
      </c>
      <c r="AJ20" s="442">
        <v>0</v>
      </c>
      <c r="AK20" s="442">
        <v>0</v>
      </c>
      <c r="AL20" s="442">
        <v>8.2028337061894104E-3</v>
      </c>
      <c r="AM20" s="442">
        <v>0</v>
      </c>
      <c r="AN20" s="442">
        <v>0</v>
      </c>
      <c r="AO20" s="442">
        <v>0</v>
      </c>
      <c r="AP20" s="443">
        <v>4.88348314435271E-4</v>
      </c>
      <c r="AQ20" s="442">
        <v>0</v>
      </c>
      <c r="AR20" s="442">
        <v>2.8343867804200562E-5</v>
      </c>
      <c r="AS20" s="442">
        <v>0</v>
      </c>
      <c r="AT20" s="442">
        <v>3.5149384885764497E-3</v>
      </c>
      <c r="AU20" s="442">
        <v>7.8659868900218505E-2</v>
      </c>
      <c r="AV20" s="442">
        <v>0</v>
      </c>
      <c r="AW20" s="443">
        <v>5.4168879447689857E-3</v>
      </c>
      <c r="AX20" s="442">
        <v>4.0607547366772797E-3</v>
      </c>
      <c r="AY20" s="443">
        <v>3.1214742384355022E-3</v>
      </c>
      <c r="AZ20" s="443">
        <v>4.757013892642846E-3</v>
      </c>
      <c r="BA20" s="442">
        <v>3.8566817828982309E-3</v>
      </c>
      <c r="BB20" s="443">
        <v>6.8416054029336237E-3</v>
      </c>
      <c r="BC20" s="442">
        <v>1.431096893677919E-3</v>
      </c>
      <c r="BD20" s="443">
        <v>1.2666534405664841E-3</v>
      </c>
    </row>
    <row r="21" spans="1:56" x14ac:dyDescent="0.2">
      <c r="A21" s="281" t="s">
        <v>461</v>
      </c>
      <c r="B21" s="285" t="s">
        <v>270</v>
      </c>
      <c r="C21" s="442">
        <v>4.3047783039173483E-4</v>
      </c>
      <c r="D21" s="442">
        <v>0</v>
      </c>
      <c r="E21" s="442">
        <v>0</v>
      </c>
      <c r="F21" s="442">
        <v>0</v>
      </c>
      <c r="G21" s="442">
        <v>0</v>
      </c>
      <c r="H21" s="442">
        <v>0</v>
      </c>
      <c r="I21" s="442">
        <v>0</v>
      </c>
      <c r="J21" s="442">
        <v>0</v>
      </c>
      <c r="K21" s="442">
        <v>0</v>
      </c>
      <c r="L21" s="442">
        <v>0</v>
      </c>
      <c r="M21" s="442">
        <v>0</v>
      </c>
      <c r="N21" s="442">
        <v>0</v>
      </c>
      <c r="O21" s="442">
        <v>0</v>
      </c>
      <c r="P21" s="442">
        <v>0</v>
      </c>
      <c r="Q21" s="442">
        <v>2.6631158455392811E-3</v>
      </c>
      <c r="R21" s="442">
        <v>1.2048192771084338E-2</v>
      </c>
      <c r="S21" s="442">
        <v>8.8050314465408799E-2</v>
      </c>
      <c r="T21" s="442">
        <v>0</v>
      </c>
      <c r="U21" s="442">
        <v>1.5873015873015873E-3</v>
      </c>
      <c r="V21" s="442">
        <v>0</v>
      </c>
      <c r="W21" s="442">
        <v>7.5244544770504136E-4</v>
      </c>
      <c r="X21" s="442">
        <v>0</v>
      </c>
      <c r="Y21" s="442">
        <v>2.4978144123891593E-4</v>
      </c>
      <c r="Z21" s="442">
        <v>0</v>
      </c>
      <c r="AA21" s="442">
        <v>0</v>
      </c>
      <c r="AB21" s="442">
        <v>0</v>
      </c>
      <c r="AC21" s="442">
        <v>1.201923076923077E-3</v>
      </c>
      <c r="AD21" s="442">
        <v>0</v>
      </c>
      <c r="AE21" s="442">
        <v>0</v>
      </c>
      <c r="AF21" s="442">
        <v>0</v>
      </c>
      <c r="AG21" s="442">
        <v>0</v>
      </c>
      <c r="AH21" s="442">
        <v>3.2159783344617469E-3</v>
      </c>
      <c r="AI21" s="442">
        <v>0</v>
      </c>
      <c r="AJ21" s="442">
        <v>1.3082155939298797E-2</v>
      </c>
      <c r="AK21" s="442">
        <v>0</v>
      </c>
      <c r="AL21" s="442">
        <v>2.2371364653243847E-3</v>
      </c>
      <c r="AM21" s="442">
        <v>0</v>
      </c>
      <c r="AN21" s="442">
        <v>4.3478260869565216E-2</v>
      </c>
      <c r="AO21" s="442">
        <v>0</v>
      </c>
      <c r="AP21" s="443">
        <v>1.4955667129580173E-3</v>
      </c>
      <c r="AQ21" s="442">
        <v>1.0822510822510823E-3</v>
      </c>
      <c r="AR21" s="442">
        <v>3.9681414925880784E-4</v>
      </c>
      <c r="AS21" s="442">
        <v>0</v>
      </c>
      <c r="AT21" s="442">
        <v>1.7464850615114234E-2</v>
      </c>
      <c r="AU21" s="442">
        <v>5.0497693614955083E-2</v>
      </c>
      <c r="AV21" s="442">
        <v>3.9106145251396648E-2</v>
      </c>
      <c r="AW21" s="443">
        <v>5.9024353235718075E-3</v>
      </c>
      <c r="AX21" s="442">
        <v>5.0837726394905788E-3</v>
      </c>
      <c r="AY21" s="443">
        <v>2.3317036479879654E-3</v>
      </c>
      <c r="AZ21" s="443">
        <v>4.8759392399589166E-3</v>
      </c>
      <c r="BA21" s="442">
        <v>4.4858438534134083E-3</v>
      </c>
      <c r="BB21" s="443">
        <v>6.8591930774912942E-3</v>
      </c>
      <c r="BC21" s="442">
        <v>1.7117041277324128E-3</v>
      </c>
      <c r="BD21" s="443">
        <v>2.4264806873502526E-3</v>
      </c>
    </row>
    <row r="22" spans="1:56" x14ac:dyDescent="0.2">
      <c r="A22" s="281" t="s">
        <v>462</v>
      </c>
      <c r="B22" s="285" t="s">
        <v>280</v>
      </c>
      <c r="C22" s="442">
        <v>0</v>
      </c>
      <c r="D22" s="442">
        <v>0</v>
      </c>
      <c r="E22" s="442">
        <v>0</v>
      </c>
      <c r="F22" s="442">
        <v>0</v>
      </c>
      <c r="G22" s="442">
        <v>0</v>
      </c>
      <c r="H22" s="442">
        <v>0</v>
      </c>
      <c r="I22" s="442">
        <v>0</v>
      </c>
      <c r="J22" s="442">
        <v>0</v>
      </c>
      <c r="K22" s="442">
        <v>0</v>
      </c>
      <c r="L22" s="442">
        <v>0</v>
      </c>
      <c r="M22" s="442">
        <v>0</v>
      </c>
      <c r="N22" s="442">
        <v>0</v>
      </c>
      <c r="O22" s="442">
        <v>0</v>
      </c>
      <c r="P22" s="442">
        <v>4.608294930875576E-3</v>
      </c>
      <c r="Q22" s="442">
        <v>7.989347536617843E-3</v>
      </c>
      <c r="R22" s="442">
        <v>1.2048192771084338E-2</v>
      </c>
      <c r="S22" s="442">
        <v>0.13836477987421383</v>
      </c>
      <c r="T22" s="442">
        <v>0.30769230769230771</v>
      </c>
      <c r="U22" s="442">
        <v>0.15079365079365079</v>
      </c>
      <c r="V22" s="442">
        <v>0.42857142857142855</v>
      </c>
      <c r="W22" s="442">
        <v>1.1286681715575621E-2</v>
      </c>
      <c r="X22" s="442">
        <v>1.0752688172043012E-2</v>
      </c>
      <c r="Y22" s="442">
        <v>3.7467216185837392E-4</v>
      </c>
      <c r="Z22" s="442">
        <v>0</v>
      </c>
      <c r="AA22" s="442">
        <v>0</v>
      </c>
      <c r="AB22" s="442">
        <v>0</v>
      </c>
      <c r="AC22" s="442">
        <v>0</v>
      </c>
      <c r="AD22" s="442">
        <v>0</v>
      </c>
      <c r="AE22" s="442">
        <v>0</v>
      </c>
      <c r="AF22" s="442">
        <v>0</v>
      </c>
      <c r="AG22" s="442">
        <v>0</v>
      </c>
      <c r="AH22" s="442">
        <v>2.2004062288422479E-3</v>
      </c>
      <c r="AI22" s="442">
        <v>7.4390924307234519E-4</v>
      </c>
      <c r="AJ22" s="442">
        <v>0</v>
      </c>
      <c r="AK22" s="442">
        <v>0</v>
      </c>
      <c r="AL22" s="442">
        <v>8.2028337061894104E-3</v>
      </c>
      <c r="AM22" s="442">
        <v>0</v>
      </c>
      <c r="AN22" s="442">
        <v>0</v>
      </c>
      <c r="AO22" s="442">
        <v>2.4390243902439025E-2</v>
      </c>
      <c r="AP22" s="443">
        <v>2.8690463473072169E-3</v>
      </c>
      <c r="AQ22" s="442">
        <v>0</v>
      </c>
      <c r="AR22" s="442">
        <v>5.3853348827981068E-4</v>
      </c>
      <c r="AS22" s="442">
        <v>0</v>
      </c>
      <c r="AT22" s="442">
        <v>0</v>
      </c>
      <c r="AU22" s="442">
        <v>0</v>
      </c>
      <c r="AV22" s="442">
        <v>-1.11731843575419E-2</v>
      </c>
      <c r="AW22" s="443">
        <v>2.579470449889993E-4</v>
      </c>
      <c r="AX22" s="442">
        <v>2.1399864293543502E-3</v>
      </c>
      <c r="AY22" s="443">
        <v>1.4667168108311395E-3</v>
      </c>
      <c r="AZ22" s="443">
        <v>6.0543813179090764E-4</v>
      </c>
      <c r="BA22" s="442">
        <v>1.9937083792948484E-3</v>
      </c>
      <c r="BB22" s="443">
        <v>3.605473284322347E-3</v>
      </c>
      <c r="BC22" s="442">
        <v>-4.1810477874119597E-3</v>
      </c>
      <c r="BD22" s="443">
        <v>5.9517450821798643E-4</v>
      </c>
    </row>
    <row r="23" spans="1:56" x14ac:dyDescent="0.2">
      <c r="A23" s="281" t="s">
        <v>463</v>
      </c>
      <c r="B23" s="283" t="s">
        <v>35</v>
      </c>
      <c r="C23" s="442">
        <v>0</v>
      </c>
      <c r="D23" s="442">
        <v>0</v>
      </c>
      <c r="E23" s="442">
        <v>1.6545334215751159E-3</v>
      </c>
      <c r="F23" s="442">
        <v>0</v>
      </c>
      <c r="G23" s="442">
        <v>0</v>
      </c>
      <c r="H23" s="442">
        <v>0</v>
      </c>
      <c r="I23" s="442">
        <v>0</v>
      </c>
      <c r="J23" s="442">
        <v>0</v>
      </c>
      <c r="K23" s="442">
        <v>0</v>
      </c>
      <c r="L23" s="442">
        <v>0</v>
      </c>
      <c r="M23" s="442">
        <v>0</v>
      </c>
      <c r="N23" s="442">
        <v>0</v>
      </c>
      <c r="O23" s="442">
        <v>0</v>
      </c>
      <c r="P23" s="442">
        <v>0</v>
      </c>
      <c r="Q23" s="442">
        <v>2.529960053262317E-2</v>
      </c>
      <c r="R23" s="442">
        <v>2.4096385542168676E-2</v>
      </c>
      <c r="S23" s="442">
        <v>1.8867924528301886E-2</v>
      </c>
      <c r="T23" s="442">
        <v>2.564102564102564E-2</v>
      </c>
      <c r="U23" s="442">
        <v>0.12063492063492064</v>
      </c>
      <c r="V23" s="442">
        <v>0</v>
      </c>
      <c r="W23" s="442">
        <v>3.3107599699021821E-2</v>
      </c>
      <c r="X23" s="442">
        <v>0</v>
      </c>
      <c r="Y23" s="442">
        <v>8.4925690021231421E-3</v>
      </c>
      <c r="Z23" s="442">
        <v>0</v>
      </c>
      <c r="AA23" s="442">
        <v>0</v>
      </c>
      <c r="AB23" s="442">
        <v>0</v>
      </c>
      <c r="AC23" s="442">
        <v>0</v>
      </c>
      <c r="AD23" s="442">
        <v>0</v>
      </c>
      <c r="AE23" s="442">
        <v>0</v>
      </c>
      <c r="AF23" s="442">
        <v>0</v>
      </c>
      <c r="AG23" s="442">
        <v>0</v>
      </c>
      <c r="AH23" s="442">
        <v>1.8618821936357481E-3</v>
      </c>
      <c r="AI23" s="442">
        <v>3.719546215361726E-4</v>
      </c>
      <c r="AJ23" s="442">
        <v>0</v>
      </c>
      <c r="AK23" s="442">
        <v>0</v>
      </c>
      <c r="AL23" s="442">
        <v>4.4742729306487695E-3</v>
      </c>
      <c r="AM23" s="442">
        <v>0</v>
      </c>
      <c r="AN23" s="442">
        <v>0</v>
      </c>
      <c r="AO23" s="442">
        <v>0</v>
      </c>
      <c r="AP23" s="443">
        <v>3.6168297037862257E-3</v>
      </c>
      <c r="AQ23" s="442">
        <v>5.411255411255411E-3</v>
      </c>
      <c r="AR23" s="442">
        <v>1.2046143816785239E-2</v>
      </c>
      <c r="AS23" s="442">
        <v>0</v>
      </c>
      <c r="AT23" s="442">
        <v>1.1423550087873463E-2</v>
      </c>
      <c r="AU23" s="442">
        <v>5.1468803107550379E-2</v>
      </c>
      <c r="AV23" s="442">
        <v>3.3519553072625698E-2</v>
      </c>
      <c r="AW23" s="443">
        <v>1.1410363401866323E-2</v>
      </c>
      <c r="AX23" s="442">
        <v>1.0324129651860744E-2</v>
      </c>
      <c r="AY23" s="443">
        <v>1.959383226776984E-2</v>
      </c>
      <c r="AZ23" s="443">
        <v>1.3762906103032596E-2</v>
      </c>
      <c r="BA23" s="442">
        <v>1.2338113330882052E-2</v>
      </c>
      <c r="BB23" s="443">
        <v>1.5477153610749587E-2</v>
      </c>
      <c r="BC23" s="442">
        <v>1.1027864298341612E-2</v>
      </c>
      <c r="BD23" s="443">
        <v>9.6143574404443967E-3</v>
      </c>
    </row>
    <row r="24" spans="1:56" x14ac:dyDescent="0.2">
      <c r="A24" s="281" t="s">
        <v>464</v>
      </c>
      <c r="B24" s="283" t="s">
        <v>465</v>
      </c>
      <c r="C24" s="442">
        <v>0</v>
      </c>
      <c r="D24" s="442">
        <v>0</v>
      </c>
      <c r="E24" s="442">
        <v>0</v>
      </c>
      <c r="F24" s="442">
        <v>0</v>
      </c>
      <c r="G24" s="442">
        <v>0</v>
      </c>
      <c r="H24" s="442">
        <v>0</v>
      </c>
      <c r="I24" s="442">
        <v>0</v>
      </c>
      <c r="J24" s="442">
        <v>0</v>
      </c>
      <c r="K24" s="442">
        <v>0</v>
      </c>
      <c r="L24" s="442">
        <v>0</v>
      </c>
      <c r="M24" s="442">
        <v>0</v>
      </c>
      <c r="N24" s="442">
        <v>0</v>
      </c>
      <c r="O24" s="442">
        <v>0</v>
      </c>
      <c r="P24" s="442">
        <v>0</v>
      </c>
      <c r="Q24" s="442">
        <v>1.3315579227696406E-3</v>
      </c>
      <c r="R24" s="442">
        <v>0</v>
      </c>
      <c r="S24" s="442">
        <v>0</v>
      </c>
      <c r="T24" s="442">
        <v>0</v>
      </c>
      <c r="U24" s="442">
        <v>0</v>
      </c>
      <c r="V24" s="442">
        <v>0</v>
      </c>
      <c r="W24" s="442">
        <v>6.0195635816403309E-3</v>
      </c>
      <c r="X24" s="442">
        <v>0</v>
      </c>
      <c r="Y24" s="442">
        <v>1.7484700886724117E-3</v>
      </c>
      <c r="Z24" s="442">
        <v>0</v>
      </c>
      <c r="AA24" s="442">
        <v>0</v>
      </c>
      <c r="AB24" s="442">
        <v>0</v>
      </c>
      <c r="AC24" s="442">
        <v>4.0064102564102563E-4</v>
      </c>
      <c r="AD24" s="442">
        <v>0</v>
      </c>
      <c r="AE24" s="442">
        <v>0</v>
      </c>
      <c r="AF24" s="442">
        <v>0</v>
      </c>
      <c r="AG24" s="442">
        <v>0</v>
      </c>
      <c r="AH24" s="442">
        <v>1.6926201760324984E-3</v>
      </c>
      <c r="AI24" s="442">
        <v>0</v>
      </c>
      <c r="AJ24" s="442">
        <v>0</v>
      </c>
      <c r="AK24" s="442">
        <v>0</v>
      </c>
      <c r="AL24" s="442">
        <v>7.4571215510812821E-4</v>
      </c>
      <c r="AM24" s="442">
        <v>0</v>
      </c>
      <c r="AN24" s="442">
        <v>0</v>
      </c>
      <c r="AO24" s="442">
        <v>0</v>
      </c>
      <c r="AP24" s="443">
        <v>5.3413096891357758E-4</v>
      </c>
      <c r="AQ24" s="442">
        <v>1.0822510822510823E-3</v>
      </c>
      <c r="AR24" s="442">
        <v>1.1365890989484425E-2</v>
      </c>
      <c r="AS24" s="442">
        <v>0</v>
      </c>
      <c r="AT24" s="442">
        <v>3.3721441124780316E-2</v>
      </c>
      <c r="AU24" s="442">
        <v>2.2821073075989316E-2</v>
      </c>
      <c r="AV24" s="442">
        <v>0</v>
      </c>
      <c r="AW24" s="443">
        <v>1.2184204536833321E-2</v>
      </c>
      <c r="AX24" s="442">
        <v>8.7478469648729056E-3</v>
      </c>
      <c r="AY24" s="443">
        <v>2.2564874012786761E-4</v>
      </c>
      <c r="AZ24" s="443">
        <v>8.746418725336505E-3</v>
      </c>
      <c r="BA24" s="442">
        <v>6.8962699677248031E-3</v>
      </c>
      <c r="BB24" s="443">
        <v>1.4720883604769777E-2</v>
      </c>
      <c r="BC24" s="442">
        <v>-7.8570025535258301E-4</v>
      </c>
      <c r="BD24" s="443">
        <v>1.0682619378271552E-4</v>
      </c>
    </row>
    <row r="25" spans="1:56" x14ac:dyDescent="0.2">
      <c r="A25" s="281" t="s">
        <v>466</v>
      </c>
      <c r="B25" s="283" t="s">
        <v>191</v>
      </c>
      <c r="C25" s="442">
        <v>0</v>
      </c>
      <c r="D25" s="442">
        <v>0</v>
      </c>
      <c r="E25" s="442">
        <v>4.8974189278623431E-2</v>
      </c>
      <c r="F25" s="442">
        <v>0</v>
      </c>
      <c r="G25" s="442">
        <v>0</v>
      </c>
      <c r="H25" s="442">
        <v>0</v>
      </c>
      <c r="I25" s="442">
        <v>0</v>
      </c>
      <c r="J25" s="442">
        <v>0</v>
      </c>
      <c r="K25" s="442">
        <v>0</v>
      </c>
      <c r="L25" s="442">
        <v>0</v>
      </c>
      <c r="M25" s="442">
        <v>0</v>
      </c>
      <c r="N25" s="442">
        <v>0</v>
      </c>
      <c r="O25" s="442">
        <v>0</v>
      </c>
      <c r="P25" s="442">
        <v>0</v>
      </c>
      <c r="Q25" s="442">
        <v>0</v>
      </c>
      <c r="R25" s="442">
        <v>0</v>
      </c>
      <c r="S25" s="442">
        <v>0</v>
      </c>
      <c r="T25" s="442">
        <v>0</v>
      </c>
      <c r="U25" s="442">
        <v>0</v>
      </c>
      <c r="V25" s="442">
        <v>0</v>
      </c>
      <c r="W25" s="442">
        <v>0.46802106847253572</v>
      </c>
      <c r="X25" s="442">
        <v>0</v>
      </c>
      <c r="Y25" s="442">
        <v>0</v>
      </c>
      <c r="Z25" s="442">
        <v>0</v>
      </c>
      <c r="AA25" s="442">
        <v>0</v>
      </c>
      <c r="AB25" s="442">
        <v>0</v>
      </c>
      <c r="AC25" s="442">
        <v>0</v>
      </c>
      <c r="AD25" s="442">
        <v>0</v>
      </c>
      <c r="AE25" s="442">
        <v>0</v>
      </c>
      <c r="AF25" s="442">
        <v>2.7511196417146513E-2</v>
      </c>
      <c r="AG25" s="442">
        <v>0</v>
      </c>
      <c r="AH25" s="442">
        <v>5.4163845633039944E-3</v>
      </c>
      <c r="AI25" s="442">
        <v>0</v>
      </c>
      <c r="AJ25" s="442">
        <v>0</v>
      </c>
      <c r="AK25" s="442">
        <v>0</v>
      </c>
      <c r="AL25" s="442">
        <v>2.0879940343027592E-2</v>
      </c>
      <c r="AM25" s="442">
        <v>0</v>
      </c>
      <c r="AN25" s="442">
        <v>0</v>
      </c>
      <c r="AO25" s="442">
        <v>0</v>
      </c>
      <c r="AP25" s="443">
        <v>1.3322752453187236E-2</v>
      </c>
      <c r="AQ25" s="442">
        <v>0</v>
      </c>
      <c r="AR25" s="442">
        <v>2.1286244720954622E-2</v>
      </c>
      <c r="AS25" s="442">
        <v>0</v>
      </c>
      <c r="AT25" s="442">
        <v>3.1744288224956063E-2</v>
      </c>
      <c r="AU25" s="442">
        <v>4.127215343529983E-2</v>
      </c>
      <c r="AV25" s="442">
        <v>5.027932960893855E-2</v>
      </c>
      <c r="AW25" s="443">
        <v>1.8496320461270008E-2</v>
      </c>
      <c r="AX25" s="442">
        <v>2.1838300537606346E-2</v>
      </c>
      <c r="AY25" s="443">
        <v>4.279804437758556E-2</v>
      </c>
      <c r="AZ25" s="443">
        <v>2.5482458511270879E-2</v>
      </c>
      <c r="BA25" s="442">
        <v>2.6392123217714589E-2</v>
      </c>
      <c r="BB25" s="443">
        <v>3.343416933413064E-2</v>
      </c>
      <c r="BC25" s="442">
        <v>1.2795689872884923E-2</v>
      </c>
      <c r="BD25" s="443">
        <v>2.0281715933889846E-2</v>
      </c>
    </row>
    <row r="26" spans="1:56" x14ac:dyDescent="0.2">
      <c r="A26" s="281" t="s">
        <v>467</v>
      </c>
      <c r="B26" s="283" t="s">
        <v>50</v>
      </c>
      <c r="C26" s="442">
        <v>1.2914334911752045E-3</v>
      </c>
      <c r="D26" s="442">
        <v>6.024096385542169E-3</v>
      </c>
      <c r="E26" s="442">
        <v>6.9490403706154863E-3</v>
      </c>
      <c r="F26" s="442">
        <v>0</v>
      </c>
      <c r="G26" s="442">
        <v>9.1438744133354906E-3</v>
      </c>
      <c r="H26" s="442">
        <v>1.8823529411764704E-2</v>
      </c>
      <c r="I26" s="442">
        <v>0</v>
      </c>
      <c r="J26" s="442">
        <v>0</v>
      </c>
      <c r="K26" s="442">
        <v>0</v>
      </c>
      <c r="L26" s="442">
        <v>0</v>
      </c>
      <c r="M26" s="442">
        <v>1.1308562197092083E-2</v>
      </c>
      <c r="N26" s="442">
        <v>0</v>
      </c>
      <c r="O26" s="442">
        <v>0</v>
      </c>
      <c r="P26" s="442">
        <v>4.608294930875576E-3</v>
      </c>
      <c r="Q26" s="442">
        <v>1.3315579227696406E-3</v>
      </c>
      <c r="R26" s="442">
        <v>0</v>
      </c>
      <c r="S26" s="442">
        <v>6.2893081761006293E-3</v>
      </c>
      <c r="T26" s="442">
        <v>0</v>
      </c>
      <c r="U26" s="442">
        <v>4.7619047619047623E-3</v>
      </c>
      <c r="V26" s="442">
        <v>0</v>
      </c>
      <c r="W26" s="442">
        <v>1.5048908954100827E-3</v>
      </c>
      <c r="X26" s="442">
        <v>6.4516129032258063E-2</v>
      </c>
      <c r="Y26" s="442">
        <v>3.2471587361059071E-3</v>
      </c>
      <c r="Z26" s="442">
        <v>8.869179600886918E-3</v>
      </c>
      <c r="AA26" s="442">
        <v>3.937007874015748E-3</v>
      </c>
      <c r="AB26" s="442">
        <v>2.6385224274406332E-3</v>
      </c>
      <c r="AC26" s="442">
        <v>6.41025641025641E-3</v>
      </c>
      <c r="AD26" s="442">
        <v>1.6513761467889909E-2</v>
      </c>
      <c r="AE26" s="442">
        <v>0</v>
      </c>
      <c r="AF26" s="442">
        <v>1.9193857965451055E-3</v>
      </c>
      <c r="AG26" s="442">
        <v>1.2987012987012988E-2</v>
      </c>
      <c r="AH26" s="442">
        <v>8.9708869329722402E-3</v>
      </c>
      <c r="AI26" s="442">
        <v>1.301841175376604E-2</v>
      </c>
      <c r="AJ26" s="442">
        <v>3.9246467817896386E-3</v>
      </c>
      <c r="AK26" s="442">
        <v>4.7619047619047616E-2</v>
      </c>
      <c r="AL26" s="442">
        <v>5.9656972408650257E-3</v>
      </c>
      <c r="AM26" s="442">
        <v>3.2814952204308747E-3</v>
      </c>
      <c r="AN26" s="442">
        <v>0</v>
      </c>
      <c r="AO26" s="442">
        <v>2.4390243902439025E-2</v>
      </c>
      <c r="AP26" s="443">
        <v>6.4553542814412383E-3</v>
      </c>
      <c r="AQ26" s="442">
        <v>1.948051948051948E-2</v>
      </c>
      <c r="AR26" s="442">
        <v>1.0062073070491199E-2</v>
      </c>
      <c r="AS26" s="442">
        <v>0</v>
      </c>
      <c r="AT26" s="442">
        <v>3.9543057996485062E-3</v>
      </c>
      <c r="AU26" s="442">
        <v>8.7399854333576107E-3</v>
      </c>
      <c r="AV26" s="442">
        <v>0</v>
      </c>
      <c r="AW26" s="443">
        <v>6.7521432364767466E-3</v>
      </c>
      <c r="AX26" s="442">
        <v>9.0610157106320796E-3</v>
      </c>
      <c r="AY26" s="443">
        <v>2.8958254983076346E-3</v>
      </c>
      <c r="AZ26" s="443">
        <v>5.6435482999081035E-3</v>
      </c>
      <c r="BA26" s="442">
        <v>7.7215345017771784E-3</v>
      </c>
      <c r="BB26" s="443">
        <v>1.4984698723134827E-2</v>
      </c>
      <c r="BC26" s="442">
        <v>-9.260038723798299E-3</v>
      </c>
      <c r="BD26" s="443">
        <v>1.4192622888275063E-3</v>
      </c>
    </row>
    <row r="27" spans="1:56" x14ac:dyDescent="0.2">
      <c r="A27" s="281" t="s">
        <v>468</v>
      </c>
      <c r="B27" s="283" t="s">
        <v>36</v>
      </c>
      <c r="C27" s="442">
        <v>2.582866982350409E-3</v>
      </c>
      <c r="D27" s="442">
        <v>0</v>
      </c>
      <c r="E27" s="442">
        <v>9.9272005294506944E-4</v>
      </c>
      <c r="F27" s="442">
        <v>0</v>
      </c>
      <c r="G27" s="442">
        <v>5.6643469817122514E-4</v>
      </c>
      <c r="H27" s="442">
        <v>2.352941176470588E-3</v>
      </c>
      <c r="I27" s="442">
        <v>0</v>
      </c>
      <c r="J27" s="442">
        <v>0</v>
      </c>
      <c r="K27" s="442">
        <v>0</v>
      </c>
      <c r="L27" s="442">
        <v>0</v>
      </c>
      <c r="M27" s="442">
        <v>6.462035541195477E-3</v>
      </c>
      <c r="N27" s="442">
        <v>0</v>
      </c>
      <c r="O27" s="442">
        <v>0</v>
      </c>
      <c r="P27" s="442">
        <v>4.608294930875576E-3</v>
      </c>
      <c r="Q27" s="442">
        <v>1.3315579227696406E-3</v>
      </c>
      <c r="R27" s="442">
        <v>0</v>
      </c>
      <c r="S27" s="442">
        <v>0</v>
      </c>
      <c r="T27" s="442">
        <v>0</v>
      </c>
      <c r="U27" s="442">
        <v>1.5873015873015873E-3</v>
      </c>
      <c r="V27" s="442">
        <v>0</v>
      </c>
      <c r="W27" s="442">
        <v>7.5244544770504136E-4</v>
      </c>
      <c r="X27" s="442">
        <v>0</v>
      </c>
      <c r="Y27" s="442">
        <v>6.2445360309728985E-4</v>
      </c>
      <c r="Z27" s="442">
        <v>1.2564671101256468E-2</v>
      </c>
      <c r="AA27" s="442">
        <v>2.952755905511811E-2</v>
      </c>
      <c r="AB27" s="442">
        <v>2.6385224274406332E-3</v>
      </c>
      <c r="AC27" s="442">
        <v>3.205128205128205E-3</v>
      </c>
      <c r="AD27" s="442">
        <v>2.7522935779816515E-3</v>
      </c>
      <c r="AE27" s="442">
        <v>9.7428958051420846E-3</v>
      </c>
      <c r="AF27" s="442">
        <v>8.9571337172104932E-3</v>
      </c>
      <c r="AG27" s="442">
        <v>0</v>
      </c>
      <c r="AH27" s="442">
        <v>8.2938388625592423E-3</v>
      </c>
      <c r="AI27" s="442">
        <v>6.3232285661149338E-3</v>
      </c>
      <c r="AJ27" s="442">
        <v>2.3547880690737832E-3</v>
      </c>
      <c r="AK27" s="442">
        <v>0</v>
      </c>
      <c r="AL27" s="442">
        <v>7.4571215510812821E-4</v>
      </c>
      <c r="AM27" s="442">
        <v>1.7120844628334998E-3</v>
      </c>
      <c r="AN27" s="442">
        <v>0</v>
      </c>
      <c r="AO27" s="442">
        <v>0</v>
      </c>
      <c r="AP27" s="443">
        <v>3.4947426251774076E-3</v>
      </c>
      <c r="AQ27" s="442">
        <v>0</v>
      </c>
      <c r="AR27" s="442">
        <v>0</v>
      </c>
      <c r="AS27" s="442">
        <v>0</v>
      </c>
      <c r="AT27" s="442">
        <v>0.72242970123022843</v>
      </c>
      <c r="AU27" s="442">
        <v>0.29157562515173585</v>
      </c>
      <c r="AV27" s="442">
        <v>0</v>
      </c>
      <c r="AW27" s="443">
        <v>0.11801835976026098</v>
      </c>
      <c r="AX27" s="442">
        <v>8.3584738243123333E-2</v>
      </c>
      <c r="AY27" s="443">
        <v>0</v>
      </c>
      <c r="AZ27" s="443">
        <v>8.4091031947672853E-2</v>
      </c>
      <c r="BA27" s="442">
        <v>6.5424684397597743E-2</v>
      </c>
      <c r="BB27" s="443">
        <v>0</v>
      </c>
      <c r="BC27" s="442">
        <v>0.21825630664758539</v>
      </c>
      <c r="BD27" s="443">
        <v>0.12219390480260045</v>
      </c>
    </row>
    <row r="28" spans="1:56" x14ac:dyDescent="0.2">
      <c r="A28" s="281" t="s">
        <v>469</v>
      </c>
      <c r="B28" s="283" t="s">
        <v>192</v>
      </c>
      <c r="C28" s="442">
        <v>9.9009900990099011E-3</v>
      </c>
      <c r="D28" s="442">
        <v>9.0361445783132526E-3</v>
      </c>
      <c r="E28" s="442">
        <v>6.9490403706154863E-3</v>
      </c>
      <c r="F28" s="442">
        <v>4.8543689320388349E-2</v>
      </c>
      <c r="G28" s="442">
        <v>1.4079948211684739E-2</v>
      </c>
      <c r="H28" s="442">
        <v>3.0588235294117649E-2</v>
      </c>
      <c r="I28" s="442">
        <v>0</v>
      </c>
      <c r="J28" s="442">
        <v>3.5087719298245612E-2</v>
      </c>
      <c r="K28" s="442">
        <v>0</v>
      </c>
      <c r="L28" s="442">
        <v>3.9215686274509803E-2</v>
      </c>
      <c r="M28" s="442">
        <v>5.6542810985460421E-2</v>
      </c>
      <c r="N28" s="442">
        <v>7.1428571428571425E-2</v>
      </c>
      <c r="O28" s="442">
        <v>0</v>
      </c>
      <c r="P28" s="442">
        <v>2.7649769585253458E-2</v>
      </c>
      <c r="Q28" s="442">
        <v>1.3315579227696404E-2</v>
      </c>
      <c r="R28" s="442">
        <v>1.2048192771084338E-2</v>
      </c>
      <c r="S28" s="442">
        <v>6.2893081761006293E-3</v>
      </c>
      <c r="T28" s="442">
        <v>2.564102564102564E-2</v>
      </c>
      <c r="U28" s="442">
        <v>9.5238095238095247E-3</v>
      </c>
      <c r="V28" s="442">
        <v>0</v>
      </c>
      <c r="W28" s="442">
        <v>1.2039127163280662E-2</v>
      </c>
      <c r="X28" s="442">
        <v>1.0752688172043012E-2</v>
      </c>
      <c r="Y28" s="442">
        <v>3.1222680154864495E-3</v>
      </c>
      <c r="Z28" s="442">
        <v>0.10199556541019955</v>
      </c>
      <c r="AA28" s="442">
        <v>4.3307086614173228E-2</v>
      </c>
      <c r="AB28" s="442">
        <v>7.6517150395778361E-2</v>
      </c>
      <c r="AC28" s="442">
        <v>2.3237179487179488E-2</v>
      </c>
      <c r="AD28" s="442">
        <v>4.5871559633027525E-3</v>
      </c>
      <c r="AE28" s="442">
        <v>5.4127198917456026E-4</v>
      </c>
      <c r="AF28" s="442">
        <v>3.0710172744721688E-2</v>
      </c>
      <c r="AG28" s="442">
        <v>0</v>
      </c>
      <c r="AH28" s="442">
        <v>1.2186865267433988E-2</v>
      </c>
      <c r="AI28" s="442">
        <v>2.4177050399851217E-2</v>
      </c>
      <c r="AJ28" s="442">
        <v>1.2035583464154892E-2</v>
      </c>
      <c r="AK28" s="442">
        <v>0</v>
      </c>
      <c r="AL28" s="442">
        <v>4.4742729306487695E-3</v>
      </c>
      <c r="AM28" s="442">
        <v>4.9365102011699247E-2</v>
      </c>
      <c r="AN28" s="442">
        <v>0</v>
      </c>
      <c r="AO28" s="442">
        <v>0</v>
      </c>
      <c r="AP28" s="443">
        <v>1.9076106032627771E-2</v>
      </c>
      <c r="AQ28" s="442">
        <v>0</v>
      </c>
      <c r="AR28" s="442">
        <v>2.4772540460871292E-2</v>
      </c>
      <c r="AS28" s="442">
        <v>0</v>
      </c>
      <c r="AT28" s="442">
        <v>0</v>
      </c>
      <c r="AU28" s="442">
        <v>0</v>
      </c>
      <c r="AV28" s="442">
        <v>0</v>
      </c>
      <c r="AW28" s="443">
        <v>1.3261512783552082E-2</v>
      </c>
      <c r="AX28" s="442">
        <v>2.2172347199749465E-2</v>
      </c>
      <c r="AY28" s="443">
        <v>3.3847311019180143E-4</v>
      </c>
      <c r="AZ28" s="443">
        <v>9.5464619709173474E-3</v>
      </c>
      <c r="BA28" s="442">
        <v>1.7428606446868489E-2</v>
      </c>
      <c r="BB28" s="443">
        <v>1.3718386154982588E-2</v>
      </c>
      <c r="BC28" s="442">
        <v>2.8902545107612875E-3</v>
      </c>
      <c r="BD28" s="443">
        <v>2.0647977169716301E-2</v>
      </c>
    </row>
    <row r="29" spans="1:56" x14ac:dyDescent="0.2">
      <c r="A29" s="281" t="s">
        <v>470</v>
      </c>
      <c r="B29" s="283" t="s">
        <v>285</v>
      </c>
      <c r="C29" s="442">
        <v>4.3047783039173483E-4</v>
      </c>
      <c r="D29" s="442">
        <v>0</v>
      </c>
      <c r="E29" s="442">
        <v>0</v>
      </c>
      <c r="F29" s="442">
        <v>0</v>
      </c>
      <c r="G29" s="442">
        <v>1.9420618223013433E-3</v>
      </c>
      <c r="H29" s="442">
        <v>2.352941176470588E-3</v>
      </c>
      <c r="I29" s="442">
        <v>0</v>
      </c>
      <c r="J29" s="442">
        <v>0</v>
      </c>
      <c r="K29" s="442">
        <v>0</v>
      </c>
      <c r="L29" s="442">
        <v>0</v>
      </c>
      <c r="M29" s="442">
        <v>1.6155088852988692E-3</v>
      </c>
      <c r="N29" s="442">
        <v>0</v>
      </c>
      <c r="O29" s="442">
        <v>0</v>
      </c>
      <c r="P29" s="442">
        <v>0</v>
      </c>
      <c r="Q29" s="442">
        <v>0</v>
      </c>
      <c r="R29" s="442">
        <v>0</v>
      </c>
      <c r="S29" s="442">
        <v>0</v>
      </c>
      <c r="T29" s="442">
        <v>0</v>
      </c>
      <c r="U29" s="442">
        <v>0</v>
      </c>
      <c r="V29" s="442">
        <v>0</v>
      </c>
      <c r="W29" s="442">
        <v>0</v>
      </c>
      <c r="X29" s="442">
        <v>0</v>
      </c>
      <c r="Y29" s="442">
        <v>7.4934432371674784E-4</v>
      </c>
      <c r="Z29" s="442">
        <v>7.3909830007390983E-4</v>
      </c>
      <c r="AA29" s="442">
        <v>9.2519685039370081E-2</v>
      </c>
      <c r="AB29" s="442">
        <v>1.0554089709762533E-2</v>
      </c>
      <c r="AC29" s="442">
        <v>2.403846153846154E-3</v>
      </c>
      <c r="AD29" s="442">
        <v>9.1743119266055051E-4</v>
      </c>
      <c r="AE29" s="442">
        <v>0</v>
      </c>
      <c r="AF29" s="442">
        <v>3.838771593090211E-3</v>
      </c>
      <c r="AG29" s="442">
        <v>0</v>
      </c>
      <c r="AH29" s="442">
        <v>4.062288422477996E-3</v>
      </c>
      <c r="AI29" s="442">
        <v>9.2988655384043141E-3</v>
      </c>
      <c r="AJ29" s="442">
        <v>4.7095761381475663E-3</v>
      </c>
      <c r="AK29" s="442">
        <v>0</v>
      </c>
      <c r="AL29" s="442">
        <v>7.4571215510812821E-4</v>
      </c>
      <c r="AM29" s="442">
        <v>1.1413896418889999E-2</v>
      </c>
      <c r="AN29" s="442">
        <v>0</v>
      </c>
      <c r="AO29" s="442">
        <v>0</v>
      </c>
      <c r="AP29" s="443">
        <v>4.1356997878737008E-3</v>
      </c>
      <c r="AQ29" s="442">
        <v>0</v>
      </c>
      <c r="AR29" s="442">
        <v>7.0859669510501405E-3</v>
      </c>
      <c r="AS29" s="442">
        <v>-3.0678610872499691E-4</v>
      </c>
      <c r="AT29" s="442">
        <v>0</v>
      </c>
      <c r="AU29" s="442">
        <v>0</v>
      </c>
      <c r="AV29" s="442">
        <v>0</v>
      </c>
      <c r="AW29" s="443">
        <v>3.7174721189591076E-3</v>
      </c>
      <c r="AX29" s="442">
        <v>5.3865024270577794E-3</v>
      </c>
      <c r="AY29" s="443">
        <v>1.128243700639338E-4</v>
      </c>
      <c r="AZ29" s="443">
        <v>2.6812260122168765E-3</v>
      </c>
      <c r="BA29" s="442">
        <v>4.2407157739919104E-3</v>
      </c>
      <c r="BB29" s="443">
        <v>1.9346442013436983E-4</v>
      </c>
      <c r="BC29" s="442">
        <v>6.6503914470915056E-3</v>
      </c>
      <c r="BD29" s="443">
        <v>7.7525294916599265E-3</v>
      </c>
    </row>
    <row r="30" spans="1:56" x14ac:dyDescent="0.2">
      <c r="A30" s="281" t="s">
        <v>471</v>
      </c>
      <c r="B30" s="283" t="s">
        <v>281</v>
      </c>
      <c r="C30" s="442">
        <v>4.3047783039173483E-4</v>
      </c>
      <c r="D30" s="442">
        <v>0</v>
      </c>
      <c r="E30" s="442">
        <v>0</v>
      </c>
      <c r="F30" s="442">
        <v>0</v>
      </c>
      <c r="G30" s="442">
        <v>8.0919242595889308E-4</v>
      </c>
      <c r="H30" s="442">
        <v>0</v>
      </c>
      <c r="I30" s="442">
        <v>0</v>
      </c>
      <c r="J30" s="442">
        <v>0</v>
      </c>
      <c r="K30" s="442">
        <v>0</v>
      </c>
      <c r="L30" s="442">
        <v>0</v>
      </c>
      <c r="M30" s="442">
        <v>1.6155088852988692E-3</v>
      </c>
      <c r="N30" s="442">
        <v>0</v>
      </c>
      <c r="O30" s="442">
        <v>0</v>
      </c>
      <c r="P30" s="442">
        <v>0</v>
      </c>
      <c r="Q30" s="442">
        <v>0</v>
      </c>
      <c r="R30" s="442">
        <v>0</v>
      </c>
      <c r="S30" s="442">
        <v>0</v>
      </c>
      <c r="T30" s="442">
        <v>0</v>
      </c>
      <c r="U30" s="442">
        <v>0</v>
      </c>
      <c r="V30" s="442">
        <v>0</v>
      </c>
      <c r="W30" s="442">
        <v>0</v>
      </c>
      <c r="X30" s="442">
        <v>0</v>
      </c>
      <c r="Y30" s="442">
        <v>1.9982515299113274E-3</v>
      </c>
      <c r="Z30" s="442">
        <v>1.2564671101256468E-2</v>
      </c>
      <c r="AA30" s="442">
        <v>1.968503937007874E-3</v>
      </c>
      <c r="AB30" s="442">
        <v>0</v>
      </c>
      <c r="AC30" s="442">
        <v>1.201923076923077E-3</v>
      </c>
      <c r="AD30" s="442">
        <v>3.669724770642202E-3</v>
      </c>
      <c r="AE30" s="442">
        <v>0</v>
      </c>
      <c r="AF30" s="442">
        <v>1.2795905310300703E-2</v>
      </c>
      <c r="AG30" s="442">
        <v>0</v>
      </c>
      <c r="AH30" s="442">
        <v>2.7420446851726472E-2</v>
      </c>
      <c r="AI30" s="442">
        <v>5.5793193230425885E-3</v>
      </c>
      <c r="AJ30" s="442">
        <v>3.9246467817896386E-3</v>
      </c>
      <c r="AK30" s="442">
        <v>0</v>
      </c>
      <c r="AL30" s="442">
        <v>0</v>
      </c>
      <c r="AM30" s="442">
        <v>3.4669710372378371E-2</v>
      </c>
      <c r="AN30" s="442">
        <v>0</v>
      </c>
      <c r="AO30" s="442">
        <v>2.4390243902439025E-2</v>
      </c>
      <c r="AP30" s="443">
        <v>7.9967036488775619E-3</v>
      </c>
      <c r="AQ30" s="442">
        <v>0</v>
      </c>
      <c r="AR30" s="442">
        <v>1.0203792409512202E-3</v>
      </c>
      <c r="AS30" s="442">
        <v>7.4242238311449261E-3</v>
      </c>
      <c r="AT30" s="442">
        <v>0</v>
      </c>
      <c r="AU30" s="442">
        <v>0</v>
      </c>
      <c r="AV30" s="442">
        <v>0</v>
      </c>
      <c r="AW30" s="443">
        <v>2.3822168272513468E-3</v>
      </c>
      <c r="AX30" s="442">
        <v>7.1089305287332328E-3</v>
      </c>
      <c r="AY30" s="443">
        <v>3.7608123354644604E-5</v>
      </c>
      <c r="AZ30" s="443">
        <v>1.7082004432672035E-3</v>
      </c>
      <c r="BA30" s="442">
        <v>5.5725783388487155E-3</v>
      </c>
      <c r="BB30" s="443">
        <v>5.3290653909740058E-3</v>
      </c>
      <c r="BC30" s="442">
        <v>-4.0688048937901622E-3</v>
      </c>
      <c r="BD30" s="443">
        <v>5.7838753490927408E-3</v>
      </c>
    </row>
    <row r="31" spans="1:56" x14ac:dyDescent="0.2">
      <c r="A31" s="281" t="s">
        <v>472</v>
      </c>
      <c r="B31" s="283" t="s">
        <v>384</v>
      </c>
      <c r="C31" s="442">
        <v>7.2750753336203192E-2</v>
      </c>
      <c r="D31" s="442">
        <v>2.710843373493976E-2</v>
      </c>
      <c r="E31" s="442">
        <v>6.3203176704169431E-2</v>
      </c>
      <c r="F31" s="442">
        <v>2.9126213592233011E-2</v>
      </c>
      <c r="G31" s="442">
        <v>7.7196957436478392E-2</v>
      </c>
      <c r="H31" s="442">
        <v>7.7647058823529416E-2</v>
      </c>
      <c r="I31" s="442">
        <v>7.1428571428571425E-2</v>
      </c>
      <c r="J31" s="442">
        <v>3.5087719298245612E-2</v>
      </c>
      <c r="K31" s="442">
        <v>0</v>
      </c>
      <c r="L31" s="442">
        <v>5.8823529411764705E-2</v>
      </c>
      <c r="M31" s="442">
        <v>3.8772213247172858E-2</v>
      </c>
      <c r="N31" s="442">
        <v>0</v>
      </c>
      <c r="O31" s="442">
        <v>0</v>
      </c>
      <c r="P31" s="442">
        <v>4.6082949308755762E-2</v>
      </c>
      <c r="Q31" s="442">
        <v>4.5272969374167776E-2</v>
      </c>
      <c r="R31" s="442">
        <v>3.614457831325301E-2</v>
      </c>
      <c r="S31" s="442">
        <v>5.0314465408805034E-2</v>
      </c>
      <c r="T31" s="442">
        <v>5.128205128205128E-2</v>
      </c>
      <c r="U31" s="442">
        <v>5.2380952380952382E-2</v>
      </c>
      <c r="V31" s="442">
        <v>0</v>
      </c>
      <c r="W31" s="442">
        <v>4.0632054176072234E-2</v>
      </c>
      <c r="X31" s="442">
        <v>8.6021505376344093E-2</v>
      </c>
      <c r="Y31" s="442">
        <v>5.9073310853003623E-2</v>
      </c>
      <c r="Z31" s="442">
        <v>1.6999260901699925E-2</v>
      </c>
      <c r="AA31" s="442">
        <v>1.968503937007874E-2</v>
      </c>
      <c r="AB31" s="442">
        <v>1.3192612137203167E-2</v>
      </c>
      <c r="AC31" s="442">
        <v>1.1217948717948718E-2</v>
      </c>
      <c r="AD31" s="442">
        <v>5.5045871559633031E-3</v>
      </c>
      <c r="AE31" s="442">
        <v>8.1190798376184028E-4</v>
      </c>
      <c r="AF31" s="442">
        <v>7.0377479206653873E-3</v>
      </c>
      <c r="AG31" s="442">
        <v>0</v>
      </c>
      <c r="AH31" s="442">
        <v>9.9864590385917405E-3</v>
      </c>
      <c r="AI31" s="442">
        <v>1.506416217221499E-2</v>
      </c>
      <c r="AJ31" s="442">
        <v>5.9654631083202514E-2</v>
      </c>
      <c r="AK31" s="442">
        <v>3.968253968253968E-2</v>
      </c>
      <c r="AL31" s="442">
        <v>1.7897091722595078E-2</v>
      </c>
      <c r="AM31" s="442">
        <v>7.8042516764160366E-2</v>
      </c>
      <c r="AN31" s="442">
        <v>0.43478260869565216</v>
      </c>
      <c r="AO31" s="442">
        <v>7.3170731707317069E-2</v>
      </c>
      <c r="AP31" s="443">
        <v>4.6728829337524987E-2</v>
      </c>
      <c r="AQ31" s="442">
        <v>9.7402597402597407E-2</v>
      </c>
      <c r="AR31" s="442">
        <v>0.17369122190414105</v>
      </c>
      <c r="AS31" s="442">
        <v>6.1357221744999386E-5</v>
      </c>
      <c r="AT31" s="442">
        <v>2.1309314586994726E-2</v>
      </c>
      <c r="AU31" s="442">
        <v>9.2012624423403744E-2</v>
      </c>
      <c r="AV31" s="442">
        <v>1.6759776536312849E-2</v>
      </c>
      <c r="AW31" s="443">
        <v>0.10310295121766179</v>
      </c>
      <c r="AX31" s="442">
        <v>0.10289681089827235</v>
      </c>
      <c r="AY31" s="443">
        <v>3.6780744640842425E-2</v>
      </c>
      <c r="AZ31" s="443">
        <v>8.403697497162009E-2</v>
      </c>
      <c r="BA31" s="442">
        <v>8.8532091351064268E-2</v>
      </c>
      <c r="BB31" s="443">
        <v>0.14666361813640999</v>
      </c>
      <c r="BC31" s="442">
        <v>-1.5882369447484355E-2</v>
      </c>
      <c r="BD31" s="443">
        <v>3.8091168525951132E-2</v>
      </c>
    </row>
    <row r="32" spans="1:56" x14ac:dyDescent="0.2">
      <c r="A32" s="281" t="s">
        <v>473</v>
      </c>
      <c r="B32" s="283" t="s">
        <v>37</v>
      </c>
      <c r="C32" s="442">
        <v>4.7352561343090831E-3</v>
      </c>
      <c r="D32" s="442">
        <v>9.0361445783132526E-3</v>
      </c>
      <c r="E32" s="442">
        <v>8.9344804765056247E-3</v>
      </c>
      <c r="F32" s="442">
        <v>4.8543689320388349E-2</v>
      </c>
      <c r="G32" s="442">
        <v>5.2597507687328045E-3</v>
      </c>
      <c r="H32" s="442">
        <v>1.8823529411764704E-2</v>
      </c>
      <c r="I32" s="442">
        <v>0</v>
      </c>
      <c r="J32" s="442">
        <v>0</v>
      </c>
      <c r="K32" s="442">
        <v>0</v>
      </c>
      <c r="L32" s="442">
        <v>0</v>
      </c>
      <c r="M32" s="442">
        <v>1.1308562197092083E-2</v>
      </c>
      <c r="N32" s="442">
        <v>0</v>
      </c>
      <c r="O32" s="442">
        <v>0</v>
      </c>
      <c r="P32" s="442">
        <v>1.3824884792626729E-2</v>
      </c>
      <c r="Q32" s="442">
        <v>6.6577896138482022E-3</v>
      </c>
      <c r="R32" s="442">
        <v>1.2048192771084338E-2</v>
      </c>
      <c r="S32" s="442">
        <v>1.2578616352201259E-2</v>
      </c>
      <c r="T32" s="442">
        <v>0</v>
      </c>
      <c r="U32" s="442">
        <v>4.7619047619047623E-3</v>
      </c>
      <c r="V32" s="442">
        <v>0</v>
      </c>
      <c r="W32" s="442">
        <v>3.7622272385252069E-3</v>
      </c>
      <c r="X32" s="442">
        <v>1.0752688172043012E-2</v>
      </c>
      <c r="Y32" s="442">
        <v>1.2613962782565255E-2</v>
      </c>
      <c r="Z32" s="442">
        <v>1.9216555801921657E-2</v>
      </c>
      <c r="AA32" s="442">
        <v>2.3622047244094488E-2</v>
      </c>
      <c r="AB32" s="442">
        <v>2.6385224274406333E-2</v>
      </c>
      <c r="AC32" s="442">
        <v>1.7628205128205128E-2</v>
      </c>
      <c r="AD32" s="442">
        <v>4.8623853211009177E-2</v>
      </c>
      <c r="AE32" s="442">
        <v>7.5507442489851154E-2</v>
      </c>
      <c r="AF32" s="442">
        <v>2.8150991682661549E-2</v>
      </c>
      <c r="AG32" s="442">
        <v>0</v>
      </c>
      <c r="AH32" s="442">
        <v>2.132701421800948E-2</v>
      </c>
      <c r="AI32" s="442">
        <v>9.670820159940488E-3</v>
      </c>
      <c r="AJ32" s="442">
        <v>8.1109366823652537E-3</v>
      </c>
      <c r="AK32" s="442">
        <v>2.3809523809523808E-2</v>
      </c>
      <c r="AL32" s="442">
        <v>5.219985085756898E-3</v>
      </c>
      <c r="AM32" s="442">
        <v>1.2555286060778999E-2</v>
      </c>
      <c r="AN32" s="442">
        <v>0</v>
      </c>
      <c r="AO32" s="442">
        <v>0</v>
      </c>
      <c r="AP32" s="443">
        <v>1.5596624292276467E-2</v>
      </c>
      <c r="AQ32" s="442">
        <v>0</v>
      </c>
      <c r="AR32" s="442">
        <v>6.5701085570136902E-2</v>
      </c>
      <c r="AS32" s="442">
        <v>0</v>
      </c>
      <c r="AT32" s="442">
        <v>0</v>
      </c>
      <c r="AU32" s="442">
        <v>0</v>
      </c>
      <c r="AV32" s="442">
        <v>0</v>
      </c>
      <c r="AW32" s="443">
        <v>3.5171838252029436E-2</v>
      </c>
      <c r="AX32" s="442">
        <v>3.4866120361187955E-2</v>
      </c>
      <c r="AY32" s="443">
        <v>2.5949605114704778E-3</v>
      </c>
      <c r="AZ32" s="443">
        <v>2.5806800367587437E-2</v>
      </c>
      <c r="BA32" s="442">
        <v>2.7854720758262858E-2</v>
      </c>
      <c r="BB32" s="443">
        <v>4.0785817299236693E-2</v>
      </c>
      <c r="BC32" s="442">
        <v>1.9081291915705586E-3</v>
      </c>
      <c r="BD32" s="443">
        <v>1.6634364460451415E-2</v>
      </c>
    </row>
    <row r="33" spans="1:56" x14ac:dyDescent="0.2">
      <c r="A33" s="281" t="s">
        <v>474</v>
      </c>
      <c r="B33" s="283" t="s">
        <v>38</v>
      </c>
      <c r="C33" s="442">
        <v>2.1523891519586742E-3</v>
      </c>
      <c r="D33" s="442">
        <v>0</v>
      </c>
      <c r="E33" s="442">
        <v>6.6181336863004633E-4</v>
      </c>
      <c r="F33" s="442">
        <v>9.7087378640776691E-3</v>
      </c>
      <c r="G33" s="442">
        <v>1.3756271241301182E-3</v>
      </c>
      <c r="H33" s="442">
        <v>2.352941176470588E-3</v>
      </c>
      <c r="I33" s="442">
        <v>0</v>
      </c>
      <c r="J33" s="442">
        <v>0</v>
      </c>
      <c r="K33" s="442">
        <v>0</v>
      </c>
      <c r="L33" s="442">
        <v>0</v>
      </c>
      <c r="M33" s="442">
        <v>1.6155088852988692E-3</v>
      </c>
      <c r="N33" s="442">
        <v>0</v>
      </c>
      <c r="O33" s="442">
        <v>0</v>
      </c>
      <c r="P33" s="442">
        <v>4.608294930875576E-3</v>
      </c>
      <c r="Q33" s="442">
        <v>1.3315579227696406E-3</v>
      </c>
      <c r="R33" s="442">
        <v>0</v>
      </c>
      <c r="S33" s="442">
        <v>0</v>
      </c>
      <c r="T33" s="442">
        <v>0</v>
      </c>
      <c r="U33" s="442">
        <v>1.5873015873015873E-3</v>
      </c>
      <c r="V33" s="442">
        <v>0</v>
      </c>
      <c r="W33" s="442">
        <v>7.5244544770504136E-4</v>
      </c>
      <c r="X33" s="442">
        <v>0</v>
      </c>
      <c r="Y33" s="442">
        <v>3.3720494567253652E-3</v>
      </c>
      <c r="Z33" s="442">
        <v>2.2172949002217295E-3</v>
      </c>
      <c r="AA33" s="442">
        <v>0</v>
      </c>
      <c r="AB33" s="442">
        <v>0</v>
      </c>
      <c r="AC33" s="442">
        <v>2.7243589743589744E-2</v>
      </c>
      <c r="AD33" s="442">
        <v>1.4678899082568808E-2</v>
      </c>
      <c r="AE33" s="442">
        <v>1.1907983761840324E-2</v>
      </c>
      <c r="AF33" s="442">
        <v>1.2795905310300703E-2</v>
      </c>
      <c r="AG33" s="442">
        <v>1.2987012987012988E-2</v>
      </c>
      <c r="AH33" s="442">
        <v>1.5233581584292485E-3</v>
      </c>
      <c r="AI33" s="442">
        <v>3.1616142830574669E-3</v>
      </c>
      <c r="AJ33" s="442">
        <v>1.8576661433804292E-2</v>
      </c>
      <c r="AK33" s="442">
        <v>1.5873015873015872E-2</v>
      </c>
      <c r="AL33" s="442">
        <v>6.7114093959731542E-3</v>
      </c>
      <c r="AM33" s="442">
        <v>8.8457697246397491E-3</v>
      </c>
      <c r="AN33" s="442">
        <v>0</v>
      </c>
      <c r="AO33" s="442">
        <v>2.4390243902439025E-2</v>
      </c>
      <c r="AP33" s="443">
        <v>5.8143971187449451E-3</v>
      </c>
      <c r="AQ33" s="442">
        <v>0</v>
      </c>
      <c r="AR33" s="442">
        <v>0.13287605226609223</v>
      </c>
      <c r="AS33" s="442">
        <v>1.8407166523499817E-4</v>
      </c>
      <c r="AT33" s="442">
        <v>0</v>
      </c>
      <c r="AU33" s="442">
        <v>3.3988832240835154E-2</v>
      </c>
      <c r="AV33" s="442">
        <v>0</v>
      </c>
      <c r="AW33" s="443">
        <v>7.3302480843638565E-2</v>
      </c>
      <c r="AX33" s="442">
        <v>5.4407850096560365E-2</v>
      </c>
      <c r="AY33" s="443">
        <v>1.5043249341857841E-4</v>
      </c>
      <c r="AZ33" s="443">
        <v>5.2273095843018542E-2</v>
      </c>
      <c r="BA33" s="442">
        <v>4.2619602075417741E-2</v>
      </c>
      <c r="BB33" s="443">
        <v>2.6750853002216048E-2</v>
      </c>
      <c r="BC33" s="442">
        <v>9.2993237365659287E-2</v>
      </c>
      <c r="BD33" s="443">
        <v>5.6388969432447693E-2</v>
      </c>
    </row>
    <row r="34" spans="1:56" x14ac:dyDescent="0.2">
      <c r="A34" s="281" t="s">
        <v>475</v>
      </c>
      <c r="B34" s="283" t="s">
        <v>476</v>
      </c>
      <c r="C34" s="442">
        <v>2.9702970297029702E-2</v>
      </c>
      <c r="D34" s="442">
        <v>3.313253012048193E-2</v>
      </c>
      <c r="E34" s="442">
        <v>2.1508934480476506E-2</v>
      </c>
      <c r="F34" s="442">
        <v>9.7087378640776691E-3</v>
      </c>
      <c r="G34" s="442">
        <v>2.6460592328855802E-2</v>
      </c>
      <c r="H34" s="442">
        <v>1.6470588235294119E-2</v>
      </c>
      <c r="I34" s="442">
        <v>2.3809523809523808E-2</v>
      </c>
      <c r="J34" s="442">
        <v>1.7543859649122806E-2</v>
      </c>
      <c r="K34" s="442">
        <v>0</v>
      </c>
      <c r="L34" s="442">
        <v>9.8039215686274508E-3</v>
      </c>
      <c r="M34" s="442">
        <v>4.6849757673667204E-2</v>
      </c>
      <c r="N34" s="442">
        <v>0</v>
      </c>
      <c r="O34" s="442">
        <v>0</v>
      </c>
      <c r="P34" s="442">
        <v>1.3824884792626729E-2</v>
      </c>
      <c r="Q34" s="442">
        <v>1.5978695073235686E-2</v>
      </c>
      <c r="R34" s="442">
        <v>1.2048192771084338E-2</v>
      </c>
      <c r="S34" s="442">
        <v>1.2578616352201259E-2</v>
      </c>
      <c r="T34" s="442">
        <v>0</v>
      </c>
      <c r="U34" s="442">
        <v>1.9047619047619049E-2</v>
      </c>
      <c r="V34" s="442">
        <v>0</v>
      </c>
      <c r="W34" s="442">
        <v>1.2791572610985704E-2</v>
      </c>
      <c r="X34" s="442">
        <v>6.4516129032258063E-2</v>
      </c>
      <c r="Y34" s="442">
        <v>2.6351942050705634E-2</v>
      </c>
      <c r="Z34" s="442">
        <v>3.1781226903178125E-2</v>
      </c>
      <c r="AA34" s="442">
        <v>1.1811023622047244E-2</v>
      </c>
      <c r="AB34" s="442">
        <v>4.221635883905013E-2</v>
      </c>
      <c r="AC34" s="442">
        <v>2.0432692307692308E-2</v>
      </c>
      <c r="AD34" s="442">
        <v>2.7522935779816515E-2</v>
      </c>
      <c r="AE34" s="442">
        <v>0</v>
      </c>
      <c r="AF34" s="442">
        <v>7.9334612923864359E-2</v>
      </c>
      <c r="AG34" s="442">
        <v>0</v>
      </c>
      <c r="AH34" s="442">
        <v>2.3527420446851726E-2</v>
      </c>
      <c r="AI34" s="442">
        <v>1.5250139482983077E-2</v>
      </c>
      <c r="AJ34" s="442">
        <v>1.2035583464154892E-2</v>
      </c>
      <c r="AK34" s="442">
        <v>3.968253968253968E-2</v>
      </c>
      <c r="AL34" s="442">
        <v>6.7114093959731542E-3</v>
      </c>
      <c r="AM34" s="442">
        <v>5.4501355400199743E-2</v>
      </c>
      <c r="AN34" s="442">
        <v>8.6956521739130432E-2</v>
      </c>
      <c r="AO34" s="442">
        <v>7.3170731707317069E-2</v>
      </c>
      <c r="AP34" s="443">
        <v>2.61571565919392E-2</v>
      </c>
      <c r="AQ34" s="442">
        <v>2.7056277056277056E-2</v>
      </c>
      <c r="AR34" s="442">
        <v>5.1330744593407217E-2</v>
      </c>
      <c r="AS34" s="442">
        <v>7.9764388268499205E-4</v>
      </c>
      <c r="AT34" s="442">
        <v>2.0869947275922673E-3</v>
      </c>
      <c r="AU34" s="442">
        <v>5.826656955571741E-3</v>
      </c>
      <c r="AV34" s="442">
        <v>0</v>
      </c>
      <c r="AW34" s="443">
        <v>2.8707988771716864E-2</v>
      </c>
      <c r="AX34" s="442">
        <v>3.7642883240252625E-2</v>
      </c>
      <c r="AY34" s="443">
        <v>2.1286197818728845E-2</v>
      </c>
      <c r="AZ34" s="443">
        <v>2.6574409427536624E-2</v>
      </c>
      <c r="BA34" s="442">
        <v>3.4089144911549615E-2</v>
      </c>
      <c r="BB34" s="443">
        <v>4.5886242920960989E-2</v>
      </c>
      <c r="BC34" s="442">
        <v>-4.237169234222858E-3</v>
      </c>
      <c r="BD34" s="443">
        <v>2.3852762983197766E-2</v>
      </c>
    </row>
    <row r="35" spans="1:56" x14ac:dyDescent="0.2">
      <c r="A35" s="281" t="s">
        <v>477</v>
      </c>
      <c r="B35" s="283" t="s">
        <v>193</v>
      </c>
      <c r="C35" s="442">
        <v>3.0133448127421438E-3</v>
      </c>
      <c r="D35" s="442">
        <v>0</v>
      </c>
      <c r="E35" s="442">
        <v>4.9636002647253478E-3</v>
      </c>
      <c r="F35" s="442">
        <v>0</v>
      </c>
      <c r="G35" s="442">
        <v>3.6413659168150186E-3</v>
      </c>
      <c r="H35" s="442">
        <v>7.058823529411765E-3</v>
      </c>
      <c r="I35" s="442">
        <v>0</v>
      </c>
      <c r="J35" s="442">
        <v>0</v>
      </c>
      <c r="K35" s="442">
        <v>0</v>
      </c>
      <c r="L35" s="442">
        <v>0</v>
      </c>
      <c r="M35" s="442">
        <v>4.8465266558966073E-3</v>
      </c>
      <c r="N35" s="442">
        <v>0</v>
      </c>
      <c r="O35" s="442">
        <v>0</v>
      </c>
      <c r="P35" s="442">
        <v>4.608294930875576E-3</v>
      </c>
      <c r="Q35" s="442">
        <v>6.6577896138482022E-3</v>
      </c>
      <c r="R35" s="442">
        <v>1.2048192771084338E-2</v>
      </c>
      <c r="S35" s="442">
        <v>6.2893081761006293E-3</v>
      </c>
      <c r="T35" s="442">
        <v>0</v>
      </c>
      <c r="U35" s="442">
        <v>1.2698412698412698E-2</v>
      </c>
      <c r="V35" s="442">
        <v>0</v>
      </c>
      <c r="W35" s="442">
        <v>2.257336343115124E-3</v>
      </c>
      <c r="X35" s="442">
        <v>0</v>
      </c>
      <c r="Y35" s="442">
        <v>8.6174597227426011E-3</v>
      </c>
      <c r="Z35" s="442">
        <v>6.6518847006651885E-3</v>
      </c>
      <c r="AA35" s="442">
        <v>4.1338582677165357E-2</v>
      </c>
      <c r="AB35" s="442">
        <v>1.0554089709762533E-2</v>
      </c>
      <c r="AC35" s="442">
        <v>3.8862179487179488E-2</v>
      </c>
      <c r="AD35" s="442">
        <v>5.7798165137614682E-2</v>
      </c>
      <c r="AE35" s="442">
        <v>0</v>
      </c>
      <c r="AF35" s="442">
        <v>7.0377479206653873E-3</v>
      </c>
      <c r="AG35" s="442">
        <v>0.20779220779220781</v>
      </c>
      <c r="AH35" s="442">
        <v>3.0636425186188219E-2</v>
      </c>
      <c r="AI35" s="442">
        <v>1.5994048726055421E-2</v>
      </c>
      <c r="AJ35" s="442">
        <v>1.1512297226582941E-2</v>
      </c>
      <c r="AK35" s="442">
        <v>7.1428571428571425E-2</v>
      </c>
      <c r="AL35" s="442">
        <v>3.3557046979865772E-2</v>
      </c>
      <c r="AM35" s="442">
        <v>2.1686403195890998E-2</v>
      </c>
      <c r="AN35" s="442">
        <v>0</v>
      </c>
      <c r="AO35" s="442">
        <v>4.878048780487805E-2</v>
      </c>
      <c r="AP35" s="443">
        <v>1.3750057228318098E-2</v>
      </c>
      <c r="AQ35" s="442">
        <v>1.0822510822510822E-2</v>
      </c>
      <c r="AR35" s="442">
        <v>4.4613247923811682E-2</v>
      </c>
      <c r="AS35" s="442">
        <v>6.1357221744999386E-5</v>
      </c>
      <c r="AT35" s="442">
        <v>3.7456063268892795E-2</v>
      </c>
      <c r="AU35" s="442">
        <v>6.3364894391842674E-2</v>
      </c>
      <c r="AV35" s="442">
        <v>0</v>
      </c>
      <c r="AW35" s="443">
        <v>3.3184128670055379E-2</v>
      </c>
      <c r="AX35" s="442">
        <v>3.2235502896810896E-2</v>
      </c>
      <c r="AY35" s="443">
        <v>4.8890560361037987E-4</v>
      </c>
      <c r="AZ35" s="443">
        <v>2.3785069463214226E-2</v>
      </c>
      <c r="BA35" s="442">
        <v>2.533807247620215E-2</v>
      </c>
      <c r="BB35" s="443">
        <v>5.3185127862394037E-2</v>
      </c>
      <c r="BC35" s="442">
        <v>-2.31220360860903E-2</v>
      </c>
      <c r="BD35" s="443">
        <v>1.1750881316098707E-3</v>
      </c>
    </row>
    <row r="36" spans="1:56" x14ac:dyDescent="0.2">
      <c r="A36" s="281" t="s">
        <v>478</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0.1951219512195122</v>
      </c>
      <c r="AP36" s="443">
        <v>1.2208707860881775E-4</v>
      </c>
      <c r="AQ36" s="442">
        <v>0</v>
      </c>
      <c r="AR36" s="442">
        <v>4.0815169638048808E-3</v>
      </c>
      <c r="AS36" s="442">
        <v>0.35317216836421644</v>
      </c>
      <c r="AT36" s="442">
        <v>0</v>
      </c>
      <c r="AU36" s="442">
        <v>0</v>
      </c>
      <c r="AV36" s="442">
        <v>0</v>
      </c>
      <c r="AW36" s="443">
        <v>8.9522797966770346E-2</v>
      </c>
      <c r="AX36" s="442">
        <v>6.1673364998173184E-2</v>
      </c>
      <c r="AY36" s="443">
        <v>0</v>
      </c>
      <c r="AZ36" s="443">
        <v>6.378723174225634E-2</v>
      </c>
      <c r="BA36" s="442">
        <v>4.8273889774073618E-2</v>
      </c>
      <c r="BB36" s="443">
        <v>0</v>
      </c>
      <c r="BC36" s="442">
        <v>0.16555826809215141</v>
      </c>
      <c r="BD36" s="443">
        <v>9.0161307552611897E-2</v>
      </c>
    </row>
    <row r="37" spans="1:56" x14ac:dyDescent="0.2">
      <c r="A37" s="281" t="s">
        <v>479</v>
      </c>
      <c r="B37" s="283" t="s">
        <v>40</v>
      </c>
      <c r="C37" s="442">
        <v>0</v>
      </c>
      <c r="D37" s="442">
        <v>0</v>
      </c>
      <c r="E37" s="442">
        <v>0</v>
      </c>
      <c r="F37" s="442">
        <v>0</v>
      </c>
      <c r="G37" s="442">
        <v>8.0919242595889302E-5</v>
      </c>
      <c r="H37" s="442">
        <v>0</v>
      </c>
      <c r="I37" s="442">
        <v>0</v>
      </c>
      <c r="J37" s="442">
        <v>0</v>
      </c>
      <c r="K37" s="442">
        <v>0</v>
      </c>
      <c r="L37" s="442">
        <v>0</v>
      </c>
      <c r="M37" s="442">
        <v>0</v>
      </c>
      <c r="N37" s="442">
        <v>0</v>
      </c>
      <c r="O37" s="442">
        <v>0</v>
      </c>
      <c r="P37" s="442">
        <v>0</v>
      </c>
      <c r="Q37" s="442">
        <v>0</v>
      </c>
      <c r="R37" s="442">
        <v>0</v>
      </c>
      <c r="S37" s="442">
        <v>0</v>
      </c>
      <c r="T37" s="442">
        <v>0</v>
      </c>
      <c r="U37" s="442">
        <v>0</v>
      </c>
      <c r="V37" s="442">
        <v>0</v>
      </c>
      <c r="W37" s="442">
        <v>0</v>
      </c>
      <c r="X37" s="442">
        <v>0</v>
      </c>
      <c r="Y37" s="442">
        <v>1.2489072061945796E-4</v>
      </c>
      <c r="Z37" s="442">
        <v>0</v>
      </c>
      <c r="AA37" s="442">
        <v>0</v>
      </c>
      <c r="AB37" s="442">
        <v>0</v>
      </c>
      <c r="AC37" s="442">
        <v>0</v>
      </c>
      <c r="AD37" s="442">
        <v>0</v>
      </c>
      <c r="AE37" s="442">
        <v>0</v>
      </c>
      <c r="AF37" s="442">
        <v>3.838771593090211E-3</v>
      </c>
      <c r="AG37" s="442">
        <v>0</v>
      </c>
      <c r="AH37" s="442">
        <v>1.6926201760324982E-4</v>
      </c>
      <c r="AI37" s="442">
        <v>0</v>
      </c>
      <c r="AJ37" s="442">
        <v>0</v>
      </c>
      <c r="AK37" s="442">
        <v>0</v>
      </c>
      <c r="AL37" s="442">
        <v>0</v>
      </c>
      <c r="AM37" s="442">
        <v>1.4267370523612499E-4</v>
      </c>
      <c r="AN37" s="442">
        <v>0</v>
      </c>
      <c r="AO37" s="442">
        <v>0</v>
      </c>
      <c r="AP37" s="443">
        <v>1.5260884826102217E-4</v>
      </c>
      <c r="AQ37" s="442">
        <v>0</v>
      </c>
      <c r="AR37" s="442">
        <v>2.8769025821263571E-2</v>
      </c>
      <c r="AS37" s="442">
        <v>0.16057184930666341</v>
      </c>
      <c r="AT37" s="442">
        <v>0.10259226713532513</v>
      </c>
      <c r="AU37" s="442">
        <v>0.18645302257829571</v>
      </c>
      <c r="AV37" s="442">
        <v>0</v>
      </c>
      <c r="AW37" s="443">
        <v>8.0934678704195434E-2</v>
      </c>
      <c r="AX37" s="442">
        <v>5.5785792577900728E-2</v>
      </c>
      <c r="AY37" s="443">
        <v>3.7457690861226023E-2</v>
      </c>
      <c r="AZ37" s="443">
        <v>6.8436131682793666E-2</v>
      </c>
      <c r="BA37" s="442">
        <v>5.1803734117743187E-2</v>
      </c>
      <c r="BB37" s="443">
        <v>1.6936930599036195E-2</v>
      </c>
      <c r="BC37" s="442">
        <v>0.15060190251704689</v>
      </c>
      <c r="BD37" s="443">
        <v>8.2057777709951624E-2</v>
      </c>
    </row>
    <row r="38" spans="1:56" x14ac:dyDescent="0.2">
      <c r="A38" s="281" t="s">
        <v>480</v>
      </c>
      <c r="B38" s="283" t="s">
        <v>481</v>
      </c>
      <c r="C38" s="442">
        <v>4.3047783039173483E-4</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0</v>
      </c>
      <c r="AB38" s="442">
        <v>0</v>
      </c>
      <c r="AC38" s="442">
        <v>0</v>
      </c>
      <c r="AD38" s="442">
        <v>0</v>
      </c>
      <c r="AE38" s="442">
        <v>0</v>
      </c>
      <c r="AF38" s="442">
        <v>6.3979526551503517E-4</v>
      </c>
      <c r="AG38" s="442">
        <v>0</v>
      </c>
      <c r="AH38" s="442">
        <v>0</v>
      </c>
      <c r="AI38" s="442">
        <v>0</v>
      </c>
      <c r="AJ38" s="442">
        <v>2.0146520146520148E-2</v>
      </c>
      <c r="AK38" s="442">
        <v>0</v>
      </c>
      <c r="AL38" s="442">
        <v>0</v>
      </c>
      <c r="AM38" s="442">
        <v>0</v>
      </c>
      <c r="AN38" s="442">
        <v>0</v>
      </c>
      <c r="AO38" s="442">
        <v>0</v>
      </c>
      <c r="AP38" s="443">
        <v>1.2056099012620752E-3</v>
      </c>
      <c r="AQ38" s="442">
        <v>3.5714285714285712E-2</v>
      </c>
      <c r="AR38" s="442">
        <v>5.0452084691477002E-2</v>
      </c>
      <c r="AS38" s="442">
        <v>0.47803411461529022</v>
      </c>
      <c r="AT38" s="442">
        <v>0</v>
      </c>
      <c r="AU38" s="442">
        <v>0</v>
      </c>
      <c r="AV38" s="442">
        <v>0</v>
      </c>
      <c r="AW38" s="443">
        <v>0.14572490706319702</v>
      </c>
      <c r="AX38" s="442">
        <v>0.10108043217286915</v>
      </c>
      <c r="AY38" s="443">
        <v>1.0906355772846935E-3</v>
      </c>
      <c r="AZ38" s="443">
        <v>0.10414617006324667</v>
      </c>
      <c r="BA38" s="442">
        <v>7.9356130244719533E-2</v>
      </c>
      <c r="BB38" s="443">
        <v>0.10359140314467621</v>
      </c>
      <c r="BC38" s="442">
        <v>0.10503128770659707</v>
      </c>
      <c r="BD38" s="443">
        <v>5.8327101805362672E-2</v>
      </c>
    </row>
    <row r="39" spans="1:56" x14ac:dyDescent="0.2">
      <c r="A39" s="281" t="s">
        <v>482</v>
      </c>
      <c r="B39" s="283" t="s">
        <v>483</v>
      </c>
      <c r="C39" s="442">
        <v>0</v>
      </c>
      <c r="D39" s="442">
        <v>0</v>
      </c>
      <c r="E39" s="442">
        <v>7.6108537392455327E-3</v>
      </c>
      <c r="F39" s="442">
        <v>0</v>
      </c>
      <c r="G39" s="442">
        <v>6.4735394076711442E-4</v>
      </c>
      <c r="H39" s="442">
        <v>0</v>
      </c>
      <c r="I39" s="442">
        <v>0</v>
      </c>
      <c r="J39" s="442">
        <v>0</v>
      </c>
      <c r="K39" s="442">
        <v>0</v>
      </c>
      <c r="L39" s="442">
        <v>0</v>
      </c>
      <c r="M39" s="442">
        <v>0</v>
      </c>
      <c r="N39" s="442">
        <v>0</v>
      </c>
      <c r="O39" s="442">
        <v>0</v>
      </c>
      <c r="P39" s="442">
        <v>0</v>
      </c>
      <c r="Q39" s="442">
        <v>2.6631158455392811E-3</v>
      </c>
      <c r="R39" s="442">
        <v>0</v>
      </c>
      <c r="S39" s="442">
        <v>0</v>
      </c>
      <c r="T39" s="442">
        <v>0</v>
      </c>
      <c r="U39" s="442">
        <v>0</v>
      </c>
      <c r="V39" s="442">
        <v>0</v>
      </c>
      <c r="W39" s="442">
        <v>0</v>
      </c>
      <c r="X39" s="442">
        <v>0</v>
      </c>
      <c r="Y39" s="442">
        <v>6.2445360309728985E-4</v>
      </c>
      <c r="Z39" s="442">
        <v>7.3909830007390983E-4</v>
      </c>
      <c r="AA39" s="442">
        <v>9.8425196850393699E-3</v>
      </c>
      <c r="AB39" s="442">
        <v>2.6385224274406332E-3</v>
      </c>
      <c r="AC39" s="442">
        <v>4.0064102564102563E-4</v>
      </c>
      <c r="AD39" s="442">
        <v>2.7522935779816515E-3</v>
      </c>
      <c r="AE39" s="442">
        <v>0</v>
      </c>
      <c r="AF39" s="442">
        <v>6.3979526551503517E-4</v>
      </c>
      <c r="AG39" s="442">
        <v>0</v>
      </c>
      <c r="AH39" s="442">
        <v>0</v>
      </c>
      <c r="AI39" s="442">
        <v>9.2988655384043152E-4</v>
      </c>
      <c r="AJ39" s="442">
        <v>1.0465724751439038E-3</v>
      </c>
      <c r="AK39" s="442">
        <v>0</v>
      </c>
      <c r="AL39" s="442">
        <v>1.4914243102162564E-3</v>
      </c>
      <c r="AM39" s="442">
        <v>9.987159366528749E-4</v>
      </c>
      <c r="AN39" s="442">
        <v>0</v>
      </c>
      <c r="AO39" s="442">
        <v>0</v>
      </c>
      <c r="AP39" s="443">
        <v>1.0377401681749508E-3</v>
      </c>
      <c r="AQ39" s="442">
        <v>0</v>
      </c>
      <c r="AR39" s="442">
        <v>1.5560783424506107E-2</v>
      </c>
      <c r="AS39" s="442">
        <v>0</v>
      </c>
      <c r="AT39" s="442">
        <v>0</v>
      </c>
      <c r="AU39" s="442">
        <v>0</v>
      </c>
      <c r="AV39" s="442">
        <v>0</v>
      </c>
      <c r="AW39" s="443">
        <v>8.3301722175859183E-3</v>
      </c>
      <c r="AX39" s="442">
        <v>6.4408372044469963E-3</v>
      </c>
      <c r="AY39" s="443">
        <v>3.7608123354644604E-5</v>
      </c>
      <c r="AZ39" s="443">
        <v>5.9462673658035566E-3</v>
      </c>
      <c r="BA39" s="442">
        <v>5.0496384360828534E-3</v>
      </c>
      <c r="BB39" s="443">
        <v>8.6531358823736318E-3</v>
      </c>
      <c r="BC39" s="442">
        <v>1.6275219575160647E-3</v>
      </c>
      <c r="BD39" s="443">
        <v>1.9228714880888795E-3</v>
      </c>
    </row>
    <row r="40" spans="1:56" x14ac:dyDescent="0.2">
      <c r="A40" s="281" t="s">
        <v>484</v>
      </c>
      <c r="B40" s="283" t="s">
        <v>41</v>
      </c>
      <c r="C40" s="442">
        <v>1.9801980198019802E-2</v>
      </c>
      <c r="D40" s="442">
        <v>1.8072289156626505E-2</v>
      </c>
      <c r="E40" s="442">
        <v>9.9272005294506957E-3</v>
      </c>
      <c r="F40" s="442">
        <v>6.7961165048543687E-2</v>
      </c>
      <c r="G40" s="442">
        <v>2.6217834601068135E-2</v>
      </c>
      <c r="H40" s="442">
        <v>3.0588235294117649E-2</v>
      </c>
      <c r="I40" s="442">
        <v>2.3809523809523808E-2</v>
      </c>
      <c r="J40" s="442">
        <v>7.0175438596491224E-2</v>
      </c>
      <c r="K40" s="442">
        <v>0</v>
      </c>
      <c r="L40" s="442">
        <v>2.9411764705882353E-2</v>
      </c>
      <c r="M40" s="442">
        <v>5.3311793214862679E-2</v>
      </c>
      <c r="N40" s="442">
        <v>0</v>
      </c>
      <c r="O40" s="442">
        <v>0</v>
      </c>
      <c r="P40" s="442">
        <v>2.7649769585253458E-2</v>
      </c>
      <c r="Q40" s="442">
        <v>3.7283621837549935E-2</v>
      </c>
      <c r="R40" s="442">
        <v>3.614457831325301E-2</v>
      </c>
      <c r="S40" s="442">
        <v>2.5157232704402517E-2</v>
      </c>
      <c r="T40" s="442">
        <v>2.564102564102564E-2</v>
      </c>
      <c r="U40" s="442">
        <v>3.4920634920634921E-2</v>
      </c>
      <c r="V40" s="442">
        <v>0</v>
      </c>
      <c r="W40" s="442">
        <v>2.3325808878856283E-2</v>
      </c>
      <c r="X40" s="442">
        <v>2.1505376344086023E-2</v>
      </c>
      <c r="Y40" s="442">
        <v>9.5666291994504812E-2</v>
      </c>
      <c r="Z40" s="442">
        <v>6.7257945306725797E-2</v>
      </c>
      <c r="AA40" s="442">
        <v>0.13385826771653545</v>
      </c>
      <c r="AB40" s="442">
        <v>6.0686015831134567E-2</v>
      </c>
      <c r="AC40" s="442">
        <v>8.6137820512820512E-2</v>
      </c>
      <c r="AD40" s="442">
        <v>0.11651376146788991</v>
      </c>
      <c r="AE40" s="442">
        <v>5.4127198917456026E-3</v>
      </c>
      <c r="AF40" s="442">
        <v>4.8624440179142678E-2</v>
      </c>
      <c r="AG40" s="442">
        <v>0.14285714285714285</v>
      </c>
      <c r="AH40" s="442">
        <v>9.2247799593771163E-2</v>
      </c>
      <c r="AI40" s="442">
        <v>5.3003533568904596E-2</v>
      </c>
      <c r="AJ40" s="442">
        <v>4.709576138147567E-2</v>
      </c>
      <c r="AK40" s="442">
        <v>8.7301587301587297E-2</v>
      </c>
      <c r="AL40" s="442">
        <v>0.15361670395227442</v>
      </c>
      <c r="AM40" s="442">
        <v>2.5681266942502497E-2</v>
      </c>
      <c r="AN40" s="442">
        <v>0</v>
      </c>
      <c r="AO40" s="442">
        <v>2.4390243902439025E-2</v>
      </c>
      <c r="AP40" s="443">
        <v>5.1413920979138369E-2</v>
      </c>
      <c r="AQ40" s="442">
        <v>3.787878787878788E-2</v>
      </c>
      <c r="AR40" s="442">
        <v>4.1382046994132816E-2</v>
      </c>
      <c r="AS40" s="442">
        <v>0</v>
      </c>
      <c r="AT40" s="442">
        <v>6.2609841827768013E-3</v>
      </c>
      <c r="AU40" s="442">
        <v>1.7722748239864045E-2</v>
      </c>
      <c r="AV40" s="442">
        <v>0</v>
      </c>
      <c r="AW40" s="443">
        <v>2.4656702829830818E-2</v>
      </c>
      <c r="AX40" s="442">
        <v>5.2132157210710371E-2</v>
      </c>
      <c r="AY40" s="443">
        <v>2.8582173749529898E-3</v>
      </c>
      <c r="AZ40" s="443">
        <v>1.8390183253148819E-2</v>
      </c>
      <c r="BA40" s="442">
        <v>4.1426645422233115E-2</v>
      </c>
      <c r="BB40" s="443">
        <v>6.5584438425551367E-2</v>
      </c>
      <c r="BC40" s="442">
        <v>-5.6907147066251371E-2</v>
      </c>
      <c r="BD40" s="443">
        <v>2.0464846551803074E-2</v>
      </c>
    </row>
    <row r="41" spans="1:56" x14ac:dyDescent="0.2">
      <c r="A41" s="286">
        <v>37</v>
      </c>
      <c r="B41" s="283" t="s">
        <v>42</v>
      </c>
      <c r="C41" s="442">
        <v>0</v>
      </c>
      <c r="D41" s="442">
        <v>0</v>
      </c>
      <c r="E41" s="442">
        <v>9.9272005294506944E-4</v>
      </c>
      <c r="F41" s="442">
        <v>0</v>
      </c>
      <c r="G41" s="442">
        <v>1.618384851917786E-4</v>
      </c>
      <c r="H41" s="442">
        <v>0</v>
      </c>
      <c r="I41" s="442">
        <v>0</v>
      </c>
      <c r="J41" s="442">
        <v>0</v>
      </c>
      <c r="K41" s="442">
        <v>0</v>
      </c>
      <c r="L41" s="442">
        <v>0</v>
      </c>
      <c r="M41" s="442">
        <v>0</v>
      </c>
      <c r="N41" s="442">
        <v>0</v>
      </c>
      <c r="O41" s="442">
        <v>0</v>
      </c>
      <c r="P41" s="442">
        <v>0</v>
      </c>
      <c r="Q41" s="442">
        <v>0</v>
      </c>
      <c r="R41" s="442">
        <v>0</v>
      </c>
      <c r="S41" s="442">
        <v>0</v>
      </c>
      <c r="T41" s="442">
        <v>0</v>
      </c>
      <c r="U41" s="442">
        <v>0</v>
      </c>
      <c r="V41" s="442">
        <v>0</v>
      </c>
      <c r="W41" s="442">
        <v>0</v>
      </c>
      <c r="X41" s="442">
        <v>0</v>
      </c>
      <c r="Y41" s="442">
        <v>2.4978144123891593E-4</v>
      </c>
      <c r="Z41" s="442">
        <v>0</v>
      </c>
      <c r="AA41" s="442">
        <v>0</v>
      </c>
      <c r="AB41" s="442">
        <v>0</v>
      </c>
      <c r="AC41" s="442">
        <v>8.0128205128205125E-4</v>
      </c>
      <c r="AD41" s="442">
        <v>0</v>
      </c>
      <c r="AE41" s="442">
        <v>2.7063599458728013E-4</v>
      </c>
      <c r="AF41" s="442">
        <v>1.2795905310300703E-3</v>
      </c>
      <c r="AG41" s="442">
        <v>0</v>
      </c>
      <c r="AH41" s="442">
        <v>5.077860528097495E-4</v>
      </c>
      <c r="AI41" s="442">
        <v>3.1616142830574669E-3</v>
      </c>
      <c r="AJ41" s="442">
        <v>1.2558869701726845E-2</v>
      </c>
      <c r="AK41" s="442">
        <v>0</v>
      </c>
      <c r="AL41" s="442">
        <v>7.4571215510812821E-4</v>
      </c>
      <c r="AM41" s="442">
        <v>2.3826508774432872E-2</v>
      </c>
      <c r="AN41" s="442">
        <v>0</v>
      </c>
      <c r="AO41" s="442">
        <v>0</v>
      </c>
      <c r="AP41" s="443">
        <v>3.7846994368733499E-3</v>
      </c>
      <c r="AQ41" s="442">
        <v>0.66883116883116878</v>
      </c>
      <c r="AR41" s="442">
        <v>0.11725858110597773</v>
      </c>
      <c r="AS41" s="442">
        <v>0</v>
      </c>
      <c r="AT41" s="442">
        <v>0</v>
      </c>
      <c r="AU41" s="442">
        <v>0</v>
      </c>
      <c r="AV41" s="442">
        <v>0</v>
      </c>
      <c r="AW41" s="443">
        <v>7.2149305818981865E-2</v>
      </c>
      <c r="AX41" s="442">
        <v>5.2226107834438124E-2</v>
      </c>
      <c r="AY41" s="443">
        <v>0.19793155321549455</v>
      </c>
      <c r="AZ41" s="443">
        <v>0.10830855721930915</v>
      </c>
      <c r="BA41" s="442">
        <v>8.3882828778036531E-2</v>
      </c>
      <c r="BB41" s="443">
        <v>5.7283056034331141E-2</v>
      </c>
      <c r="BC41" s="442">
        <v>0.18971855094424334</v>
      </c>
      <c r="BD41" s="443">
        <v>0.10696354174615044</v>
      </c>
    </row>
    <row r="42" spans="1:56" x14ac:dyDescent="0.2">
      <c r="A42" s="287">
        <v>38</v>
      </c>
      <c r="B42" s="272" t="s">
        <v>282</v>
      </c>
      <c r="C42" s="442">
        <v>0</v>
      </c>
      <c r="D42" s="442">
        <v>0</v>
      </c>
      <c r="E42" s="442">
        <v>3.3090668431502316E-4</v>
      </c>
      <c r="F42" s="442">
        <v>0</v>
      </c>
      <c r="G42" s="442">
        <v>2.4275772778766791E-4</v>
      </c>
      <c r="H42" s="442">
        <v>0</v>
      </c>
      <c r="I42" s="442">
        <v>0</v>
      </c>
      <c r="J42" s="442">
        <v>0</v>
      </c>
      <c r="K42" s="442">
        <v>0</v>
      </c>
      <c r="L42" s="442">
        <v>0</v>
      </c>
      <c r="M42" s="442">
        <v>0</v>
      </c>
      <c r="N42" s="442">
        <v>0</v>
      </c>
      <c r="O42" s="442">
        <v>0</v>
      </c>
      <c r="P42" s="442">
        <v>0</v>
      </c>
      <c r="Q42" s="442">
        <v>0</v>
      </c>
      <c r="R42" s="442">
        <v>0</v>
      </c>
      <c r="S42" s="442">
        <v>0</v>
      </c>
      <c r="T42" s="442">
        <v>0</v>
      </c>
      <c r="U42" s="442">
        <v>0</v>
      </c>
      <c r="V42" s="442">
        <v>0</v>
      </c>
      <c r="W42" s="442">
        <v>0</v>
      </c>
      <c r="X42" s="442">
        <v>0</v>
      </c>
      <c r="Y42" s="442">
        <v>2.4978144123891593E-4</v>
      </c>
      <c r="Z42" s="442">
        <v>0</v>
      </c>
      <c r="AA42" s="442">
        <v>0</v>
      </c>
      <c r="AB42" s="442">
        <v>0</v>
      </c>
      <c r="AC42" s="442">
        <v>4.0064102564102563E-4</v>
      </c>
      <c r="AD42" s="442">
        <v>9.1743119266055051E-4</v>
      </c>
      <c r="AE42" s="442">
        <v>0</v>
      </c>
      <c r="AF42" s="442">
        <v>0</v>
      </c>
      <c r="AG42" s="442">
        <v>0</v>
      </c>
      <c r="AH42" s="442">
        <v>6.770480704129993E-4</v>
      </c>
      <c r="AI42" s="442">
        <v>9.2988655384043152E-4</v>
      </c>
      <c r="AJ42" s="442">
        <v>5.2328623757195189E-4</v>
      </c>
      <c r="AK42" s="442">
        <v>0</v>
      </c>
      <c r="AL42" s="442">
        <v>0</v>
      </c>
      <c r="AM42" s="442">
        <v>5.7069482094449994E-4</v>
      </c>
      <c r="AN42" s="442">
        <v>0</v>
      </c>
      <c r="AO42" s="442">
        <v>0</v>
      </c>
      <c r="AP42" s="443">
        <v>3.5100035100035098E-4</v>
      </c>
      <c r="AQ42" s="442">
        <v>0</v>
      </c>
      <c r="AR42" s="442">
        <v>0</v>
      </c>
      <c r="AS42" s="442">
        <v>0</v>
      </c>
      <c r="AT42" s="442">
        <v>0</v>
      </c>
      <c r="AU42" s="442">
        <v>0</v>
      </c>
      <c r="AV42" s="442">
        <v>0</v>
      </c>
      <c r="AW42" s="443">
        <v>0</v>
      </c>
      <c r="AX42" s="442">
        <v>2.4009603841536616E-4</v>
      </c>
      <c r="AY42" s="443">
        <v>0</v>
      </c>
      <c r="AZ42" s="443">
        <v>0</v>
      </c>
      <c r="BA42" s="442">
        <v>1.8793152755648159E-4</v>
      </c>
      <c r="BB42" s="443">
        <v>0</v>
      </c>
      <c r="BC42" s="442">
        <v>0</v>
      </c>
      <c r="BD42" s="443">
        <v>3.5100035100035098E-4</v>
      </c>
    </row>
    <row r="43" spans="1:56" x14ac:dyDescent="0.2">
      <c r="A43" s="287">
        <v>39</v>
      </c>
      <c r="B43" s="272" t="s">
        <v>283</v>
      </c>
      <c r="C43" s="442">
        <v>3.8743004735256135E-3</v>
      </c>
      <c r="D43" s="442">
        <v>6.024096385542169E-3</v>
      </c>
      <c r="E43" s="442">
        <v>9.9272005294506957E-3</v>
      </c>
      <c r="F43" s="442">
        <v>9.7087378640776691E-3</v>
      </c>
      <c r="G43" s="442">
        <v>6.6353778928629229E-3</v>
      </c>
      <c r="H43" s="442">
        <v>2.352941176470588E-3</v>
      </c>
      <c r="I43" s="442">
        <v>0</v>
      </c>
      <c r="J43" s="442">
        <v>0</v>
      </c>
      <c r="K43" s="442">
        <v>0</v>
      </c>
      <c r="L43" s="442">
        <v>0</v>
      </c>
      <c r="M43" s="442">
        <v>9.6930533117932146E-3</v>
      </c>
      <c r="N43" s="442">
        <v>0</v>
      </c>
      <c r="O43" s="442">
        <v>0</v>
      </c>
      <c r="P43" s="442">
        <v>4.608294930875576E-3</v>
      </c>
      <c r="Q43" s="442">
        <v>7.989347536617843E-3</v>
      </c>
      <c r="R43" s="442">
        <v>1.2048192771084338E-2</v>
      </c>
      <c r="S43" s="442">
        <v>6.2893081761006293E-3</v>
      </c>
      <c r="T43" s="442">
        <v>0</v>
      </c>
      <c r="U43" s="442">
        <v>3.1746031746031746E-3</v>
      </c>
      <c r="V43" s="442">
        <v>0</v>
      </c>
      <c r="W43" s="442">
        <v>2.257336343115124E-3</v>
      </c>
      <c r="X43" s="442">
        <v>0</v>
      </c>
      <c r="Y43" s="442">
        <v>1.5611340077432246E-2</v>
      </c>
      <c r="Z43" s="442">
        <v>2.9563932002956393E-3</v>
      </c>
      <c r="AA43" s="442">
        <v>9.8425196850393699E-3</v>
      </c>
      <c r="AB43" s="442">
        <v>2.6385224274406333E-2</v>
      </c>
      <c r="AC43" s="442">
        <v>9.21474358974359E-3</v>
      </c>
      <c r="AD43" s="442">
        <v>8.2568807339449546E-3</v>
      </c>
      <c r="AE43" s="442">
        <v>2.7063599458728013E-4</v>
      </c>
      <c r="AF43" s="442">
        <v>1.0876519513755598E-2</v>
      </c>
      <c r="AG43" s="442">
        <v>0</v>
      </c>
      <c r="AH43" s="442">
        <v>3.8930264048747461E-3</v>
      </c>
      <c r="AI43" s="442">
        <v>1.4134275618374558E-2</v>
      </c>
      <c r="AJ43" s="442">
        <v>5.4945054945054949E-3</v>
      </c>
      <c r="AK43" s="442">
        <v>7.9365079365079361E-3</v>
      </c>
      <c r="AL43" s="442">
        <v>3.7285607755406414E-3</v>
      </c>
      <c r="AM43" s="442">
        <v>3.9948637466114996E-3</v>
      </c>
      <c r="AN43" s="442">
        <v>0</v>
      </c>
      <c r="AO43" s="442">
        <v>0</v>
      </c>
      <c r="AP43" s="443">
        <v>7.5236162192683928E-3</v>
      </c>
      <c r="AQ43" s="442">
        <v>4.329004329004329E-3</v>
      </c>
      <c r="AR43" s="442">
        <v>2.3808848955528473E-2</v>
      </c>
      <c r="AS43" s="442">
        <v>0</v>
      </c>
      <c r="AT43" s="442">
        <v>0</v>
      </c>
      <c r="AU43" s="442">
        <v>0</v>
      </c>
      <c r="AV43" s="442">
        <v>0</v>
      </c>
      <c r="AW43" s="443">
        <v>1.2806312115924437E-2</v>
      </c>
      <c r="AX43" s="442">
        <v>1.3956887102667154E-2</v>
      </c>
      <c r="AY43" s="443">
        <v>0</v>
      </c>
      <c r="AZ43" s="443">
        <v>9.1248175577058211E-3</v>
      </c>
      <c r="BA43" s="442">
        <v>1.0924541406218083E-2</v>
      </c>
      <c r="BB43" s="443">
        <v>2.2793626226740301E-2</v>
      </c>
      <c r="BC43" s="442">
        <v>-1.2683446979263125E-2</v>
      </c>
      <c r="BD43" s="443">
        <v>6.2569627787019096E-4</v>
      </c>
    </row>
    <row r="44" spans="1:56" x14ac:dyDescent="0.2">
      <c r="A44" s="288">
        <v>40</v>
      </c>
      <c r="B44" s="292" t="s">
        <v>43</v>
      </c>
      <c r="C44" s="444">
        <v>0.54283254412397763</v>
      </c>
      <c r="D44" s="444">
        <v>0.31325301204819278</v>
      </c>
      <c r="E44" s="444">
        <v>0.45301125082726673</v>
      </c>
      <c r="F44" s="444">
        <v>0.31067961165048541</v>
      </c>
      <c r="G44" s="444">
        <v>0.65560770351189512</v>
      </c>
      <c r="H44" s="444">
        <v>0.6047058823529412</v>
      </c>
      <c r="I44" s="444">
        <v>0.5714285714285714</v>
      </c>
      <c r="J44" s="444">
        <v>0.68421052631578949</v>
      </c>
      <c r="K44" s="444">
        <v>1</v>
      </c>
      <c r="L44" s="444">
        <v>0.63725490196078427</v>
      </c>
      <c r="M44" s="444">
        <v>0.52342487883683364</v>
      </c>
      <c r="N44" s="444">
        <v>0.7142857142857143</v>
      </c>
      <c r="O44" s="444">
        <v>0.66666666666666663</v>
      </c>
      <c r="P44" s="444">
        <v>0.55760368663594473</v>
      </c>
      <c r="Q44" s="444">
        <v>0.56990679094540608</v>
      </c>
      <c r="R44" s="444">
        <v>0.55421686746987953</v>
      </c>
      <c r="S44" s="444">
        <v>0.58490566037735847</v>
      </c>
      <c r="T44" s="444">
        <v>0.61538461538461542</v>
      </c>
      <c r="U44" s="444">
        <v>0.64603174603174607</v>
      </c>
      <c r="V44" s="444">
        <v>0.42857142857142855</v>
      </c>
      <c r="W44" s="444">
        <v>0.77802859292701276</v>
      </c>
      <c r="X44" s="444">
        <v>0.4946236559139785</v>
      </c>
      <c r="Y44" s="444">
        <v>0.53727988010490824</v>
      </c>
      <c r="Z44" s="444">
        <v>0.64671101256467112</v>
      </c>
      <c r="AA44" s="444">
        <v>0.5</v>
      </c>
      <c r="AB44" s="444">
        <v>0.32189973614775724</v>
      </c>
      <c r="AC44" s="444">
        <v>0.27403846153846156</v>
      </c>
      <c r="AD44" s="444">
        <v>0.318348623853211</v>
      </c>
      <c r="AE44" s="444">
        <v>0.10527740189445196</v>
      </c>
      <c r="AF44" s="444">
        <v>0.31222008957133718</v>
      </c>
      <c r="AG44" s="444">
        <v>0.38961038961038963</v>
      </c>
      <c r="AH44" s="444">
        <v>0.28385240352064994</v>
      </c>
      <c r="AI44" s="444">
        <v>0.21740747628789286</v>
      </c>
      <c r="AJ44" s="444">
        <v>0.42804814233385663</v>
      </c>
      <c r="AK44" s="444">
        <v>0.3968253968253968</v>
      </c>
      <c r="AL44" s="444">
        <v>0.31543624161073824</v>
      </c>
      <c r="AM44" s="444">
        <v>0.51362533885004991</v>
      </c>
      <c r="AN44" s="444">
        <v>1</v>
      </c>
      <c r="AO44" s="444">
        <v>0.65853658536585369</v>
      </c>
      <c r="AP44" s="445">
        <v>0.45614784745219528</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3.4438226431338786E-3</v>
      </c>
      <c r="D45" s="442">
        <v>9.0361445783132526E-3</v>
      </c>
      <c r="E45" s="442">
        <v>2.7796161482461945E-2</v>
      </c>
      <c r="F45" s="442">
        <v>7.7669902912621352E-2</v>
      </c>
      <c r="G45" s="442">
        <v>9.7912283541026057E-3</v>
      </c>
      <c r="H45" s="442">
        <v>1.1764705882352941E-2</v>
      </c>
      <c r="I45" s="442">
        <v>0</v>
      </c>
      <c r="J45" s="442">
        <v>1.7543859649122806E-2</v>
      </c>
      <c r="K45" s="442">
        <v>0</v>
      </c>
      <c r="L45" s="442">
        <v>1.9607843137254902E-2</v>
      </c>
      <c r="M45" s="442">
        <v>1.6155088852988692E-2</v>
      </c>
      <c r="N45" s="442">
        <v>0</v>
      </c>
      <c r="O45" s="442">
        <v>0</v>
      </c>
      <c r="P45" s="442">
        <v>1.3824884792626729E-2</v>
      </c>
      <c r="Q45" s="442">
        <v>1.5978695073235686E-2</v>
      </c>
      <c r="R45" s="442">
        <v>1.2048192771084338E-2</v>
      </c>
      <c r="S45" s="442">
        <v>1.8867924528301886E-2</v>
      </c>
      <c r="T45" s="442">
        <v>2.564102564102564E-2</v>
      </c>
      <c r="U45" s="442">
        <v>1.5873015873015872E-2</v>
      </c>
      <c r="V45" s="442">
        <v>0</v>
      </c>
      <c r="W45" s="442">
        <v>6.7720090293453723E-3</v>
      </c>
      <c r="X45" s="442">
        <v>2.1505376344086023E-2</v>
      </c>
      <c r="Y45" s="442">
        <v>2.1356313225927313E-2</v>
      </c>
      <c r="Z45" s="442">
        <v>8.130081300813009E-3</v>
      </c>
      <c r="AA45" s="442">
        <v>1.3779527559055118E-2</v>
      </c>
      <c r="AB45" s="442">
        <v>2.6385224274406333E-2</v>
      </c>
      <c r="AC45" s="442">
        <v>2.3637820512820512E-2</v>
      </c>
      <c r="AD45" s="442">
        <v>3.1192660550458717E-2</v>
      </c>
      <c r="AE45" s="442">
        <v>5.4127198917456026E-4</v>
      </c>
      <c r="AF45" s="442">
        <v>1.8554062699936022E-2</v>
      </c>
      <c r="AG45" s="442">
        <v>0</v>
      </c>
      <c r="AH45" s="442">
        <v>1.049424509140149E-2</v>
      </c>
      <c r="AI45" s="442">
        <v>7.4390924307234521E-3</v>
      </c>
      <c r="AJ45" s="442">
        <v>9.1575091575091579E-3</v>
      </c>
      <c r="AK45" s="442">
        <v>3.1746031746031744E-2</v>
      </c>
      <c r="AL45" s="442">
        <v>1.5659955257270694E-2</v>
      </c>
      <c r="AM45" s="442">
        <v>2.2257098016835498E-2</v>
      </c>
      <c r="AN45" s="442">
        <v>0</v>
      </c>
      <c r="AO45" s="442">
        <v>0</v>
      </c>
      <c r="AP45" s="443">
        <v>1.4101057579318449E-2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0.12010331467929401</v>
      </c>
      <c r="D46" s="442">
        <v>0.25</v>
      </c>
      <c r="E46" s="442">
        <v>0.17902051621442752</v>
      </c>
      <c r="F46" s="442">
        <v>0.36893203883495146</v>
      </c>
      <c r="G46" s="442">
        <v>0.13740087392782002</v>
      </c>
      <c r="H46" s="442">
        <v>0.24470588235294119</v>
      </c>
      <c r="I46" s="442">
        <v>0.23809523809523808</v>
      </c>
      <c r="J46" s="442">
        <v>0.10526315789473684</v>
      </c>
      <c r="K46" s="442">
        <v>0</v>
      </c>
      <c r="L46" s="442">
        <v>0.22549019607843138</v>
      </c>
      <c r="M46" s="442">
        <v>0.2148626817447496</v>
      </c>
      <c r="N46" s="442">
        <v>7.1428571428571425E-2</v>
      </c>
      <c r="O46" s="442">
        <v>0.16666666666666666</v>
      </c>
      <c r="P46" s="442">
        <v>0.2857142857142857</v>
      </c>
      <c r="Q46" s="442">
        <v>0.19573901464713714</v>
      </c>
      <c r="R46" s="442">
        <v>0.21686746987951808</v>
      </c>
      <c r="S46" s="442">
        <v>0.20754716981132076</v>
      </c>
      <c r="T46" s="442">
        <v>0.20512820512820512</v>
      </c>
      <c r="U46" s="442">
        <v>0.1984126984126984</v>
      </c>
      <c r="V46" s="442">
        <v>0.2857142857142857</v>
      </c>
      <c r="W46" s="442">
        <v>0.1256583897667419</v>
      </c>
      <c r="X46" s="442">
        <v>0.30107526881720431</v>
      </c>
      <c r="Y46" s="442">
        <v>0.34457349818908456</v>
      </c>
      <c r="Z46" s="442">
        <v>7.0953436807095344E-2</v>
      </c>
      <c r="AA46" s="442">
        <v>0.14173228346456693</v>
      </c>
      <c r="AB46" s="442">
        <v>0.50923482849604218</v>
      </c>
      <c r="AC46" s="442">
        <v>0.42548076923076922</v>
      </c>
      <c r="AD46" s="442">
        <v>0.31559633027522938</v>
      </c>
      <c r="AE46" s="442">
        <v>9.7428958051420846E-3</v>
      </c>
      <c r="AF46" s="442">
        <v>0.33205374280230326</v>
      </c>
      <c r="AG46" s="442">
        <v>0.23376623376623376</v>
      </c>
      <c r="AH46" s="442">
        <v>0.35511171293161814</v>
      </c>
      <c r="AI46" s="442">
        <v>0.57597173144876324</v>
      </c>
      <c r="AJ46" s="442">
        <v>0.45918367346938777</v>
      </c>
      <c r="AK46" s="442">
        <v>0.5</v>
      </c>
      <c r="AL46" s="442">
        <v>0.41014168530947054</v>
      </c>
      <c r="AM46" s="442">
        <v>0.26066485946640033</v>
      </c>
      <c r="AN46" s="442">
        <v>0</v>
      </c>
      <c r="AO46" s="442">
        <v>2.4390243902439025E-2</v>
      </c>
      <c r="AP46" s="443">
        <v>0.2746501442153616</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0.20318553594489883</v>
      </c>
      <c r="D47" s="442">
        <v>0.38554216867469882</v>
      </c>
      <c r="E47" s="442">
        <v>0.14923891462607544</v>
      </c>
      <c r="F47" s="442">
        <v>4.8543689320388349E-2</v>
      </c>
      <c r="G47" s="442">
        <v>8.1647515779252305E-2</v>
      </c>
      <c r="H47" s="442">
        <v>-1.6470588235294119E-2</v>
      </c>
      <c r="I47" s="442">
        <v>7.1428571428571425E-2</v>
      </c>
      <c r="J47" s="442">
        <v>5.2631578947368418E-2</v>
      </c>
      <c r="K47" s="442">
        <v>0</v>
      </c>
      <c r="L47" s="442">
        <v>-9.8039215686274508E-3</v>
      </c>
      <c r="M47" s="442">
        <v>9.8546042003231013E-2</v>
      </c>
      <c r="N47" s="442">
        <v>0.14285714285714285</v>
      </c>
      <c r="O47" s="442">
        <v>0.16666666666666666</v>
      </c>
      <c r="P47" s="442">
        <v>3.2258064516129031E-2</v>
      </c>
      <c r="Q47" s="442">
        <v>0.10652463382157124</v>
      </c>
      <c r="R47" s="442">
        <v>0.10843373493975904</v>
      </c>
      <c r="S47" s="442">
        <v>2.5157232704402517E-2</v>
      </c>
      <c r="T47" s="442">
        <v>-5.128205128205128E-2</v>
      </c>
      <c r="U47" s="442">
        <v>-2.0634920634920634E-2</v>
      </c>
      <c r="V47" s="442">
        <v>0</v>
      </c>
      <c r="W47" s="442">
        <v>1.3544018058690745E-2</v>
      </c>
      <c r="X47" s="442">
        <v>5.3763440860215055E-2</v>
      </c>
      <c r="Y47" s="442">
        <v>2.7475958536280754E-2</v>
      </c>
      <c r="Z47" s="442">
        <v>5.1736881005173686E-2</v>
      </c>
      <c r="AA47" s="442">
        <v>0.13188976377952755</v>
      </c>
      <c r="AB47" s="442">
        <v>4.221635883905013E-2</v>
      </c>
      <c r="AC47" s="442">
        <v>0.1390224358974359</v>
      </c>
      <c r="AD47" s="442">
        <v>0.25504587155963304</v>
      </c>
      <c r="AE47" s="442">
        <v>0.47848443843031124</v>
      </c>
      <c r="AF47" s="442">
        <v>6.3339731285988479E-2</v>
      </c>
      <c r="AG47" s="442">
        <v>0.19480519480519481</v>
      </c>
      <c r="AH47" s="442">
        <v>0</v>
      </c>
      <c r="AI47" s="442">
        <v>1.2646457132229868E-2</v>
      </c>
      <c r="AJ47" s="442">
        <v>3.8199895342752484E-2</v>
      </c>
      <c r="AK47" s="442">
        <v>0</v>
      </c>
      <c r="AL47" s="442">
        <v>0.1029082774049217</v>
      </c>
      <c r="AM47" s="442">
        <v>6.2776430303894987E-2</v>
      </c>
      <c r="AN47" s="442">
        <v>0</v>
      </c>
      <c r="AO47" s="442">
        <v>0.26829268292682928</v>
      </c>
      <c r="AP47" s="443">
        <v>9.0313916400872926E-2</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0.16056823073611709</v>
      </c>
      <c r="D48" s="442">
        <v>6.0240963855421686E-2</v>
      </c>
      <c r="E48" s="442">
        <v>0.14030443414956983</v>
      </c>
      <c r="F48" s="442">
        <v>0.11650485436893204</v>
      </c>
      <c r="G48" s="442">
        <v>5.332578087069105E-2</v>
      </c>
      <c r="H48" s="442">
        <v>0.11294117647058824</v>
      </c>
      <c r="I48" s="442">
        <v>7.1428571428571425E-2</v>
      </c>
      <c r="J48" s="442">
        <v>0.12280701754385964</v>
      </c>
      <c r="K48" s="442">
        <v>0</v>
      </c>
      <c r="L48" s="442">
        <v>8.8235294117647065E-2</v>
      </c>
      <c r="M48" s="442">
        <v>0.11631663974151858</v>
      </c>
      <c r="N48" s="442">
        <v>7.1428571428571425E-2</v>
      </c>
      <c r="O48" s="442">
        <v>0</v>
      </c>
      <c r="P48" s="442">
        <v>8.294930875576037E-2</v>
      </c>
      <c r="Q48" s="442">
        <v>0.1051930758988016</v>
      </c>
      <c r="R48" s="442">
        <v>9.6385542168674704E-2</v>
      </c>
      <c r="S48" s="442">
        <v>0.14465408805031446</v>
      </c>
      <c r="T48" s="442">
        <v>0.20512820512820512</v>
      </c>
      <c r="U48" s="442">
        <v>0.15714285714285714</v>
      </c>
      <c r="V48" s="442">
        <v>0.2857142857142857</v>
      </c>
      <c r="W48" s="442">
        <v>6.847253574115876E-2</v>
      </c>
      <c r="X48" s="442">
        <v>9.6774193548387094E-2</v>
      </c>
      <c r="Y48" s="442">
        <v>3.6717871862120645E-2</v>
      </c>
      <c r="Z48" s="442">
        <v>0.19216555801921656</v>
      </c>
      <c r="AA48" s="442">
        <v>0.21653543307086615</v>
      </c>
      <c r="AB48" s="442">
        <v>8.1794195250659632E-2</v>
      </c>
      <c r="AC48" s="442">
        <v>9.4951923076923073E-2</v>
      </c>
      <c r="AD48" s="442">
        <v>7.4311926605504591E-2</v>
      </c>
      <c r="AE48" s="442">
        <v>0.36211096075778076</v>
      </c>
      <c r="AF48" s="442">
        <v>0.21880998080614203</v>
      </c>
      <c r="AG48" s="442">
        <v>0.16883116883116883</v>
      </c>
      <c r="AH48" s="442">
        <v>0.34901828029790116</v>
      </c>
      <c r="AI48" s="442">
        <v>0.17723637716198623</v>
      </c>
      <c r="AJ48" s="442">
        <v>6.3317634746206178E-2</v>
      </c>
      <c r="AK48" s="442">
        <v>6.3492063492063489E-2</v>
      </c>
      <c r="AL48" s="442">
        <v>9.7688292319164802E-2</v>
      </c>
      <c r="AM48" s="442">
        <v>0.10671993151662149</v>
      </c>
      <c r="AN48" s="442">
        <v>0</v>
      </c>
      <c r="AO48" s="442">
        <v>2.4390243902439025E-2</v>
      </c>
      <c r="AP48" s="443">
        <v>0.13453996062691714</v>
      </c>
      <c r="AQ48" s="313"/>
      <c r="AR48" s="313"/>
      <c r="AS48" s="313"/>
      <c r="AT48" s="313"/>
      <c r="AU48" s="313"/>
      <c r="AV48" s="313"/>
      <c r="AW48" s="313"/>
      <c r="AX48" s="313"/>
      <c r="AY48" s="313"/>
      <c r="AZ48" s="313"/>
      <c r="BA48" s="313"/>
      <c r="BB48" s="313"/>
      <c r="BC48" s="313"/>
      <c r="BD48" s="313"/>
    </row>
    <row r="49" spans="1:56" x14ac:dyDescent="0.2">
      <c r="A49" s="286">
        <v>45</v>
      </c>
      <c r="B49" s="282" t="s">
        <v>56</v>
      </c>
      <c r="C49" s="442">
        <v>3.9603960396039604E-2</v>
      </c>
      <c r="D49" s="442">
        <v>2.4096385542168676E-2</v>
      </c>
      <c r="E49" s="442">
        <v>5.1621442753143613E-2</v>
      </c>
      <c r="F49" s="442">
        <v>7.7669902912621352E-2</v>
      </c>
      <c r="G49" s="442">
        <v>6.5949182715649785E-2</v>
      </c>
      <c r="H49" s="442">
        <v>4.2352941176470586E-2</v>
      </c>
      <c r="I49" s="442">
        <v>4.7619047619047616E-2</v>
      </c>
      <c r="J49" s="442">
        <v>1.7543859649122806E-2</v>
      </c>
      <c r="K49" s="442">
        <v>0</v>
      </c>
      <c r="L49" s="442">
        <v>3.9215686274509803E-2</v>
      </c>
      <c r="M49" s="442">
        <v>3.0694668820678513E-2</v>
      </c>
      <c r="N49" s="442">
        <v>0</v>
      </c>
      <c r="O49" s="442">
        <v>0</v>
      </c>
      <c r="P49" s="442">
        <v>2.7649769585253458E-2</v>
      </c>
      <c r="Q49" s="442">
        <v>6.6577896138482022E-3</v>
      </c>
      <c r="R49" s="442">
        <v>1.2048192771084338E-2</v>
      </c>
      <c r="S49" s="442">
        <v>1.8867924528301886E-2</v>
      </c>
      <c r="T49" s="442">
        <v>0</v>
      </c>
      <c r="U49" s="442">
        <v>3.1746031746031746E-3</v>
      </c>
      <c r="V49" s="442">
        <v>0</v>
      </c>
      <c r="W49" s="442">
        <v>7.5244544770504138E-3</v>
      </c>
      <c r="X49" s="442">
        <v>3.2258064516129031E-2</v>
      </c>
      <c r="Y49" s="442">
        <v>3.68427625827401E-2</v>
      </c>
      <c r="Z49" s="442">
        <v>3.0303030303030304E-2</v>
      </c>
      <c r="AA49" s="442">
        <v>4.5275590551181105E-2</v>
      </c>
      <c r="AB49" s="442">
        <v>1.8469656992084433E-2</v>
      </c>
      <c r="AC49" s="442">
        <v>4.3269230769230768E-2</v>
      </c>
      <c r="AD49" s="442">
        <v>2.0183486238532111E-2</v>
      </c>
      <c r="AE49" s="442">
        <v>4.3843031123139378E-2</v>
      </c>
      <c r="AF49" s="442">
        <v>6.0140754958413305E-2</v>
      </c>
      <c r="AG49" s="442">
        <v>1.2987012987012988E-2</v>
      </c>
      <c r="AH49" s="442">
        <v>1.5233581584292485E-3</v>
      </c>
      <c r="AI49" s="442">
        <v>1.0600706713780919E-2</v>
      </c>
      <c r="AJ49" s="442">
        <v>1.4652014652014652E-2</v>
      </c>
      <c r="AK49" s="442">
        <v>3.1746031746031744E-2</v>
      </c>
      <c r="AL49" s="442">
        <v>5.8165548098434001E-2</v>
      </c>
      <c r="AM49" s="442">
        <v>3.3956341846197745E-2</v>
      </c>
      <c r="AN49" s="442">
        <v>0</v>
      </c>
      <c r="AO49" s="442">
        <v>2.4390243902439025E-2</v>
      </c>
      <c r="AP49" s="443">
        <v>3.5847818456514108E-2</v>
      </c>
      <c r="AQ49" s="313"/>
      <c r="AR49" s="313"/>
      <c r="AS49" s="313"/>
      <c r="AT49" s="313"/>
      <c r="AU49" s="313"/>
      <c r="AV49" s="313"/>
      <c r="AW49" s="313"/>
      <c r="AX49" s="313"/>
      <c r="AY49" s="313"/>
      <c r="AZ49" s="313"/>
      <c r="BA49" s="313"/>
      <c r="BB49" s="313"/>
      <c r="BC49" s="313"/>
      <c r="BD49" s="313"/>
    </row>
    <row r="50" spans="1:56" x14ac:dyDescent="0.2">
      <c r="A50" s="286">
        <v>46</v>
      </c>
      <c r="B50" s="282" t="s">
        <v>204</v>
      </c>
      <c r="C50" s="442">
        <v>-6.9737408523461039E-2</v>
      </c>
      <c r="D50" s="442">
        <v>-4.2168674698795178E-2</v>
      </c>
      <c r="E50" s="442">
        <v>-9.9272005294506944E-4</v>
      </c>
      <c r="F50" s="442">
        <v>0</v>
      </c>
      <c r="G50" s="442">
        <v>-3.7222851594109077E-3</v>
      </c>
      <c r="H50" s="442">
        <v>0</v>
      </c>
      <c r="I50" s="442">
        <v>0</v>
      </c>
      <c r="J50" s="442">
        <v>0</v>
      </c>
      <c r="K50" s="442">
        <v>0</v>
      </c>
      <c r="L50" s="442">
        <v>0</v>
      </c>
      <c r="M50" s="442">
        <v>0</v>
      </c>
      <c r="N50" s="442">
        <v>0</v>
      </c>
      <c r="O50" s="442">
        <v>0</v>
      </c>
      <c r="P50" s="442">
        <v>0</v>
      </c>
      <c r="Q50" s="442">
        <v>0</v>
      </c>
      <c r="R50" s="442">
        <v>0</v>
      </c>
      <c r="S50" s="442">
        <v>0</v>
      </c>
      <c r="T50" s="442">
        <v>0</v>
      </c>
      <c r="U50" s="442">
        <v>0</v>
      </c>
      <c r="V50" s="442">
        <v>0</v>
      </c>
      <c r="W50" s="442">
        <v>0</v>
      </c>
      <c r="X50" s="442">
        <v>0</v>
      </c>
      <c r="Y50" s="442">
        <v>-4.246284501061571E-3</v>
      </c>
      <c r="Z50" s="442">
        <v>0</v>
      </c>
      <c r="AA50" s="442">
        <v>-4.9212598425196853E-2</v>
      </c>
      <c r="AB50" s="442">
        <v>0</v>
      </c>
      <c r="AC50" s="442">
        <v>-4.0064102564102563E-4</v>
      </c>
      <c r="AD50" s="442">
        <v>-1.4678899082568808E-2</v>
      </c>
      <c r="AE50" s="442">
        <v>0</v>
      </c>
      <c r="AF50" s="442">
        <v>-5.1183621241202813E-3</v>
      </c>
      <c r="AG50" s="442">
        <v>0</v>
      </c>
      <c r="AH50" s="442">
        <v>0</v>
      </c>
      <c r="AI50" s="442">
        <v>-1.3018411753766041E-3</v>
      </c>
      <c r="AJ50" s="442">
        <v>-1.2558869701726845E-2</v>
      </c>
      <c r="AK50" s="442">
        <v>-2.3809523809523808E-2</v>
      </c>
      <c r="AL50" s="442">
        <v>0</v>
      </c>
      <c r="AM50" s="442">
        <v>0</v>
      </c>
      <c r="AN50" s="442">
        <v>0</v>
      </c>
      <c r="AO50" s="442">
        <v>0</v>
      </c>
      <c r="AP50" s="443">
        <v>-5.600744731179514E-3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0.45716745587602237</v>
      </c>
      <c r="D51" s="444">
        <v>0.68674698795180722</v>
      </c>
      <c r="E51" s="444">
        <v>0.54698874917273332</v>
      </c>
      <c r="F51" s="444">
        <v>0.68932038834951459</v>
      </c>
      <c r="G51" s="444">
        <v>0.34439229648810488</v>
      </c>
      <c r="H51" s="444">
        <v>0.3952941176470588</v>
      </c>
      <c r="I51" s="444">
        <v>0.42857142857142855</v>
      </c>
      <c r="J51" s="444">
        <v>0.31578947368421051</v>
      </c>
      <c r="K51" s="444">
        <v>0</v>
      </c>
      <c r="L51" s="444">
        <v>0.36274509803921567</v>
      </c>
      <c r="M51" s="444">
        <v>0.47657512116316642</v>
      </c>
      <c r="N51" s="444">
        <v>0.2857142857142857</v>
      </c>
      <c r="O51" s="444">
        <v>0.33333333333333331</v>
      </c>
      <c r="P51" s="444">
        <v>0.44239631336405533</v>
      </c>
      <c r="Q51" s="444">
        <v>0.43009320905459386</v>
      </c>
      <c r="R51" s="444">
        <v>0.44578313253012047</v>
      </c>
      <c r="S51" s="444">
        <v>0.41509433962264153</v>
      </c>
      <c r="T51" s="444">
        <v>0.38461538461538464</v>
      </c>
      <c r="U51" s="444">
        <v>0.35396825396825399</v>
      </c>
      <c r="V51" s="444">
        <v>0.5714285714285714</v>
      </c>
      <c r="W51" s="444">
        <v>0.22197140707298721</v>
      </c>
      <c r="X51" s="444">
        <v>0.5053763440860215</v>
      </c>
      <c r="Y51" s="444">
        <v>0.46272011989509182</v>
      </c>
      <c r="Z51" s="444">
        <v>0.35328898743532888</v>
      </c>
      <c r="AA51" s="444">
        <v>0.5</v>
      </c>
      <c r="AB51" s="444">
        <v>0.67810026385224276</v>
      </c>
      <c r="AC51" s="444">
        <v>0.72596153846153844</v>
      </c>
      <c r="AD51" s="444">
        <v>0.68165137614678895</v>
      </c>
      <c r="AE51" s="444">
        <v>0.89472259810554799</v>
      </c>
      <c r="AF51" s="444">
        <v>0.68777991042866282</v>
      </c>
      <c r="AG51" s="444">
        <v>0.61038961038961037</v>
      </c>
      <c r="AH51" s="444">
        <v>0.71614759647935</v>
      </c>
      <c r="AI51" s="444">
        <v>0.78259252371210708</v>
      </c>
      <c r="AJ51" s="444">
        <v>0.57195185766614343</v>
      </c>
      <c r="AK51" s="444">
        <v>0.60317460317460314</v>
      </c>
      <c r="AL51" s="444">
        <v>0.68456375838926176</v>
      </c>
      <c r="AM51" s="444">
        <v>0.48637466114995004</v>
      </c>
      <c r="AN51" s="444">
        <v>0</v>
      </c>
      <c r="AO51" s="444">
        <v>0.34146341463414637</v>
      </c>
      <c r="AP51" s="445">
        <v>0.54385215254780472</v>
      </c>
      <c r="AQ51" s="313"/>
      <c r="AR51" s="313"/>
      <c r="AS51" s="313"/>
      <c r="AT51" s="313"/>
      <c r="AU51" s="313"/>
      <c r="AV51" s="313"/>
      <c r="AW51" s="313"/>
      <c r="AX51" s="313"/>
      <c r="AY51" s="313"/>
      <c r="AZ51" s="313"/>
      <c r="BA51" s="313"/>
      <c r="BB51" s="313"/>
      <c r="BC51" s="313"/>
      <c r="BD51" s="313"/>
    </row>
    <row r="52" spans="1:56" x14ac:dyDescent="0.2">
      <c r="A52" s="304">
        <v>48</v>
      </c>
      <c r="B52" s="305" t="s">
        <v>439</v>
      </c>
      <c r="C52" s="444">
        <v>1</v>
      </c>
      <c r="D52" s="444">
        <v>1</v>
      </c>
      <c r="E52" s="444">
        <v>1</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485</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L29" sqref="L29"/>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397</v>
      </c>
      <c r="E1" s="48" t="s">
        <v>611</v>
      </c>
    </row>
    <row r="2" spans="1:42" ht="14" x14ac:dyDescent="0.2">
      <c r="A2" s="48" t="s">
        <v>486</v>
      </c>
    </row>
    <row r="3" spans="1:42" ht="12.5"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6" t="s">
        <v>43</v>
      </c>
    </row>
    <row r="5" spans="1:42" ht="12.5" x14ac:dyDescent="0.2">
      <c r="A5" s="267" t="s">
        <v>442</v>
      </c>
      <c r="B5" s="272" t="s">
        <v>443</v>
      </c>
      <c r="C5" s="442">
        <v>1.052922550503953</v>
      </c>
      <c r="D5" s="442">
        <v>2.9577285463753267E-3</v>
      </c>
      <c r="E5" s="442">
        <v>1.5353585874384485E-3</v>
      </c>
      <c r="F5" s="442">
        <v>3.0195034775045892E-7</v>
      </c>
      <c r="G5" s="442">
        <v>6.9451490587436771E-2</v>
      </c>
      <c r="H5" s="442">
        <v>3.4389032427589467E-3</v>
      </c>
      <c r="I5" s="442">
        <v>2.1173030576487911E-4</v>
      </c>
      <c r="J5" s="442">
        <v>2.4439904012362417E-4</v>
      </c>
      <c r="K5" s="442">
        <v>4.0739332632998427E-8</v>
      </c>
      <c r="L5" s="442">
        <v>2.2600596556915738E-7</v>
      </c>
      <c r="M5" s="442">
        <v>2.8664367864895249E-6</v>
      </c>
      <c r="N5" s="442">
        <v>2.3503229446125281E-7</v>
      </c>
      <c r="O5" s="442">
        <v>6.7898887721664031E-9</v>
      </c>
      <c r="P5" s="442">
        <v>1.8951286317660704E-6</v>
      </c>
      <c r="Q5" s="442">
        <v>6.5346863902345903E-7</v>
      </c>
      <c r="R5" s="442">
        <v>1.3294214151923428E-7</v>
      </c>
      <c r="S5" s="442">
        <v>1.5352041756342868E-7</v>
      </c>
      <c r="T5" s="442">
        <v>1.6022303719372823E-7</v>
      </c>
      <c r="U5" s="442">
        <v>7.6423645348752211E-7</v>
      </c>
      <c r="V5" s="442">
        <v>0</v>
      </c>
      <c r="W5" s="442">
        <v>4.2690674649676752E-7</v>
      </c>
      <c r="X5" s="442">
        <v>1.5022790473269172E-4</v>
      </c>
      <c r="Y5" s="442">
        <v>3.6286071897482277E-4</v>
      </c>
      <c r="Z5" s="442">
        <v>5.1158969548145511E-6</v>
      </c>
      <c r="AA5" s="442">
        <v>1.2119366382576711E-5</v>
      </c>
      <c r="AB5" s="442">
        <v>1.5298614361453907E-6</v>
      </c>
      <c r="AC5" s="442">
        <v>3.8952262242120461E-6</v>
      </c>
      <c r="AD5" s="442">
        <v>1.3103961927538169E-6</v>
      </c>
      <c r="AE5" s="442">
        <v>4.4123369274537309E-6</v>
      </c>
      <c r="AF5" s="442">
        <v>1.0842215912351456E-5</v>
      </c>
      <c r="AG5" s="442">
        <v>1.921685338144473E-7</v>
      </c>
      <c r="AH5" s="442">
        <v>9.6560414283476675E-6</v>
      </c>
      <c r="AI5" s="442">
        <v>9.8504596990985657E-4</v>
      </c>
      <c r="AJ5" s="442">
        <v>8.0648714936430981E-4</v>
      </c>
      <c r="AK5" s="442">
        <v>4.2619492855404109E-7</v>
      </c>
      <c r="AL5" s="442">
        <v>2.689414007399449E-6</v>
      </c>
      <c r="AM5" s="442">
        <v>8.5044679402641356E-3</v>
      </c>
      <c r="AN5" s="442">
        <v>6.0291770553863412E-7</v>
      </c>
      <c r="AO5" s="442">
        <v>2.4600159362777916E-6</v>
      </c>
      <c r="AP5" s="317">
        <f t="shared" ref="AP5:AP44" si="0">SUM(C5:AN5)</f>
        <v>1.1416319059144135</v>
      </c>
    </row>
    <row r="6" spans="1:42" ht="12.5" x14ac:dyDescent="0.2">
      <c r="A6" s="267" t="s">
        <v>444</v>
      </c>
      <c r="B6" s="272" t="s">
        <v>445</v>
      </c>
      <c r="C6" s="442">
        <v>2.9227025023252936E-5</v>
      </c>
      <c r="D6" s="442">
        <v>1.1568051488800475</v>
      </c>
      <c r="E6" s="442">
        <v>4.1417012959731763E-4</v>
      </c>
      <c r="F6" s="442">
        <v>1.9300157468275246E-7</v>
      </c>
      <c r="G6" s="442">
        <v>5.1279703022028683E-4</v>
      </c>
      <c r="H6" s="442">
        <v>3.0479505243674975E-6</v>
      </c>
      <c r="I6" s="442">
        <v>8.275431386536268E-2</v>
      </c>
      <c r="J6" s="442">
        <v>1.116427898203144E-5</v>
      </c>
      <c r="K6" s="442">
        <v>2.6039894996879299E-8</v>
      </c>
      <c r="L6" s="442">
        <v>5.3082282152060872E-6</v>
      </c>
      <c r="M6" s="442">
        <v>1.2466387144931888E-5</v>
      </c>
      <c r="N6" s="442">
        <v>9.9704579267971062E-8</v>
      </c>
      <c r="O6" s="442">
        <v>4.3399824994798826E-9</v>
      </c>
      <c r="P6" s="442">
        <v>2.6860258521502585E-6</v>
      </c>
      <c r="Q6" s="442">
        <v>8.882548834413164E-7</v>
      </c>
      <c r="R6" s="442">
        <v>1.2897178696225234E-7</v>
      </c>
      <c r="S6" s="442">
        <v>3.5230774376296119E-6</v>
      </c>
      <c r="T6" s="442">
        <v>2.1701914861372034E-7</v>
      </c>
      <c r="U6" s="442">
        <v>3.5571841706294306E-6</v>
      </c>
      <c r="V6" s="442">
        <v>0</v>
      </c>
      <c r="W6" s="442">
        <v>1.3768266140211609E-6</v>
      </c>
      <c r="X6" s="442">
        <v>4.6555986565770698E-5</v>
      </c>
      <c r="Y6" s="442">
        <v>2.6749030265103402E-5</v>
      </c>
      <c r="Z6" s="442">
        <v>2.1564078105651348E-6</v>
      </c>
      <c r="AA6" s="442">
        <v>2.2805697089428439E-6</v>
      </c>
      <c r="AB6" s="442">
        <v>1.7326687695660713E-6</v>
      </c>
      <c r="AC6" s="442">
        <v>5.1110717013469437E-6</v>
      </c>
      <c r="AD6" s="442">
        <v>2.2147816949957802E-6</v>
      </c>
      <c r="AE6" s="442">
        <v>6.077853224871288E-7</v>
      </c>
      <c r="AF6" s="442">
        <v>2.1435708804879409E-6</v>
      </c>
      <c r="AG6" s="442">
        <v>6.9693518448137631E-6</v>
      </c>
      <c r="AH6" s="442">
        <v>1.4253252022141319E-6</v>
      </c>
      <c r="AI6" s="442">
        <v>5.8122384109974671E-6</v>
      </c>
      <c r="AJ6" s="442">
        <v>1.0260843209893846E-5</v>
      </c>
      <c r="AK6" s="442">
        <v>1.2721681158447879E-5</v>
      </c>
      <c r="AL6" s="442">
        <v>2.533646910905501E-6</v>
      </c>
      <c r="AM6" s="442">
        <v>1.5166748637337893E-3</v>
      </c>
      <c r="AN6" s="442">
        <v>2.3386914646851241E-5</v>
      </c>
      <c r="AO6" s="442">
        <v>5.1774351485214797E-5</v>
      </c>
      <c r="AP6" s="318">
        <f t="shared" si="0"/>
        <v>1.2422296809588798</v>
      </c>
    </row>
    <row r="7" spans="1:42" ht="12.5" x14ac:dyDescent="0.2">
      <c r="A7" s="267" t="s">
        <v>446</v>
      </c>
      <c r="B7" s="272" t="s">
        <v>249</v>
      </c>
      <c r="C7" s="442">
        <v>9.756561234446887E-4</v>
      </c>
      <c r="D7" s="442">
        <v>2.2263497168552673E-4</v>
      </c>
      <c r="E7" s="442">
        <v>1.0460877740080916</v>
      </c>
      <c r="F7" s="442">
        <v>5.1396582905023118E-8</v>
      </c>
      <c r="G7" s="442">
        <v>3.5051023581247447E-2</v>
      </c>
      <c r="H7" s="442">
        <v>1.9758928311114275E-5</v>
      </c>
      <c r="I7" s="442">
        <v>1.5975046936987766E-5</v>
      </c>
      <c r="J7" s="442">
        <v>1.2326884372993171E-4</v>
      </c>
      <c r="K7" s="442">
        <v>6.9344595982967676E-9</v>
      </c>
      <c r="L7" s="442">
        <v>3.8704177164061673E-8</v>
      </c>
      <c r="M7" s="442">
        <v>1.0131552416547213E-7</v>
      </c>
      <c r="N7" s="442">
        <v>4.6914686780818546E-9</v>
      </c>
      <c r="O7" s="442">
        <v>1.1557432663827943E-9</v>
      </c>
      <c r="P7" s="442">
        <v>4.9943260947720385E-8</v>
      </c>
      <c r="Q7" s="442">
        <v>4.581325906456072E-8</v>
      </c>
      <c r="R7" s="442">
        <v>3.5718445979199153E-8</v>
      </c>
      <c r="S7" s="442">
        <v>4.5349137005797913E-8</v>
      </c>
      <c r="T7" s="442">
        <v>2.6196046053548281E-8</v>
      </c>
      <c r="U7" s="442">
        <v>5.4635554659829485E-8</v>
      </c>
      <c r="V7" s="442">
        <v>0</v>
      </c>
      <c r="W7" s="442">
        <v>3.6698084572878726E-8</v>
      </c>
      <c r="X7" s="442">
        <v>7.5702209490568909E-5</v>
      </c>
      <c r="Y7" s="442">
        <v>9.3124938474998793E-7</v>
      </c>
      <c r="Z7" s="442">
        <v>9.2444397955957322E-8</v>
      </c>
      <c r="AA7" s="442">
        <v>1.1638342079549239E-7</v>
      </c>
      <c r="AB7" s="442">
        <v>7.6565093067146212E-8</v>
      </c>
      <c r="AC7" s="442">
        <v>1.687510818950927E-6</v>
      </c>
      <c r="AD7" s="442">
        <v>1.0544999241596833E-7</v>
      </c>
      <c r="AE7" s="442">
        <v>5.6140169726395627E-7</v>
      </c>
      <c r="AF7" s="442">
        <v>3.0099709201956828E-6</v>
      </c>
      <c r="AG7" s="442">
        <v>8.2134002614663295E-8</v>
      </c>
      <c r="AH7" s="442">
        <v>3.4871349282941802E-6</v>
      </c>
      <c r="AI7" s="442">
        <v>5.6851538933549509E-5</v>
      </c>
      <c r="AJ7" s="442">
        <v>6.2783284925715997E-4</v>
      </c>
      <c r="AK7" s="442">
        <v>1.5455077868541626E-7</v>
      </c>
      <c r="AL7" s="442">
        <v>1.5800432915485516E-6</v>
      </c>
      <c r="AM7" s="442">
        <v>5.7461076269170186E-3</v>
      </c>
      <c r="AN7" s="442">
        <v>1.9092797012355034E-7</v>
      </c>
      <c r="AO7" s="442">
        <v>8.2486284483501549E-7</v>
      </c>
      <c r="AP7" s="318">
        <f t="shared" si="0"/>
        <v>1.0890151600464872</v>
      </c>
    </row>
    <row r="8" spans="1:42" ht="12.5" x14ac:dyDescent="0.2">
      <c r="A8" s="267" t="s">
        <v>447</v>
      </c>
      <c r="B8" s="272" t="s">
        <v>27</v>
      </c>
      <c r="C8" s="442">
        <v>3.2753128062286484E-4</v>
      </c>
      <c r="D8" s="442">
        <v>3.0723241032316623E-4</v>
      </c>
      <c r="E8" s="442">
        <v>2.3462909935103137E-4</v>
      </c>
      <c r="F8" s="442">
        <v>1.0013500765496528</v>
      </c>
      <c r="G8" s="442">
        <v>5.0538732197177524E-4</v>
      </c>
      <c r="H8" s="442">
        <v>8.6414746807125743E-4</v>
      </c>
      <c r="I8" s="442">
        <v>8.399719048011786E-5</v>
      </c>
      <c r="J8" s="442">
        <v>9.8822414531044706E-4</v>
      </c>
      <c r="K8" s="442">
        <v>0.13510278810590548</v>
      </c>
      <c r="L8" s="442">
        <v>1.0943825806990818E-3</v>
      </c>
      <c r="M8" s="442">
        <v>1.0918164421202758E-2</v>
      </c>
      <c r="N8" s="442">
        <v>1.1660588715333414E-2</v>
      </c>
      <c r="O8" s="442">
        <v>2.2517131350984237E-2</v>
      </c>
      <c r="P8" s="442">
        <v>8.0514728742907943E-4</v>
      </c>
      <c r="Q8" s="442">
        <v>4.0593464710729575E-4</v>
      </c>
      <c r="R8" s="442">
        <v>3.5105801633732273E-4</v>
      </c>
      <c r="S8" s="442">
        <v>2.2740209795682069E-4</v>
      </c>
      <c r="T8" s="442">
        <v>8.1075654810358578E-4</v>
      </c>
      <c r="U8" s="442">
        <v>3.000716047607384E-4</v>
      </c>
      <c r="V8" s="442">
        <v>0</v>
      </c>
      <c r="W8" s="442">
        <v>3.7483174072954498E-4</v>
      </c>
      <c r="X8" s="442">
        <v>3.2540825712547744E-4</v>
      </c>
      <c r="Y8" s="442">
        <v>1.1154664928948697E-3</v>
      </c>
      <c r="Z8" s="442">
        <v>4.349704807480527E-2</v>
      </c>
      <c r="AA8" s="442">
        <v>1.3720807216444793E-3</v>
      </c>
      <c r="AB8" s="442">
        <v>2.1402657023031242E-3</v>
      </c>
      <c r="AC8" s="442">
        <v>6.5942849857220521E-4</v>
      </c>
      <c r="AD8" s="442">
        <v>1.492677314445365E-4</v>
      </c>
      <c r="AE8" s="442">
        <v>2.988396255397395E-5</v>
      </c>
      <c r="AF8" s="442">
        <v>9.0579851285646127E-4</v>
      </c>
      <c r="AG8" s="442">
        <v>5.3130443999384011E-6</v>
      </c>
      <c r="AH8" s="442">
        <v>3.9641413385095738E-4</v>
      </c>
      <c r="AI8" s="442">
        <v>7.0640608968279442E-4</v>
      </c>
      <c r="AJ8" s="442">
        <v>3.6977377121506474E-4</v>
      </c>
      <c r="AK8" s="442">
        <v>1.9777610801901117E-5</v>
      </c>
      <c r="AL8" s="442">
        <v>1.362528872904339E-4</v>
      </c>
      <c r="AM8" s="442">
        <v>1.4732601152253851E-3</v>
      </c>
      <c r="AN8" s="442">
        <v>1.5017392290728017E-4</v>
      </c>
      <c r="AO8" s="442">
        <v>1.3682164716945124E-4</v>
      </c>
      <c r="AP8" s="318">
        <f t="shared" si="0"/>
        <v>1.2426815021119071</v>
      </c>
    </row>
    <row r="9" spans="1:42" ht="12.5" x14ac:dyDescent="0.2">
      <c r="A9" s="267" t="s">
        <v>448</v>
      </c>
      <c r="B9" s="272" t="s">
        <v>190</v>
      </c>
      <c r="C9" s="442">
        <v>2.9049397500475332E-2</v>
      </c>
      <c r="D9" s="442">
        <v>6.6285949378469509E-3</v>
      </c>
      <c r="E9" s="442">
        <v>2.3017671946669625E-2</v>
      </c>
      <c r="F9" s="442">
        <v>2.9489613179967424E-7</v>
      </c>
      <c r="G9" s="442">
        <v>1.0437754164856909</v>
      </c>
      <c r="H9" s="442">
        <v>5.8714405140162975E-4</v>
      </c>
      <c r="I9" s="442">
        <v>4.7445625711367074E-4</v>
      </c>
      <c r="J9" s="442">
        <v>3.6694832177711616E-3</v>
      </c>
      <c r="K9" s="442">
        <v>3.9787573338051278E-8</v>
      </c>
      <c r="L9" s="442">
        <v>2.4009565003831287E-7</v>
      </c>
      <c r="M9" s="442">
        <v>1.0873749384437833E-6</v>
      </c>
      <c r="N9" s="442">
        <v>4.6160502108953827E-8</v>
      </c>
      <c r="O9" s="442">
        <v>6.6312622230085457E-9</v>
      </c>
      <c r="P9" s="442">
        <v>4.8760429182990118E-7</v>
      </c>
      <c r="Q9" s="442">
        <v>3.1718975667122296E-7</v>
      </c>
      <c r="R9" s="442">
        <v>2.0265904355874707E-7</v>
      </c>
      <c r="S9" s="442">
        <v>4.8610330233902897E-7</v>
      </c>
      <c r="T9" s="442">
        <v>1.4523985088670597E-7</v>
      </c>
      <c r="U9" s="442">
        <v>4.9479977197686777E-7</v>
      </c>
      <c r="V9" s="442">
        <v>0</v>
      </c>
      <c r="W9" s="442">
        <v>2.7055707283292702E-7</v>
      </c>
      <c r="X9" s="442">
        <v>2.2522565755264431E-3</v>
      </c>
      <c r="Y9" s="442">
        <v>1.3285870696130857E-5</v>
      </c>
      <c r="Z9" s="442">
        <v>9.5453186254682148E-7</v>
      </c>
      <c r="AA9" s="442">
        <v>1.0583140349809389E-6</v>
      </c>
      <c r="AB9" s="442">
        <v>5.881783159106439E-7</v>
      </c>
      <c r="AC9" s="442">
        <v>8.4832222028579675E-6</v>
      </c>
      <c r="AD9" s="442">
        <v>1.1731106670690509E-6</v>
      </c>
      <c r="AE9" s="442">
        <v>2.8192168008381781E-6</v>
      </c>
      <c r="AF9" s="442">
        <v>1.8437645359448888E-5</v>
      </c>
      <c r="AG9" s="442">
        <v>8.9368504269569248E-7</v>
      </c>
      <c r="AH9" s="442">
        <v>7.677788256753777E-5</v>
      </c>
      <c r="AI9" s="442">
        <v>1.5337222954269767E-3</v>
      </c>
      <c r="AJ9" s="442">
        <v>1.6430860130396514E-3</v>
      </c>
      <c r="AK9" s="442">
        <v>2.5231060503421947E-6</v>
      </c>
      <c r="AL9" s="442">
        <v>7.891718793438537E-6</v>
      </c>
      <c r="AM9" s="442">
        <v>2.7800635174573912E-2</v>
      </c>
      <c r="AN9" s="442">
        <v>1.154808948892692E-6</v>
      </c>
      <c r="AO9" s="442">
        <v>1.6862874646820904E-5</v>
      </c>
      <c r="AP9" s="318">
        <f t="shared" si="0"/>
        <v>1.1405720248460265</v>
      </c>
    </row>
    <row r="10" spans="1:42" ht="12.5" x14ac:dyDescent="0.2">
      <c r="A10" s="281" t="s">
        <v>449</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450</v>
      </c>
      <c r="B11" s="283" t="s">
        <v>284</v>
      </c>
      <c r="C11" s="442">
        <v>1.8442477336909845E-4</v>
      </c>
      <c r="D11" s="442">
        <v>9.1051784048304789E-5</v>
      </c>
      <c r="E11" s="442">
        <v>2.9149320327737265E-5</v>
      </c>
      <c r="F11" s="442">
        <v>2.1792679727773263E-6</v>
      </c>
      <c r="G11" s="442">
        <v>1.2991494010001611E-4</v>
      </c>
      <c r="H11" s="442">
        <v>3.3314843330127756E-5</v>
      </c>
      <c r="I11" s="442">
        <v>1.0015236881967322</v>
      </c>
      <c r="J11" s="442">
        <v>1.135904756253601E-4</v>
      </c>
      <c r="K11" s="442">
        <v>2.9402821854932177E-7</v>
      </c>
      <c r="L11" s="442">
        <v>6.4127010405136325E-5</v>
      </c>
      <c r="M11" s="442">
        <v>1.5062990311471943E-4</v>
      </c>
      <c r="N11" s="442">
        <v>1.1948036598183681E-6</v>
      </c>
      <c r="O11" s="442">
        <v>4.9004703091553616E-8</v>
      </c>
      <c r="P11" s="442">
        <v>3.2380150642843697E-5</v>
      </c>
      <c r="Q11" s="442">
        <v>1.0618060160631448E-5</v>
      </c>
      <c r="R11" s="442">
        <v>1.4525276049523842E-6</v>
      </c>
      <c r="S11" s="442">
        <v>4.2527424526855639E-5</v>
      </c>
      <c r="T11" s="442">
        <v>2.5453992017782833E-6</v>
      </c>
      <c r="U11" s="442">
        <v>4.290717096790278E-5</v>
      </c>
      <c r="V11" s="442">
        <v>0</v>
      </c>
      <c r="W11" s="442">
        <v>1.6559273984747442E-5</v>
      </c>
      <c r="X11" s="442">
        <v>5.50077192263325E-4</v>
      </c>
      <c r="Y11" s="442">
        <v>3.2182506179978212E-4</v>
      </c>
      <c r="Z11" s="442">
        <v>2.5869656498196448E-5</v>
      </c>
      <c r="AA11" s="442">
        <v>2.7291653159868449E-5</v>
      </c>
      <c r="AB11" s="442">
        <v>2.0758348533734029E-5</v>
      </c>
      <c r="AC11" s="442">
        <v>5.652011077214125E-5</v>
      </c>
      <c r="AD11" s="442">
        <v>2.6552454568377815E-5</v>
      </c>
      <c r="AE11" s="442">
        <v>5.5791537511275161E-6</v>
      </c>
      <c r="AF11" s="442">
        <v>1.7350649908607211E-5</v>
      </c>
      <c r="AG11" s="442">
        <v>8.4144212004951869E-5</v>
      </c>
      <c r="AH11" s="442">
        <v>1.3378938349528676E-5</v>
      </c>
      <c r="AI11" s="442">
        <v>4.1248332580587943E-5</v>
      </c>
      <c r="AJ11" s="442">
        <v>3.1704453869624074E-5</v>
      </c>
      <c r="AK11" s="442">
        <v>1.5369090710343737E-4</v>
      </c>
      <c r="AL11" s="442">
        <v>2.5658801605178473E-5</v>
      </c>
      <c r="AM11" s="442">
        <v>4.3376470005185575E-5</v>
      </c>
      <c r="AN11" s="442">
        <v>2.8247056658214372E-4</v>
      </c>
      <c r="AO11" s="442">
        <v>6.2553262500504624E-4</v>
      </c>
      <c r="AP11" s="318">
        <f t="shared" si="0"/>
        <v>1.004200095322052</v>
      </c>
    </row>
    <row r="12" spans="1:42" ht="12.5" x14ac:dyDescent="0.2">
      <c r="A12" s="281" t="s">
        <v>451</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452</v>
      </c>
      <c r="B13" s="283" t="s">
        <v>30</v>
      </c>
      <c r="C13" s="442">
        <v>6.9955418948560682E-6</v>
      </c>
      <c r="D13" s="442">
        <v>9.0843498800441686E-6</v>
      </c>
      <c r="E13" s="442">
        <v>4.6469882812851012E-5</v>
      </c>
      <c r="F13" s="442">
        <v>2.5235155994933965E-5</v>
      </c>
      <c r="G13" s="442">
        <v>6.3530123023588268E-6</v>
      </c>
      <c r="H13" s="442">
        <v>6.9088324176170127E-6</v>
      </c>
      <c r="I13" s="442">
        <v>9.1353282442645449E-7</v>
      </c>
      <c r="J13" s="442">
        <v>7.22662152740851E-5</v>
      </c>
      <c r="K13" s="442">
        <v>1.0000034047432693</v>
      </c>
      <c r="L13" s="442">
        <v>1.3486172818346245E-6</v>
      </c>
      <c r="M13" s="442">
        <v>2.1054189034752992E-5</v>
      </c>
      <c r="N13" s="442">
        <v>2.5208619646287656E-6</v>
      </c>
      <c r="O13" s="442">
        <v>5.6745721152629256E-7</v>
      </c>
      <c r="P13" s="442">
        <v>4.8044266566905074E-6</v>
      </c>
      <c r="Q13" s="442">
        <v>1.7065901382389163E-6</v>
      </c>
      <c r="R13" s="442">
        <v>5.1242441629297695E-7</v>
      </c>
      <c r="S13" s="442">
        <v>3.9922409656635638E-7</v>
      </c>
      <c r="T13" s="442">
        <v>1.0486805529011759E-6</v>
      </c>
      <c r="U13" s="442">
        <v>1.8140623770632333E-6</v>
      </c>
      <c r="V13" s="442">
        <v>0</v>
      </c>
      <c r="W13" s="442">
        <v>2.4574667735196571E-6</v>
      </c>
      <c r="X13" s="442">
        <v>7.5540616040207585E-7</v>
      </c>
      <c r="Y13" s="442">
        <v>1.1032672874369064E-5</v>
      </c>
      <c r="Z13" s="442">
        <v>5.0180887971098788E-5</v>
      </c>
      <c r="AA13" s="442">
        <v>1.2618053445720145E-5</v>
      </c>
      <c r="AB13" s="442">
        <v>1.3561369436142722E-5</v>
      </c>
      <c r="AC13" s="442">
        <v>2.620831888255527E-6</v>
      </c>
      <c r="AD13" s="442">
        <v>4.6384074039973051E-7</v>
      </c>
      <c r="AE13" s="442">
        <v>1.4142189404415357E-7</v>
      </c>
      <c r="AF13" s="442">
        <v>1.9310790275595289E-5</v>
      </c>
      <c r="AG13" s="442">
        <v>1.0102529460234006E-7</v>
      </c>
      <c r="AH13" s="442">
        <v>9.7046230668323715E-6</v>
      </c>
      <c r="AI13" s="442">
        <v>3.2673895444225708E-6</v>
      </c>
      <c r="AJ13" s="442">
        <v>2.6190729832450483E-6</v>
      </c>
      <c r="AK13" s="442">
        <v>6.7210895326958465E-6</v>
      </c>
      <c r="AL13" s="442">
        <v>2.7367640209733592E-6</v>
      </c>
      <c r="AM13" s="442">
        <v>5.7098479842316901E-6</v>
      </c>
      <c r="AN13" s="442">
        <v>8.0207395788143507E-7</v>
      </c>
      <c r="AO13" s="442">
        <v>2.2251648017975496E-5</v>
      </c>
      <c r="AP13" s="318">
        <f t="shared" si="0"/>
        <v>1.0003582124282453</v>
      </c>
    </row>
    <row r="14" spans="1:42" ht="12.5" x14ac:dyDescent="0.2">
      <c r="A14" s="281" t="s">
        <v>453</v>
      </c>
      <c r="B14" s="283" t="s">
        <v>454</v>
      </c>
      <c r="C14" s="442">
        <v>1.8220048791040488E-4</v>
      </c>
      <c r="D14" s="442">
        <v>3.4264609709235222E-4</v>
      </c>
      <c r="E14" s="442">
        <v>3.6416927322479383E-4</v>
      </c>
      <c r="F14" s="442">
        <v>5.356961564324276E-6</v>
      </c>
      <c r="G14" s="442">
        <v>4.1158855438392386E-4</v>
      </c>
      <c r="H14" s="442">
        <v>2.352587926873063E-4</v>
      </c>
      <c r="I14" s="442">
        <v>4.8935533285604949E-4</v>
      </c>
      <c r="J14" s="442">
        <v>3.4539627125737782E-4</v>
      </c>
      <c r="K14" s="442">
        <v>7.2276465550406888E-7</v>
      </c>
      <c r="L14" s="442">
        <v>1.0051259945932967</v>
      </c>
      <c r="M14" s="442">
        <v>1.6713482760364736E-4</v>
      </c>
      <c r="N14" s="442">
        <v>5.8978371368529979E-7</v>
      </c>
      <c r="O14" s="442">
        <v>1.204607759173448E-7</v>
      </c>
      <c r="P14" s="442">
        <v>9.377309015984061E-5</v>
      </c>
      <c r="Q14" s="442">
        <v>2.6672266782043702E-4</v>
      </c>
      <c r="R14" s="442">
        <v>4.741856424862753E-4</v>
      </c>
      <c r="S14" s="442">
        <v>8.7275526799489311E-4</v>
      </c>
      <c r="T14" s="442">
        <v>5.0242478962036986E-4</v>
      </c>
      <c r="U14" s="442">
        <v>8.1389810915726783E-4</v>
      </c>
      <c r="V14" s="442">
        <v>0</v>
      </c>
      <c r="W14" s="442">
        <v>7.8191935797680267E-4</v>
      </c>
      <c r="X14" s="442">
        <v>1.4630095824226239E-3</v>
      </c>
      <c r="Y14" s="442">
        <v>2.8855040831160192E-4</v>
      </c>
      <c r="Z14" s="442">
        <v>1.1857028037774676E-5</v>
      </c>
      <c r="AA14" s="442">
        <v>8.5677965797874029E-4</v>
      </c>
      <c r="AB14" s="442">
        <v>3.2104224050425291E-4</v>
      </c>
      <c r="AC14" s="442">
        <v>1.1739831782337179E-4</v>
      </c>
      <c r="AD14" s="442">
        <v>6.3001239008894316E-5</v>
      </c>
      <c r="AE14" s="442">
        <v>9.8718618290147839E-6</v>
      </c>
      <c r="AF14" s="442">
        <v>2.6748903081554127E-5</v>
      </c>
      <c r="AG14" s="442">
        <v>7.1866032735215701E-6</v>
      </c>
      <c r="AH14" s="442">
        <v>5.6679485938681361E-5</v>
      </c>
      <c r="AI14" s="442">
        <v>5.5012592920607476E-5</v>
      </c>
      <c r="AJ14" s="442">
        <v>5.8923225042672531E-5</v>
      </c>
      <c r="AK14" s="442">
        <v>1.6075209873018528E-4</v>
      </c>
      <c r="AL14" s="442">
        <v>1.8444103920249735E-4</v>
      </c>
      <c r="AM14" s="442">
        <v>8.4610281855535904E-5</v>
      </c>
      <c r="AN14" s="442">
        <v>1.7456122755009103E-5</v>
      </c>
      <c r="AO14" s="442">
        <v>4.9160094142450847E-4</v>
      </c>
      <c r="AP14" s="318">
        <f t="shared" si="0"/>
        <v>1.0152595338149544</v>
      </c>
    </row>
    <row r="15" spans="1:42" ht="12.5" x14ac:dyDescent="0.2">
      <c r="A15" s="281" t="s">
        <v>455</v>
      </c>
      <c r="B15" s="283" t="s">
        <v>31</v>
      </c>
      <c r="C15" s="442">
        <v>5.2277402735675623E-4</v>
      </c>
      <c r="D15" s="442">
        <v>7.1892514072472933E-6</v>
      </c>
      <c r="E15" s="442">
        <v>3.1734729013594525E-5</v>
      </c>
      <c r="F15" s="442">
        <v>6.9188697120114063E-6</v>
      </c>
      <c r="G15" s="442">
        <v>4.9380845556458821E-4</v>
      </c>
      <c r="H15" s="442">
        <v>3.2488623063639668E-5</v>
      </c>
      <c r="I15" s="442">
        <v>4.196517554157655E-3</v>
      </c>
      <c r="J15" s="442">
        <v>6.6882636290227429E-6</v>
      </c>
      <c r="K15" s="442">
        <v>9.3349829447772996E-7</v>
      </c>
      <c r="L15" s="442">
        <v>4.520797322854742E-6</v>
      </c>
      <c r="M15" s="442">
        <v>1.0151348557923943</v>
      </c>
      <c r="N15" s="442">
        <v>6.3495236855401277E-6</v>
      </c>
      <c r="O15" s="442">
        <v>1.5558304907962156E-7</v>
      </c>
      <c r="P15" s="442">
        <v>8.6240132166661169E-4</v>
      </c>
      <c r="Q15" s="442">
        <v>1.2044119139437285E-3</v>
      </c>
      <c r="R15" s="442">
        <v>1.7130383010727291E-5</v>
      </c>
      <c r="S15" s="442">
        <v>3.384960054987301E-3</v>
      </c>
      <c r="T15" s="442">
        <v>9.0273070556914411E-3</v>
      </c>
      <c r="U15" s="442">
        <v>1.4358635977770031E-3</v>
      </c>
      <c r="V15" s="442">
        <v>0</v>
      </c>
      <c r="W15" s="442">
        <v>1.1227538157833189E-3</v>
      </c>
      <c r="X15" s="442">
        <v>7.234187977882162E-6</v>
      </c>
      <c r="Y15" s="442">
        <v>1.0056015838875864E-2</v>
      </c>
      <c r="Z15" s="442">
        <v>1.3847277670584273E-4</v>
      </c>
      <c r="AA15" s="442">
        <v>1.094506378810526E-3</v>
      </c>
      <c r="AB15" s="442">
        <v>4.6514580824448124E-5</v>
      </c>
      <c r="AC15" s="442">
        <v>4.4311094725528314E-5</v>
      </c>
      <c r="AD15" s="442">
        <v>3.9226359590817443E-5</v>
      </c>
      <c r="AE15" s="442">
        <v>9.9843578213201195E-5</v>
      </c>
      <c r="AF15" s="442">
        <v>1.0551803176262075E-4</v>
      </c>
      <c r="AG15" s="442">
        <v>1.8216424722502734E-6</v>
      </c>
      <c r="AH15" s="442">
        <v>1.2931938647597018E-4</v>
      </c>
      <c r="AI15" s="442">
        <v>4.4563913272127907E-4</v>
      </c>
      <c r="AJ15" s="442">
        <v>2.3376330269460639E-4</v>
      </c>
      <c r="AK15" s="442">
        <v>3.823664745027204E-6</v>
      </c>
      <c r="AL15" s="442">
        <v>1.5127244615939264E-5</v>
      </c>
      <c r="AM15" s="442">
        <v>3.6278124308974805E-4</v>
      </c>
      <c r="AN15" s="442">
        <v>7.6833554507495499E-3</v>
      </c>
      <c r="AO15" s="442">
        <v>3.2924242860174888E-5</v>
      </c>
      <c r="AP15" s="318">
        <f t="shared" si="0"/>
        <v>1.0580070370065617</v>
      </c>
    </row>
    <row r="16" spans="1:42" ht="12.5" x14ac:dyDescent="0.2">
      <c r="A16" s="281" t="s">
        <v>456</v>
      </c>
      <c r="B16" s="283" t="s">
        <v>32</v>
      </c>
      <c r="C16" s="442">
        <v>6.8206263867264061E-7</v>
      </c>
      <c r="D16" s="442">
        <v>8.112118103626247E-8</v>
      </c>
      <c r="E16" s="442">
        <v>4.5214041521954785E-6</v>
      </c>
      <c r="F16" s="442">
        <v>1.31276536847721E-6</v>
      </c>
      <c r="G16" s="442">
        <v>8.759525018693147E-7</v>
      </c>
      <c r="H16" s="442">
        <v>6.1076133456337916E-7</v>
      </c>
      <c r="I16" s="442">
        <v>1.6082065405319178E-4</v>
      </c>
      <c r="J16" s="442">
        <v>8.309791109813676E-7</v>
      </c>
      <c r="K16" s="442">
        <v>1.7711913701676649E-7</v>
      </c>
      <c r="L16" s="442">
        <v>9.8580264885599381E-8</v>
      </c>
      <c r="M16" s="442">
        <v>5.67387089995076E-5</v>
      </c>
      <c r="N16" s="442">
        <v>1.0038242166973248</v>
      </c>
      <c r="O16" s="442">
        <v>2.9519856169461077E-8</v>
      </c>
      <c r="P16" s="442">
        <v>1.5767164441123163E-3</v>
      </c>
      <c r="Q16" s="442">
        <v>8.0327903285116065E-4</v>
      </c>
      <c r="R16" s="442">
        <v>6.4942064084830644E-4</v>
      </c>
      <c r="S16" s="442">
        <v>1.7493884279786061E-4</v>
      </c>
      <c r="T16" s="442">
        <v>2.4872246414677837E-6</v>
      </c>
      <c r="U16" s="442">
        <v>3.1443253384451499E-4</v>
      </c>
      <c r="V16" s="442">
        <v>0</v>
      </c>
      <c r="W16" s="442">
        <v>3.9149831375517489E-4</v>
      </c>
      <c r="X16" s="442">
        <v>6.1313814693737568E-7</v>
      </c>
      <c r="Y16" s="442">
        <v>1.7186127821183631E-4</v>
      </c>
      <c r="Z16" s="442">
        <v>2.4733951894919539E-6</v>
      </c>
      <c r="AA16" s="442">
        <v>6.3594339906389003E-6</v>
      </c>
      <c r="AB16" s="442">
        <v>7.0413989597493465E-7</v>
      </c>
      <c r="AC16" s="442">
        <v>8.7075158672895213E-7</v>
      </c>
      <c r="AD16" s="442">
        <v>5.867447003238194E-7</v>
      </c>
      <c r="AE16" s="442">
        <v>1.7167961781585312E-6</v>
      </c>
      <c r="AF16" s="442">
        <v>2.7326977673809295E-6</v>
      </c>
      <c r="AG16" s="442">
        <v>8.4876318935602683E-8</v>
      </c>
      <c r="AH16" s="442">
        <v>2.1163703322716525E-6</v>
      </c>
      <c r="AI16" s="442">
        <v>1.2756680230916101E-6</v>
      </c>
      <c r="AJ16" s="442">
        <v>1.0113163244030328E-6</v>
      </c>
      <c r="AK16" s="442">
        <v>1.1783618437178516E-7</v>
      </c>
      <c r="AL16" s="442">
        <v>1.5281942611079699E-6</v>
      </c>
      <c r="AM16" s="442">
        <v>6.8323542658000258E-7</v>
      </c>
      <c r="AN16" s="442">
        <v>2.1108382847982605E-6</v>
      </c>
      <c r="AO16" s="442">
        <v>6.2680849187856096E-7</v>
      </c>
      <c r="AP16" s="318">
        <f t="shared" si="0"/>
        <v>1.0081606160695973</v>
      </c>
    </row>
    <row r="17" spans="1:42" ht="12.5" x14ac:dyDescent="0.2">
      <c r="A17" s="281" t="s">
        <v>457</v>
      </c>
      <c r="B17" s="283" t="s">
        <v>33</v>
      </c>
      <c r="C17" s="442">
        <v>0</v>
      </c>
      <c r="D17" s="442">
        <v>0</v>
      </c>
      <c r="E17" s="442">
        <v>0</v>
      </c>
      <c r="F17" s="442">
        <v>0</v>
      </c>
      <c r="G17" s="442">
        <v>0</v>
      </c>
      <c r="H17" s="442">
        <v>0</v>
      </c>
      <c r="I17" s="442">
        <v>0</v>
      </c>
      <c r="J17" s="442">
        <v>0</v>
      </c>
      <c r="K17" s="442">
        <v>0</v>
      </c>
      <c r="L17" s="442">
        <v>0</v>
      </c>
      <c r="M17" s="442">
        <v>0</v>
      </c>
      <c r="N17" s="442">
        <v>0</v>
      </c>
      <c r="O17" s="442">
        <v>1</v>
      </c>
      <c r="P17" s="442">
        <v>0</v>
      </c>
      <c r="Q17" s="442">
        <v>0</v>
      </c>
      <c r="R17" s="442">
        <v>0</v>
      </c>
      <c r="S17" s="442">
        <v>0</v>
      </c>
      <c r="T17" s="442">
        <v>0</v>
      </c>
      <c r="U17" s="442">
        <v>0</v>
      </c>
      <c r="V17" s="442">
        <v>0</v>
      </c>
      <c r="W17" s="442">
        <v>0</v>
      </c>
      <c r="X17" s="442">
        <v>0</v>
      </c>
      <c r="Y17" s="442">
        <v>0</v>
      </c>
      <c r="Z17" s="442">
        <v>0</v>
      </c>
      <c r="AA17" s="442">
        <v>0</v>
      </c>
      <c r="AB17" s="442">
        <v>0</v>
      </c>
      <c r="AC17" s="442">
        <v>0</v>
      </c>
      <c r="AD17" s="442">
        <v>0</v>
      </c>
      <c r="AE17" s="442">
        <v>0</v>
      </c>
      <c r="AF17" s="442">
        <v>0</v>
      </c>
      <c r="AG17" s="442">
        <v>0</v>
      </c>
      <c r="AH17" s="442">
        <v>0</v>
      </c>
      <c r="AI17" s="442">
        <v>0</v>
      </c>
      <c r="AJ17" s="442">
        <v>0</v>
      </c>
      <c r="AK17" s="442">
        <v>0</v>
      </c>
      <c r="AL17" s="442">
        <v>0</v>
      </c>
      <c r="AM17" s="442">
        <v>0</v>
      </c>
      <c r="AN17" s="442">
        <v>0</v>
      </c>
      <c r="AO17" s="442">
        <v>0</v>
      </c>
      <c r="AP17" s="318">
        <f t="shared" si="0"/>
        <v>1</v>
      </c>
    </row>
    <row r="18" spans="1:42" ht="12.5" x14ac:dyDescent="0.2">
      <c r="A18" s="281" t="s">
        <v>458</v>
      </c>
      <c r="B18" s="283" t="s">
        <v>34</v>
      </c>
      <c r="C18" s="442">
        <v>5.3168695964832039E-5</v>
      </c>
      <c r="D18" s="442">
        <v>3.9013787872578739E-6</v>
      </c>
      <c r="E18" s="442">
        <v>5.7098967074081996E-5</v>
      </c>
      <c r="F18" s="442">
        <v>7.5336707053940256E-4</v>
      </c>
      <c r="G18" s="442">
        <v>2.9827129732350139E-4</v>
      </c>
      <c r="H18" s="442">
        <v>7.0873385416919378E-5</v>
      </c>
      <c r="I18" s="442">
        <v>6.1635538844434512E-4</v>
      </c>
      <c r="J18" s="442">
        <v>4.5574092813457679E-4</v>
      </c>
      <c r="K18" s="442">
        <v>1.0164476348547492E-4</v>
      </c>
      <c r="L18" s="442">
        <v>3.6089637476348859E-6</v>
      </c>
      <c r="M18" s="442">
        <v>3.2493472402605675E-4</v>
      </c>
      <c r="N18" s="442">
        <v>1.1379975614180589E-5</v>
      </c>
      <c r="O18" s="442">
        <v>1.6940793914245821E-5</v>
      </c>
      <c r="P18" s="442">
        <v>1.0019111465029749</v>
      </c>
      <c r="Q18" s="442">
        <v>9.7619155252597154E-4</v>
      </c>
      <c r="R18" s="442">
        <v>9.378246923386715E-4</v>
      </c>
      <c r="S18" s="442">
        <v>1.1574896622019827E-3</v>
      </c>
      <c r="T18" s="442">
        <v>6.6668322545761303E-4</v>
      </c>
      <c r="U18" s="442">
        <v>7.1109118765269477E-4</v>
      </c>
      <c r="V18" s="442">
        <v>0</v>
      </c>
      <c r="W18" s="442">
        <v>2.7031656057237622E-4</v>
      </c>
      <c r="X18" s="442">
        <v>2.8074191217945473E-4</v>
      </c>
      <c r="Y18" s="442">
        <v>2.629874793035157E-3</v>
      </c>
      <c r="Z18" s="442">
        <v>9.0187763082255176E-5</v>
      </c>
      <c r="AA18" s="442">
        <v>9.1349177957592668E-5</v>
      </c>
      <c r="AB18" s="442">
        <v>1.3788498867598197E-5</v>
      </c>
      <c r="AC18" s="442">
        <v>9.4858427839271246E-5</v>
      </c>
      <c r="AD18" s="442">
        <v>9.9754446392687382E-6</v>
      </c>
      <c r="AE18" s="442">
        <v>3.3203170126266204E-5</v>
      </c>
      <c r="AF18" s="442">
        <v>4.5053419994237892E-5</v>
      </c>
      <c r="AG18" s="442">
        <v>2.0485471360259957E-6</v>
      </c>
      <c r="AH18" s="442">
        <v>1.4332582220424206E-4</v>
      </c>
      <c r="AI18" s="442">
        <v>2.5587931024224008E-5</v>
      </c>
      <c r="AJ18" s="442">
        <v>2.0145340705535573E-5</v>
      </c>
      <c r="AK18" s="442">
        <v>2.8591654152927885E-6</v>
      </c>
      <c r="AL18" s="442">
        <v>4.4665250677440611E-5</v>
      </c>
      <c r="AM18" s="442">
        <v>6.7762044000769668E-5</v>
      </c>
      <c r="AN18" s="442">
        <v>2.0076629099939167E-5</v>
      </c>
      <c r="AO18" s="442">
        <v>3.1496684993378545E-5</v>
      </c>
      <c r="AP18" s="318">
        <f t="shared" si="0"/>
        <v>1.0130135330541812</v>
      </c>
    </row>
    <row r="19" spans="1:42" ht="12.5" x14ac:dyDescent="0.2">
      <c r="A19" s="281" t="s">
        <v>459</v>
      </c>
      <c r="B19" s="285" t="s">
        <v>268</v>
      </c>
      <c r="C19" s="442">
        <v>3.9425351049343055E-6</v>
      </c>
      <c r="D19" s="442">
        <v>2.2365352968357634E-6</v>
      </c>
      <c r="E19" s="442">
        <v>4.042930550618129E-6</v>
      </c>
      <c r="F19" s="442">
        <v>6.804801335725631E-6</v>
      </c>
      <c r="G19" s="442">
        <v>5.0357323829587005E-6</v>
      </c>
      <c r="H19" s="442">
        <v>5.9842112517480322E-6</v>
      </c>
      <c r="I19" s="442">
        <v>2.9353733078363401E-6</v>
      </c>
      <c r="J19" s="442">
        <v>6.7246308407144257E-6</v>
      </c>
      <c r="K19" s="442">
        <v>9.1810811672488672E-7</v>
      </c>
      <c r="L19" s="442">
        <v>3.1150459299904317E-6</v>
      </c>
      <c r="M19" s="442">
        <v>1.0225016319350375E-4</v>
      </c>
      <c r="N19" s="442">
        <v>6.5823845211043991E-7</v>
      </c>
      <c r="O19" s="442">
        <v>1.530180194541478E-7</v>
      </c>
      <c r="P19" s="442">
        <v>4.8439647874946604E-6</v>
      </c>
      <c r="Q19" s="442">
        <v>1.0092666633262797</v>
      </c>
      <c r="R19" s="442">
        <v>2.0517665389236284E-3</v>
      </c>
      <c r="S19" s="442">
        <v>1.0903810802785124E-3</v>
      </c>
      <c r="T19" s="442">
        <v>5.8401869476350178E-6</v>
      </c>
      <c r="U19" s="442">
        <v>8.2311958911557661E-4</v>
      </c>
      <c r="V19" s="442">
        <v>0</v>
      </c>
      <c r="W19" s="442">
        <v>4.5055662412308949E-4</v>
      </c>
      <c r="X19" s="442">
        <v>2.4600633000080327E-6</v>
      </c>
      <c r="Y19" s="442">
        <v>3.9989691409627161E-4</v>
      </c>
      <c r="Z19" s="442">
        <v>1.3057106934655741E-5</v>
      </c>
      <c r="AA19" s="442">
        <v>7.6111047991212226E-4</v>
      </c>
      <c r="AB19" s="442">
        <v>1.5278801257622336E-5</v>
      </c>
      <c r="AC19" s="442">
        <v>1.1529816139453256E-5</v>
      </c>
      <c r="AD19" s="442">
        <v>1.2673295565674232E-5</v>
      </c>
      <c r="AE19" s="442">
        <v>4.7208375077844258E-6</v>
      </c>
      <c r="AF19" s="442">
        <v>1.2799582485775394E-5</v>
      </c>
      <c r="AG19" s="442">
        <v>1.2902454772479479E-5</v>
      </c>
      <c r="AH19" s="442">
        <v>3.5386329178649951E-5</v>
      </c>
      <c r="AI19" s="442">
        <v>1.4697219590610913E-5</v>
      </c>
      <c r="AJ19" s="442">
        <v>1.2081481409625078E-5</v>
      </c>
      <c r="AK19" s="442">
        <v>8.2046022331274752E-6</v>
      </c>
      <c r="AL19" s="442">
        <v>3.5379818314717121E-4</v>
      </c>
      <c r="AM19" s="442">
        <v>1.2932739842186779E-5</v>
      </c>
      <c r="AN19" s="442">
        <v>1.1293470425031943E-5</v>
      </c>
      <c r="AO19" s="442">
        <v>9.7851713614773053E-6</v>
      </c>
      <c r="AP19" s="318">
        <f t="shared" si="0"/>
        <v>1.0155327960120368</v>
      </c>
    </row>
    <row r="20" spans="1:42" ht="12.5" x14ac:dyDescent="0.2">
      <c r="A20" s="281" t="s">
        <v>460</v>
      </c>
      <c r="B20" s="285" t="s">
        <v>269</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461</v>
      </c>
      <c r="B21" s="285" t="s">
        <v>270</v>
      </c>
      <c r="C21" s="442">
        <v>9.8588738889082933E-5</v>
      </c>
      <c r="D21" s="442">
        <v>4.3639112658534614E-6</v>
      </c>
      <c r="E21" s="442">
        <v>8.4358490793221644E-6</v>
      </c>
      <c r="F21" s="442">
        <v>1.0074734075897547E-5</v>
      </c>
      <c r="G21" s="442">
        <v>1.5830668015887265E-5</v>
      </c>
      <c r="H21" s="442">
        <v>7.7035511466832717E-6</v>
      </c>
      <c r="I21" s="442">
        <v>6.1248484506316049E-6</v>
      </c>
      <c r="J21" s="442">
        <v>1.0163662027012172E-5</v>
      </c>
      <c r="K21" s="442">
        <v>1.3592895181766531E-6</v>
      </c>
      <c r="L21" s="442">
        <v>6.2006849006559267E-6</v>
      </c>
      <c r="M21" s="442">
        <v>9.3364839129117661E-6</v>
      </c>
      <c r="N21" s="442">
        <v>5.9781576024396318E-7</v>
      </c>
      <c r="O21" s="442">
        <v>2.2654825302944211E-7</v>
      </c>
      <c r="P21" s="442">
        <v>5.8358784784826177E-6</v>
      </c>
      <c r="Q21" s="442">
        <v>5.525135282629576E-4</v>
      </c>
      <c r="R21" s="442">
        <v>2.4506367852334802E-3</v>
      </c>
      <c r="S21" s="442">
        <v>1.0178574557173601</v>
      </c>
      <c r="T21" s="442">
        <v>6.3292782062301935E-6</v>
      </c>
      <c r="U21" s="442">
        <v>3.3324673664130095E-4</v>
      </c>
      <c r="V21" s="442">
        <v>0</v>
      </c>
      <c r="W21" s="442">
        <v>1.6571371711862498E-4</v>
      </c>
      <c r="X21" s="442">
        <v>6.3679935584245968E-6</v>
      </c>
      <c r="Y21" s="442">
        <v>6.7673513623642831E-5</v>
      </c>
      <c r="Z21" s="442">
        <v>1.1028123467772954E-5</v>
      </c>
      <c r="AA21" s="442">
        <v>2.1775758488120711E-5</v>
      </c>
      <c r="AB21" s="442">
        <v>9.1532844742553452E-6</v>
      </c>
      <c r="AC21" s="442">
        <v>2.5869611549206783E-4</v>
      </c>
      <c r="AD21" s="442">
        <v>2.3047725772069435E-5</v>
      </c>
      <c r="AE21" s="442">
        <v>1.8951897711425056E-6</v>
      </c>
      <c r="AF21" s="442">
        <v>8.6835217684688185E-6</v>
      </c>
      <c r="AG21" s="442">
        <v>1.7229598552436707E-5</v>
      </c>
      <c r="AH21" s="442">
        <v>6.7071298047359268E-4</v>
      </c>
      <c r="AI21" s="442">
        <v>1.6308821522515736E-5</v>
      </c>
      <c r="AJ21" s="442">
        <v>2.686722964313E-3</v>
      </c>
      <c r="AK21" s="442">
        <v>1.2403568699994729E-5</v>
      </c>
      <c r="AL21" s="442">
        <v>4.7354791639027551E-4</v>
      </c>
      <c r="AM21" s="442">
        <v>1.3563178076858839E-5</v>
      </c>
      <c r="AN21" s="442">
        <v>8.8321880314969035E-3</v>
      </c>
      <c r="AO21" s="442">
        <v>1.3707092384824141E-4</v>
      </c>
      <c r="AP21" s="318">
        <f t="shared" si="0"/>
        <v>1.0346817367125378</v>
      </c>
    </row>
    <row r="22" spans="1:42" ht="12.5" x14ac:dyDescent="0.2">
      <c r="A22" s="281" t="s">
        <v>462</v>
      </c>
      <c r="B22" s="285" t="s">
        <v>280</v>
      </c>
      <c r="C22" s="442">
        <v>0</v>
      </c>
      <c r="D22" s="442">
        <v>0</v>
      </c>
      <c r="E22" s="442">
        <v>0</v>
      </c>
      <c r="F22" s="442">
        <v>0</v>
      </c>
      <c r="G22" s="442">
        <v>0</v>
      </c>
      <c r="H22" s="442">
        <v>0</v>
      </c>
      <c r="I22" s="442">
        <v>0</v>
      </c>
      <c r="J22" s="442">
        <v>0</v>
      </c>
      <c r="K22" s="442">
        <v>0</v>
      </c>
      <c r="L22" s="442">
        <v>0</v>
      </c>
      <c r="M22" s="442">
        <v>0</v>
      </c>
      <c r="N22" s="442">
        <v>0</v>
      </c>
      <c r="O22" s="442">
        <v>0</v>
      </c>
      <c r="P22" s="442">
        <v>0</v>
      </c>
      <c r="Q22" s="442">
        <v>0</v>
      </c>
      <c r="R22" s="442">
        <v>0</v>
      </c>
      <c r="S22" s="442">
        <v>0</v>
      </c>
      <c r="T22" s="442">
        <v>1</v>
      </c>
      <c r="U22" s="442">
        <v>0</v>
      </c>
      <c r="V22" s="442">
        <v>0</v>
      </c>
      <c r="W22" s="442">
        <v>0</v>
      </c>
      <c r="X22" s="442">
        <v>0</v>
      </c>
      <c r="Y22" s="442">
        <v>0</v>
      </c>
      <c r="Z22" s="442">
        <v>0</v>
      </c>
      <c r="AA22" s="442">
        <v>0</v>
      </c>
      <c r="AB22" s="442">
        <v>0</v>
      </c>
      <c r="AC22" s="442">
        <v>0</v>
      </c>
      <c r="AD22" s="442">
        <v>0</v>
      </c>
      <c r="AE22" s="442">
        <v>0</v>
      </c>
      <c r="AF22" s="442">
        <v>0</v>
      </c>
      <c r="AG22" s="442">
        <v>0</v>
      </c>
      <c r="AH22" s="442">
        <v>0</v>
      </c>
      <c r="AI22" s="442">
        <v>0</v>
      </c>
      <c r="AJ22" s="442">
        <v>0</v>
      </c>
      <c r="AK22" s="442">
        <v>0</v>
      </c>
      <c r="AL22" s="442">
        <v>0</v>
      </c>
      <c r="AM22" s="442">
        <v>0</v>
      </c>
      <c r="AN22" s="442">
        <v>0</v>
      </c>
      <c r="AO22" s="442">
        <v>0</v>
      </c>
      <c r="AP22" s="318">
        <f t="shared" si="0"/>
        <v>1</v>
      </c>
    </row>
    <row r="23" spans="1:42" ht="12.5" x14ac:dyDescent="0.2">
      <c r="A23" s="281" t="s">
        <v>463</v>
      </c>
      <c r="B23" s="283" t="s">
        <v>35</v>
      </c>
      <c r="C23" s="442">
        <v>6.6312555547629504E-6</v>
      </c>
      <c r="D23" s="442">
        <v>3.4980421243530782E-6</v>
      </c>
      <c r="E23" s="442">
        <v>2.1449405250391237E-4</v>
      </c>
      <c r="F23" s="442">
        <v>1.0386237579264447E-5</v>
      </c>
      <c r="G23" s="442">
        <v>1.2666016337637322E-5</v>
      </c>
      <c r="H23" s="442">
        <v>7.4435098614178312E-6</v>
      </c>
      <c r="I23" s="442">
        <v>3.8823894735418789E-6</v>
      </c>
      <c r="J23" s="442">
        <v>1.0227182033251568E-5</v>
      </c>
      <c r="K23" s="442">
        <v>1.4013177686309177E-6</v>
      </c>
      <c r="L23" s="442">
        <v>4.7847173702863101E-6</v>
      </c>
      <c r="M23" s="442">
        <v>1.5466506354310566E-5</v>
      </c>
      <c r="N23" s="442">
        <v>1.173438111959781E-6</v>
      </c>
      <c r="O23" s="442">
        <v>2.3355296143848618E-7</v>
      </c>
      <c r="P23" s="442">
        <v>8.9472302643045593E-6</v>
      </c>
      <c r="Q23" s="442">
        <v>2.860134473742503E-3</v>
      </c>
      <c r="R23" s="442">
        <v>2.7078089297409669E-3</v>
      </c>
      <c r="S23" s="442">
        <v>2.1521309475352616E-3</v>
      </c>
      <c r="T23" s="442">
        <v>2.8681682070771375E-3</v>
      </c>
      <c r="U23" s="442">
        <v>1.0134844279279538</v>
      </c>
      <c r="V23" s="442">
        <v>0</v>
      </c>
      <c r="W23" s="442">
        <v>3.8692221551763382E-3</v>
      </c>
      <c r="X23" s="442">
        <v>3.8495316331699631E-6</v>
      </c>
      <c r="Y23" s="442">
        <v>9.6405152157098058E-4</v>
      </c>
      <c r="Z23" s="442">
        <v>2.3648831612605054E-5</v>
      </c>
      <c r="AA23" s="442">
        <v>5.4276405222862542E-5</v>
      </c>
      <c r="AB23" s="442">
        <v>1.2959863759798977E-5</v>
      </c>
      <c r="AC23" s="442">
        <v>1.6200514790242753E-5</v>
      </c>
      <c r="AD23" s="442">
        <v>1.9136472466077269E-5</v>
      </c>
      <c r="AE23" s="442">
        <v>1.0663432996970602E-5</v>
      </c>
      <c r="AF23" s="442">
        <v>2.6716654306263294E-5</v>
      </c>
      <c r="AG23" s="442">
        <v>1.9388325478313485E-5</v>
      </c>
      <c r="AH23" s="442">
        <v>2.3268803702854635E-4</v>
      </c>
      <c r="AI23" s="442">
        <v>5.5984412820234951E-5</v>
      </c>
      <c r="AJ23" s="442">
        <v>1.5418274410755888E-5</v>
      </c>
      <c r="AK23" s="442">
        <v>1.2433505112216293E-5</v>
      </c>
      <c r="AL23" s="442">
        <v>5.3074020397288007E-4</v>
      </c>
      <c r="AM23" s="442">
        <v>8.9066257422472963E-6</v>
      </c>
      <c r="AN23" s="442">
        <v>2.0481983992758347E-5</v>
      </c>
      <c r="AO23" s="442">
        <v>4.9790232327545592E-5</v>
      </c>
      <c r="AP23" s="318">
        <f t="shared" si="0"/>
        <v>1.0302706726864419</v>
      </c>
    </row>
    <row r="24" spans="1:42" ht="12.5" x14ac:dyDescent="0.2">
      <c r="A24" s="281" t="s">
        <v>464</v>
      </c>
      <c r="B24" s="283" t="s">
        <v>465</v>
      </c>
      <c r="C24" s="442">
        <v>1.8234423071068472E-8</v>
      </c>
      <c r="D24" s="442">
        <v>8.720726393217739E-9</v>
      </c>
      <c r="E24" s="442">
        <v>4.626868152972926E-8</v>
      </c>
      <c r="F24" s="442">
        <v>2.103177056079142E-8</v>
      </c>
      <c r="G24" s="442">
        <v>1.8140918449002319E-8</v>
      </c>
      <c r="H24" s="442">
        <v>2.0186678482451733E-8</v>
      </c>
      <c r="I24" s="442">
        <v>1.2444100130693576E-8</v>
      </c>
      <c r="J24" s="442">
        <v>2.0976110996094812E-8</v>
      </c>
      <c r="K24" s="442">
        <v>2.8376198375670965E-9</v>
      </c>
      <c r="L24" s="442">
        <v>1.3077922103455418E-8</v>
      </c>
      <c r="M24" s="442">
        <v>3.3249684342331054E-8</v>
      </c>
      <c r="N24" s="442">
        <v>2.4304436372412259E-9</v>
      </c>
      <c r="O24" s="442">
        <v>4.7293663959451601E-10</v>
      </c>
      <c r="P24" s="442">
        <v>2.1411147285929441E-8</v>
      </c>
      <c r="Q24" s="442">
        <v>1.620112176792082E-6</v>
      </c>
      <c r="R24" s="442">
        <v>1.5716573469667796E-8</v>
      </c>
      <c r="S24" s="442">
        <v>1.2685607801206441E-8</v>
      </c>
      <c r="T24" s="442">
        <v>1.1317769191277207E-8</v>
      </c>
      <c r="U24" s="442">
        <v>1.8143100090073164E-8</v>
      </c>
      <c r="V24" s="442">
        <v>1</v>
      </c>
      <c r="W24" s="442">
        <v>7.5162301597801554E-6</v>
      </c>
      <c r="X24" s="442">
        <v>1.3377753211584386E-8</v>
      </c>
      <c r="Y24" s="442">
        <v>2.1174010932086792E-6</v>
      </c>
      <c r="Z24" s="442">
        <v>4.90842610169538E-8</v>
      </c>
      <c r="AA24" s="442">
        <v>1.0910555357349065E-7</v>
      </c>
      <c r="AB24" s="442">
        <v>2.5928053568836996E-8</v>
      </c>
      <c r="AC24" s="442">
        <v>5.0848965344448153E-7</v>
      </c>
      <c r="AD24" s="442">
        <v>3.5822736137913604E-8</v>
      </c>
      <c r="AE24" s="442">
        <v>2.303257395530654E-8</v>
      </c>
      <c r="AF24" s="442">
        <v>5.3532967288025374E-8</v>
      </c>
      <c r="AG24" s="442">
        <v>3.4564041661241168E-8</v>
      </c>
      <c r="AH24" s="442">
        <v>2.0659444475004876E-6</v>
      </c>
      <c r="AI24" s="442">
        <v>2.9775663833156794E-8</v>
      </c>
      <c r="AJ24" s="442">
        <v>2.2914347690819529E-8</v>
      </c>
      <c r="AK24" s="442">
        <v>2.5282117684132486E-8</v>
      </c>
      <c r="AL24" s="442">
        <v>9.4508545158807911E-7</v>
      </c>
      <c r="AM24" s="442">
        <v>2.1320366935146843E-8</v>
      </c>
      <c r="AN24" s="442">
        <v>3.5698011932782586E-8</v>
      </c>
      <c r="AO24" s="442">
        <v>4.1656660241592636E-7</v>
      </c>
      <c r="AP24" s="318">
        <f t="shared" si="0"/>
        <v>1.0000155500476449</v>
      </c>
    </row>
    <row r="25" spans="1:42" ht="12.5" x14ac:dyDescent="0.2">
      <c r="A25" s="281" t="s">
        <v>466</v>
      </c>
      <c r="B25" s="283" t="s">
        <v>191</v>
      </c>
      <c r="C25" s="442">
        <v>4.1711513520251605E-5</v>
      </c>
      <c r="D25" s="442">
        <v>4.2216328254763273E-5</v>
      </c>
      <c r="E25" s="442">
        <v>4.911094546067387E-3</v>
      </c>
      <c r="F25" s="442">
        <v>4.6784051480552322E-5</v>
      </c>
      <c r="G25" s="442">
        <v>2.0400892473368526E-4</v>
      </c>
      <c r="H25" s="442">
        <v>3.1684166523978888E-5</v>
      </c>
      <c r="I25" s="442">
        <v>3.4465601948693889E-5</v>
      </c>
      <c r="J25" s="442">
        <v>5.2686868917751773E-5</v>
      </c>
      <c r="K25" s="442">
        <v>6.312133929915789E-6</v>
      </c>
      <c r="L25" s="442">
        <v>2.5218044064187898E-5</v>
      </c>
      <c r="M25" s="442">
        <v>6.8518526010832246E-5</v>
      </c>
      <c r="N25" s="442">
        <v>3.5236888864549998E-6</v>
      </c>
      <c r="O25" s="442">
        <v>1.0520223216526313E-6</v>
      </c>
      <c r="P25" s="442">
        <v>2.7418456570037078E-5</v>
      </c>
      <c r="Q25" s="442">
        <v>3.3525353029912658E-5</v>
      </c>
      <c r="R25" s="442">
        <v>2.958637356800718E-5</v>
      </c>
      <c r="S25" s="442">
        <v>2.462994536271306E-5</v>
      </c>
      <c r="T25" s="442">
        <v>1.583069788857998E-5</v>
      </c>
      <c r="U25" s="442">
        <v>3.4502779781625741E-5</v>
      </c>
      <c r="V25" s="442">
        <v>0</v>
      </c>
      <c r="W25" s="442">
        <v>1.0446620392772141</v>
      </c>
      <c r="X25" s="442">
        <v>6.1862452464510451E-5</v>
      </c>
      <c r="Y25" s="442">
        <v>7.2377200651659406E-5</v>
      </c>
      <c r="Z25" s="442">
        <v>6.7689194035288063E-5</v>
      </c>
      <c r="AA25" s="442">
        <v>9.2977214556283128E-5</v>
      </c>
      <c r="AB25" s="442">
        <v>6.9066468801718317E-5</v>
      </c>
      <c r="AC25" s="442">
        <v>6.302575643404664E-5</v>
      </c>
      <c r="AD25" s="442">
        <v>8.4228449116550381E-5</v>
      </c>
      <c r="AE25" s="442">
        <v>5.5871567705704574E-6</v>
      </c>
      <c r="AF25" s="442">
        <v>2.7129818939594652E-3</v>
      </c>
      <c r="AG25" s="442">
        <v>7.5597107658784707E-5</v>
      </c>
      <c r="AH25" s="442">
        <v>5.8620029198246776E-4</v>
      </c>
      <c r="AI25" s="442">
        <v>4.295135207029096E-5</v>
      </c>
      <c r="AJ25" s="442">
        <v>3.9720450681436105E-5</v>
      </c>
      <c r="AK25" s="442">
        <v>7.7003873260910464E-5</v>
      </c>
      <c r="AL25" s="442">
        <v>2.0782048324413326E-3</v>
      </c>
      <c r="AM25" s="442">
        <v>8.9076103560047838E-5</v>
      </c>
      <c r="AN25" s="442">
        <v>7.0184701017218156E-5</v>
      </c>
      <c r="AO25" s="442">
        <v>1.8398432786133665E-4</v>
      </c>
      <c r="AP25" s="318">
        <f t="shared" si="0"/>
        <v>1.0565855437995375</v>
      </c>
    </row>
    <row r="26" spans="1:42" ht="12.5" x14ac:dyDescent="0.2">
      <c r="A26" s="281" t="s">
        <v>467</v>
      </c>
      <c r="B26" s="283" t="s">
        <v>50</v>
      </c>
      <c r="C26" s="442">
        <v>3.4964390463814872E-5</v>
      </c>
      <c r="D26" s="442">
        <v>1.339268015965179E-4</v>
      </c>
      <c r="E26" s="442">
        <v>1.4378455100687242E-4</v>
      </c>
      <c r="F26" s="442">
        <v>1.3255308223222304E-5</v>
      </c>
      <c r="G26" s="442">
        <v>1.8848043475520548E-4</v>
      </c>
      <c r="H26" s="442">
        <v>3.5605228932708224E-4</v>
      </c>
      <c r="I26" s="442">
        <v>1.2979333793837243E-5</v>
      </c>
      <c r="J26" s="442">
        <v>7.74557807598374E-6</v>
      </c>
      <c r="K26" s="442">
        <v>1.7884146015458668E-6</v>
      </c>
      <c r="L26" s="442">
        <v>6.7037820991170342E-6</v>
      </c>
      <c r="M26" s="442">
        <v>2.2356581763162617E-4</v>
      </c>
      <c r="N26" s="442">
        <v>8.3940771275982479E-6</v>
      </c>
      <c r="O26" s="442">
        <v>2.9806910025764438E-7</v>
      </c>
      <c r="P26" s="442">
        <v>9.2271332323979382E-5</v>
      </c>
      <c r="Q26" s="442">
        <v>3.0641167065441884E-5</v>
      </c>
      <c r="R26" s="442">
        <v>5.4262324280045097E-6</v>
      </c>
      <c r="S26" s="442">
        <v>1.2325767528363575E-4</v>
      </c>
      <c r="T26" s="442">
        <v>7.0325637540673796E-6</v>
      </c>
      <c r="U26" s="442">
        <v>9.3664074994019705E-5</v>
      </c>
      <c r="V26" s="442">
        <v>0</v>
      </c>
      <c r="W26" s="442">
        <v>3.3338797418256973E-5</v>
      </c>
      <c r="X26" s="442">
        <v>1.0011965414210515</v>
      </c>
      <c r="Y26" s="442">
        <v>6.9054498098106062E-5</v>
      </c>
      <c r="Z26" s="442">
        <v>1.8218512187169922E-4</v>
      </c>
      <c r="AA26" s="442">
        <v>9.7688281930315225E-5</v>
      </c>
      <c r="AB26" s="442">
        <v>6.4779340369254873E-5</v>
      </c>
      <c r="AC26" s="442">
        <v>1.2684479037710093E-4</v>
      </c>
      <c r="AD26" s="442">
        <v>3.1531719577241587E-4</v>
      </c>
      <c r="AE26" s="442">
        <v>8.2715573705811E-6</v>
      </c>
      <c r="AF26" s="442">
        <v>4.7044007161982743E-5</v>
      </c>
      <c r="AG26" s="442">
        <v>2.4504325262312372E-4</v>
      </c>
      <c r="AH26" s="442">
        <v>1.7462730190835149E-4</v>
      </c>
      <c r="AI26" s="442">
        <v>2.4852482493771235E-4</v>
      </c>
      <c r="AJ26" s="442">
        <v>8.0225618026351299E-5</v>
      </c>
      <c r="AK26" s="442">
        <v>8.8557117517648078E-4</v>
      </c>
      <c r="AL26" s="442">
        <v>1.1696210214997675E-4</v>
      </c>
      <c r="AM26" s="442">
        <v>8.0059092031545051E-5</v>
      </c>
      <c r="AN26" s="442">
        <v>1.2379436905822535E-5</v>
      </c>
      <c r="AO26" s="442">
        <v>4.885838356758844E-4</v>
      </c>
      <c r="AP26" s="318">
        <f t="shared" si="0"/>
        <v>1.0054686897088325</v>
      </c>
    </row>
    <row r="27" spans="1:42" ht="12.5" x14ac:dyDescent="0.2">
      <c r="A27" s="281" t="s">
        <v>468</v>
      </c>
      <c r="B27" s="283" t="s">
        <v>36</v>
      </c>
      <c r="C27" s="442">
        <v>3.0141687438446567E-3</v>
      </c>
      <c r="D27" s="442">
        <v>2.4217216737885603E-4</v>
      </c>
      <c r="E27" s="442">
        <v>1.2505496968177356E-3</v>
      </c>
      <c r="F27" s="442">
        <v>5.9771987708904465E-4</v>
      </c>
      <c r="G27" s="442">
        <v>1.1738353329844105E-3</v>
      </c>
      <c r="H27" s="442">
        <v>2.8381119055064861E-3</v>
      </c>
      <c r="I27" s="442">
        <v>1.6248125262139349E-4</v>
      </c>
      <c r="J27" s="442">
        <v>3.9455618315737507E-4</v>
      </c>
      <c r="K27" s="442">
        <v>8.0644745321537746E-5</v>
      </c>
      <c r="L27" s="442">
        <v>4.0918543613660134E-4</v>
      </c>
      <c r="M27" s="442">
        <v>7.3130944610217625E-3</v>
      </c>
      <c r="N27" s="442">
        <v>6.2643418523469362E-4</v>
      </c>
      <c r="O27" s="442">
        <v>1.3440790886922957E-5</v>
      </c>
      <c r="P27" s="442">
        <v>4.9846345929857629E-3</v>
      </c>
      <c r="Q27" s="442">
        <v>1.576089792976053E-3</v>
      </c>
      <c r="R27" s="442">
        <v>1.9221495310985914E-4</v>
      </c>
      <c r="S27" s="442">
        <v>1.7445018808120693E-4</v>
      </c>
      <c r="T27" s="442">
        <v>3.314584008307511E-4</v>
      </c>
      <c r="U27" s="442">
        <v>1.8167584141809434E-3</v>
      </c>
      <c r="V27" s="442">
        <v>0</v>
      </c>
      <c r="W27" s="442">
        <v>9.890232037302021E-4</v>
      </c>
      <c r="X27" s="442">
        <v>3.3739956877346149E-4</v>
      </c>
      <c r="Y27" s="442">
        <v>1.0009358636354011</v>
      </c>
      <c r="Z27" s="442">
        <v>1.3679609396259319E-2</v>
      </c>
      <c r="AA27" s="442">
        <v>3.3029869446904558E-2</v>
      </c>
      <c r="AB27" s="442">
        <v>3.8073411470734859E-3</v>
      </c>
      <c r="AC27" s="442">
        <v>3.7816986603875237E-3</v>
      </c>
      <c r="AD27" s="442">
        <v>3.0873364665172098E-3</v>
      </c>
      <c r="AE27" s="442">
        <v>9.9136430977636546E-3</v>
      </c>
      <c r="AF27" s="442">
        <v>9.7557257689404511E-3</v>
      </c>
      <c r="AG27" s="442">
        <v>1.2549730370854439E-4</v>
      </c>
      <c r="AH27" s="442">
        <v>8.7223566169032461E-3</v>
      </c>
      <c r="AI27" s="442">
        <v>6.9562822643271429E-3</v>
      </c>
      <c r="AJ27" s="442">
        <v>2.8805243214041691E-3</v>
      </c>
      <c r="AK27" s="442">
        <v>2.8573872933887641E-4</v>
      </c>
      <c r="AL27" s="442">
        <v>9.3091384251681804E-4</v>
      </c>
      <c r="AM27" s="442">
        <v>2.9396951114979393E-3</v>
      </c>
      <c r="AN27" s="442">
        <v>5.4440857616951251E-4</v>
      </c>
      <c r="AO27" s="442">
        <v>2.1710030262006813E-3</v>
      </c>
      <c r="AP27" s="318">
        <f t="shared" si="0"/>
        <v>1.1298949282777833</v>
      </c>
    </row>
    <row r="28" spans="1:42" ht="12.5" x14ac:dyDescent="0.2">
      <c r="A28" s="281" t="s">
        <v>469</v>
      </c>
      <c r="B28" s="283" t="s">
        <v>192</v>
      </c>
      <c r="C28" s="442">
        <v>7.831162530979931E-3</v>
      </c>
      <c r="D28" s="442">
        <v>7.5256315977048401E-3</v>
      </c>
      <c r="E28" s="442">
        <v>5.5660546850612178E-3</v>
      </c>
      <c r="F28" s="442">
        <v>3.3165769244660817E-2</v>
      </c>
      <c r="G28" s="442">
        <v>1.11706433492339E-2</v>
      </c>
      <c r="H28" s="442">
        <v>2.1198301196040353E-2</v>
      </c>
      <c r="I28" s="442">
        <v>1.0777397725342647E-3</v>
      </c>
      <c r="J28" s="442">
        <v>2.4094390502724869E-2</v>
      </c>
      <c r="K28" s="442">
        <v>4.4747466441209024E-3</v>
      </c>
      <c r="L28" s="442">
        <v>2.6950081960923532E-2</v>
      </c>
      <c r="M28" s="442">
        <v>3.9795677895801372E-2</v>
      </c>
      <c r="N28" s="442">
        <v>4.8923123432752721E-2</v>
      </c>
      <c r="O28" s="442">
        <v>7.457911073534834E-4</v>
      </c>
      <c r="P28" s="442">
        <v>1.9143539197726486E-2</v>
      </c>
      <c r="Q28" s="442">
        <v>9.4991066802531787E-3</v>
      </c>
      <c r="R28" s="442">
        <v>8.4857537299550274E-3</v>
      </c>
      <c r="S28" s="442">
        <v>4.7927678711883427E-3</v>
      </c>
      <c r="T28" s="442">
        <v>1.7928749967709975E-2</v>
      </c>
      <c r="U28" s="442">
        <v>6.9489535514770905E-3</v>
      </c>
      <c r="V28" s="442">
        <v>0</v>
      </c>
      <c r="W28" s="442">
        <v>8.8593775412017014E-3</v>
      </c>
      <c r="X28" s="442">
        <v>8.0036334772428403E-3</v>
      </c>
      <c r="Y28" s="442">
        <v>3.1133794950414912E-3</v>
      </c>
      <c r="Z28" s="442">
        <v>1.0712288877245242</v>
      </c>
      <c r="AA28" s="442">
        <v>3.2789710601702819E-2</v>
      </c>
      <c r="AB28" s="442">
        <v>5.2594721134136865E-2</v>
      </c>
      <c r="AC28" s="442">
        <v>1.6145593930021778E-2</v>
      </c>
      <c r="AD28" s="442">
        <v>3.5993585995393565E-3</v>
      </c>
      <c r="AE28" s="442">
        <v>4.9476897840238757E-4</v>
      </c>
      <c r="AF28" s="442">
        <v>2.2014735384264645E-2</v>
      </c>
      <c r="AG28" s="442">
        <v>1.2737934547539534E-4</v>
      </c>
      <c r="AH28" s="442">
        <v>9.5133454102899577E-3</v>
      </c>
      <c r="AI28" s="442">
        <v>1.7138814935729899E-2</v>
      </c>
      <c r="AJ28" s="442">
        <v>8.9840699150963189E-3</v>
      </c>
      <c r="AK28" s="442">
        <v>4.5777897188721469E-4</v>
      </c>
      <c r="AL28" s="442">
        <v>3.3237842849104288E-3</v>
      </c>
      <c r="AM28" s="442">
        <v>3.6104245148060481E-2</v>
      </c>
      <c r="AN28" s="442">
        <v>1.9519461329191806E-3</v>
      </c>
      <c r="AO28" s="442">
        <v>3.2418268986076919E-3</v>
      </c>
      <c r="AP28" s="318">
        <f t="shared" si="0"/>
        <v>1.5957635159286487</v>
      </c>
    </row>
    <row r="29" spans="1:42" ht="12.5" x14ac:dyDescent="0.2">
      <c r="A29" s="281" t="s">
        <v>470</v>
      </c>
      <c r="B29" s="283" t="s">
        <v>285</v>
      </c>
      <c r="C29" s="442">
        <v>6.4121972106339297E-4</v>
      </c>
      <c r="D29" s="442">
        <v>9.0746029057026792E-5</v>
      </c>
      <c r="E29" s="442">
        <v>1.2224476820451872E-4</v>
      </c>
      <c r="F29" s="442">
        <v>8.6976377198574582E-5</v>
      </c>
      <c r="G29" s="442">
        <v>2.3149698540142617E-3</v>
      </c>
      <c r="H29" s="442">
        <v>2.622720109070865E-3</v>
      </c>
      <c r="I29" s="442">
        <v>7.811134224219785E-5</v>
      </c>
      <c r="J29" s="442">
        <v>8.2018449673103102E-5</v>
      </c>
      <c r="K29" s="442">
        <v>1.173490803472831E-5</v>
      </c>
      <c r="L29" s="442">
        <v>6.8304310501766892E-5</v>
      </c>
      <c r="M29" s="442">
        <v>1.9095942616440249E-3</v>
      </c>
      <c r="N29" s="442">
        <v>4.7292293135310527E-5</v>
      </c>
      <c r="O29" s="442">
        <v>1.9558180057880515E-6</v>
      </c>
      <c r="P29" s="442">
        <v>7.0662704903669027E-5</v>
      </c>
      <c r="Q29" s="442">
        <v>6.1775723473923345E-5</v>
      </c>
      <c r="R29" s="442">
        <v>5.0260554639006269E-5</v>
      </c>
      <c r="S29" s="442">
        <v>5.7628942149871314E-5</v>
      </c>
      <c r="T29" s="442">
        <v>6.0536382518596033E-5</v>
      </c>
      <c r="U29" s="442">
        <v>6.5438215873982758E-5</v>
      </c>
      <c r="V29" s="442">
        <v>0</v>
      </c>
      <c r="W29" s="442">
        <v>5.1796283892210389E-5</v>
      </c>
      <c r="X29" s="442">
        <v>1.3445410713761044E-4</v>
      </c>
      <c r="Y29" s="442">
        <v>9.2570573885089526E-4</v>
      </c>
      <c r="Z29" s="442">
        <v>1.0238105751781722E-3</v>
      </c>
      <c r="AA29" s="442">
        <v>1.099704864114466</v>
      </c>
      <c r="AB29" s="442">
        <v>1.1490872932203321E-2</v>
      </c>
      <c r="AC29" s="442">
        <v>2.6718602913579138E-3</v>
      </c>
      <c r="AD29" s="442">
        <v>1.0948560919682062E-3</v>
      </c>
      <c r="AE29" s="442">
        <v>3.7694942713815731E-5</v>
      </c>
      <c r="AF29" s="442">
        <v>4.400565159856977E-3</v>
      </c>
      <c r="AG29" s="442">
        <v>3.1672826327754192E-5</v>
      </c>
      <c r="AH29" s="442">
        <v>4.6269442544936675E-3</v>
      </c>
      <c r="AI29" s="442">
        <v>1.0124240415417839E-2</v>
      </c>
      <c r="AJ29" s="442">
        <v>5.2587502646009848E-3</v>
      </c>
      <c r="AK29" s="442">
        <v>9.2513915661454483E-5</v>
      </c>
      <c r="AL29" s="442">
        <v>8.6085408342581073E-4</v>
      </c>
      <c r="AM29" s="442">
        <v>1.2821410696111374E-2</v>
      </c>
      <c r="AN29" s="442">
        <v>2.996060101254736E-4</v>
      </c>
      <c r="AO29" s="442">
        <v>1.1836602966377146E-3</v>
      </c>
      <c r="AP29" s="318">
        <f t="shared" si="0"/>
        <v>1.164096663469194</v>
      </c>
    </row>
    <row r="30" spans="1:42" ht="12.5" x14ac:dyDescent="0.2">
      <c r="A30" s="281" t="s">
        <v>471</v>
      </c>
      <c r="B30" s="283" t="s">
        <v>281</v>
      </c>
      <c r="C30" s="442">
        <v>4.0475216256746316E-4</v>
      </c>
      <c r="D30" s="442">
        <v>1.4944617136474308E-4</v>
      </c>
      <c r="E30" s="442">
        <v>1.253943654801468E-4</v>
      </c>
      <c r="F30" s="442">
        <v>2.9526755161954935E-4</v>
      </c>
      <c r="G30" s="442">
        <v>6.5020629233181367E-4</v>
      </c>
      <c r="H30" s="442">
        <v>2.1327930036453948E-4</v>
      </c>
      <c r="I30" s="442">
        <v>7.5455385071484019E-5</v>
      </c>
      <c r="J30" s="442">
        <v>2.1256462282340954E-4</v>
      </c>
      <c r="K30" s="442">
        <v>3.9837685535970945E-5</v>
      </c>
      <c r="L30" s="442">
        <v>2.1758754481970052E-4</v>
      </c>
      <c r="M30" s="442">
        <v>1.3162711103657633E-3</v>
      </c>
      <c r="N30" s="442">
        <v>3.4670091280014626E-4</v>
      </c>
      <c r="O30" s="442">
        <v>6.6396142559951532E-6</v>
      </c>
      <c r="P30" s="442">
        <v>1.8696303792517302E-4</v>
      </c>
      <c r="Q30" s="442">
        <v>1.1704356299446342E-4</v>
      </c>
      <c r="R30" s="442">
        <v>1.0327576434316567E-4</v>
      </c>
      <c r="S30" s="442">
        <v>8.1216882217169221E-5</v>
      </c>
      <c r="T30" s="442">
        <v>1.4227304753400204E-4</v>
      </c>
      <c r="U30" s="442">
        <v>1.0294978449411883E-4</v>
      </c>
      <c r="V30" s="442">
        <v>0</v>
      </c>
      <c r="W30" s="442">
        <v>1.0091591755903539E-4</v>
      </c>
      <c r="X30" s="442">
        <v>2.0577303974598254E-4</v>
      </c>
      <c r="Y30" s="442">
        <v>1.2229890168631416E-3</v>
      </c>
      <c r="Z30" s="442">
        <v>7.5785779907327029E-3</v>
      </c>
      <c r="AA30" s="442">
        <v>1.5260155730897065E-3</v>
      </c>
      <c r="AB30" s="442">
        <v>1.0005068821934553</v>
      </c>
      <c r="AC30" s="442">
        <v>8.5472926446649117E-4</v>
      </c>
      <c r="AD30" s="442">
        <v>2.1613432764023485E-3</v>
      </c>
      <c r="AE30" s="442">
        <v>6.7158822216059041E-5</v>
      </c>
      <c r="AF30" s="442">
        <v>7.4807278337369817E-3</v>
      </c>
      <c r="AG30" s="442">
        <v>2.6038496670762023E-6</v>
      </c>
      <c r="AH30" s="442">
        <v>1.5374316343095549E-2</v>
      </c>
      <c r="AI30" s="442">
        <v>3.3079617467798627E-3</v>
      </c>
      <c r="AJ30" s="442">
        <v>2.3973128476204877E-3</v>
      </c>
      <c r="AK30" s="442">
        <v>1.0925329576123639E-4</v>
      </c>
      <c r="AL30" s="442">
        <v>5.3044511697880135E-5</v>
      </c>
      <c r="AM30" s="442">
        <v>1.9829870255204517E-2</v>
      </c>
      <c r="AN30" s="442">
        <v>2.4772273377934151E-4</v>
      </c>
      <c r="AO30" s="442">
        <v>1.6707628979047904E-2</v>
      </c>
      <c r="AP30" s="318">
        <f t="shared" si="0"/>
        <v>1.0678143233107824</v>
      </c>
    </row>
    <row r="31" spans="1:42" ht="12.5" x14ac:dyDescent="0.2">
      <c r="A31" s="281" t="s">
        <v>472</v>
      </c>
      <c r="B31" s="283" t="s">
        <v>384</v>
      </c>
      <c r="C31" s="442">
        <v>1.2268014045858953E-2</v>
      </c>
      <c r="D31" s="442">
        <v>5.0173741501687297E-3</v>
      </c>
      <c r="E31" s="442">
        <v>1.0621560018555902E-2</v>
      </c>
      <c r="F31" s="442">
        <v>4.6743825426539777E-3</v>
      </c>
      <c r="G31" s="442">
        <v>1.367763251548281E-2</v>
      </c>
      <c r="H31" s="442">
        <v>1.2164743913834182E-2</v>
      </c>
      <c r="I31" s="442">
        <v>1.1459036088527743E-2</v>
      </c>
      <c r="J31" s="442">
        <v>5.6004517684618369E-3</v>
      </c>
      <c r="K31" s="442">
        <v>6.3067066051680613E-4</v>
      </c>
      <c r="L31" s="442">
        <v>9.2300853301315461E-3</v>
      </c>
      <c r="M31" s="442">
        <v>6.3780117537561749E-3</v>
      </c>
      <c r="N31" s="442">
        <v>1.9182971752966751E-4</v>
      </c>
      <c r="O31" s="442">
        <v>1.0511177675280104E-4</v>
      </c>
      <c r="P31" s="442">
        <v>7.2646030808245551E-3</v>
      </c>
      <c r="Q31" s="442">
        <v>7.1783372494933955E-3</v>
      </c>
      <c r="R31" s="442">
        <v>5.7085258282226258E-3</v>
      </c>
      <c r="S31" s="442">
        <v>8.0106296997221969E-3</v>
      </c>
      <c r="T31" s="442">
        <v>8.0738142653970293E-3</v>
      </c>
      <c r="U31" s="442">
        <v>8.2944004957366604E-3</v>
      </c>
      <c r="V31" s="442">
        <v>0</v>
      </c>
      <c r="W31" s="442">
        <v>6.6606487091487041E-3</v>
      </c>
      <c r="X31" s="442">
        <v>1.3406433666228318E-2</v>
      </c>
      <c r="Y31" s="442">
        <v>9.3517206455843837E-3</v>
      </c>
      <c r="Z31" s="442">
        <v>3.2313791124425127E-3</v>
      </c>
      <c r="AA31" s="442">
        <v>3.9031542016798029E-3</v>
      </c>
      <c r="AB31" s="442">
        <v>2.3435382214922625E-3</v>
      </c>
      <c r="AC31" s="442">
        <v>1.001941811699967</v>
      </c>
      <c r="AD31" s="442">
        <v>1.0816228698877898E-3</v>
      </c>
      <c r="AE31" s="442">
        <v>2.5003137637696156E-4</v>
      </c>
      <c r="AF31" s="442">
        <v>1.3806061089043017E-3</v>
      </c>
      <c r="AG31" s="442">
        <v>1.1308229790284332E-4</v>
      </c>
      <c r="AH31" s="442">
        <v>1.8440024792121903E-3</v>
      </c>
      <c r="AI31" s="442">
        <v>2.6440262745331578E-3</v>
      </c>
      <c r="AJ31" s="442">
        <v>9.5470521131665129E-3</v>
      </c>
      <c r="AK31" s="442">
        <v>6.231704011943528E-3</v>
      </c>
      <c r="AL31" s="442">
        <v>2.9331689279619823E-3</v>
      </c>
      <c r="AM31" s="442">
        <v>1.2935505725364326E-2</v>
      </c>
      <c r="AN31" s="442">
        <v>6.7241289686615774E-2</v>
      </c>
      <c r="AO31" s="442">
        <v>1.1749835116830884E-2</v>
      </c>
      <c r="AP31" s="318">
        <f t="shared" si="0"/>
        <v>1.2835899930300394</v>
      </c>
    </row>
    <row r="32" spans="1:42" ht="12.5" x14ac:dyDescent="0.2">
      <c r="A32" s="281" t="s">
        <v>473</v>
      </c>
      <c r="B32" s="283" t="s">
        <v>37</v>
      </c>
      <c r="C32" s="442">
        <v>1.8788668898395327E-3</v>
      </c>
      <c r="D32" s="442">
        <v>3.4535978245170437E-3</v>
      </c>
      <c r="E32" s="442">
        <v>3.1492025090247115E-3</v>
      </c>
      <c r="F32" s="442">
        <v>1.5548691354800841E-2</v>
      </c>
      <c r="G32" s="442">
        <v>2.2152798664114501E-3</v>
      </c>
      <c r="H32" s="442">
        <v>6.1960603368879296E-3</v>
      </c>
      <c r="I32" s="442">
        <v>4.0971436916521981E-4</v>
      </c>
      <c r="J32" s="442">
        <v>2.8656556443373572E-4</v>
      </c>
      <c r="K32" s="442">
        <v>2.0978393097747161E-3</v>
      </c>
      <c r="L32" s="442">
        <v>2.7997775619816544E-4</v>
      </c>
      <c r="M32" s="442">
        <v>4.2438363704135479E-3</v>
      </c>
      <c r="N32" s="442">
        <v>4.8452565020817775E-4</v>
      </c>
      <c r="O32" s="442">
        <v>3.4963988496245261E-4</v>
      </c>
      <c r="P32" s="442">
        <v>4.6244667725732309E-3</v>
      </c>
      <c r="Q32" s="442">
        <v>2.3024632724995978E-3</v>
      </c>
      <c r="R32" s="442">
        <v>3.9043529122404059E-3</v>
      </c>
      <c r="S32" s="442">
        <v>4.1257908282552463E-3</v>
      </c>
      <c r="T32" s="442">
        <v>2.2628965222898983E-4</v>
      </c>
      <c r="U32" s="442">
        <v>1.7084595361495799E-3</v>
      </c>
      <c r="V32" s="442">
        <v>0</v>
      </c>
      <c r="W32" s="442">
        <v>1.3970216382960825E-3</v>
      </c>
      <c r="X32" s="442">
        <v>3.660640508790529E-3</v>
      </c>
      <c r="Y32" s="442">
        <v>4.2515713373301699E-3</v>
      </c>
      <c r="Z32" s="442">
        <v>7.3639560825694162E-3</v>
      </c>
      <c r="AA32" s="442">
        <v>8.5822885292166744E-3</v>
      </c>
      <c r="AB32" s="442">
        <v>8.8059581682539603E-3</v>
      </c>
      <c r="AC32" s="442">
        <v>6.1878176123283503E-3</v>
      </c>
      <c r="AD32" s="442">
        <v>1.0155397451006767</v>
      </c>
      <c r="AE32" s="442">
        <v>2.3688025269447178E-2</v>
      </c>
      <c r="AF32" s="442">
        <v>9.4869789486824122E-3</v>
      </c>
      <c r="AG32" s="442">
        <v>2.8811740836677904E-4</v>
      </c>
      <c r="AH32" s="442">
        <v>7.0291435431446853E-3</v>
      </c>
      <c r="AI32" s="442">
        <v>3.3955774801105736E-3</v>
      </c>
      <c r="AJ32" s="442">
        <v>3.1318069113205065E-3</v>
      </c>
      <c r="AK32" s="442">
        <v>7.8454870490113193E-3</v>
      </c>
      <c r="AL32" s="442">
        <v>1.8821035045222272E-3</v>
      </c>
      <c r="AM32" s="442">
        <v>4.9120952720110482E-3</v>
      </c>
      <c r="AN32" s="442">
        <v>7.1021990736261343E-4</v>
      </c>
      <c r="AO32" s="442">
        <v>2.1755544659365156E-3</v>
      </c>
      <c r="AP32" s="318">
        <f t="shared" si="0"/>
        <v>1.1756441749320257</v>
      </c>
    </row>
    <row r="33" spans="1:42" ht="12.5" x14ac:dyDescent="0.2">
      <c r="A33" s="281" t="s">
        <v>474</v>
      </c>
      <c r="B33" s="283" t="s">
        <v>38</v>
      </c>
      <c r="C33" s="442">
        <v>2.0503529835605282E-3</v>
      </c>
      <c r="D33" s="442">
        <v>2.9431334863322389E-4</v>
      </c>
      <c r="E33" s="442">
        <v>8.8246027996689987E-4</v>
      </c>
      <c r="F33" s="442">
        <v>7.3816426240706882E-3</v>
      </c>
      <c r="G33" s="442">
        <v>1.5943998379815958E-3</v>
      </c>
      <c r="H33" s="442">
        <v>2.128443302964563E-3</v>
      </c>
      <c r="I33" s="442">
        <v>3.4284283232227159E-4</v>
      </c>
      <c r="J33" s="442">
        <v>3.0451336993589649E-4</v>
      </c>
      <c r="K33" s="442">
        <v>9.9593590959683891E-4</v>
      </c>
      <c r="L33" s="442">
        <v>3.037674359350027E-4</v>
      </c>
      <c r="M33" s="442">
        <v>1.7092613234878549E-3</v>
      </c>
      <c r="N33" s="442">
        <v>1.7889725926532136E-4</v>
      </c>
      <c r="O33" s="442">
        <v>1.659893182661398E-4</v>
      </c>
      <c r="P33" s="442">
        <v>3.6181811675162294E-3</v>
      </c>
      <c r="Q33" s="442">
        <v>1.2596299632701663E-3</v>
      </c>
      <c r="R33" s="442">
        <v>2.6714051808513661E-4</v>
      </c>
      <c r="S33" s="442">
        <v>2.9513788531523887E-4</v>
      </c>
      <c r="T33" s="442">
        <v>2.4970293635583285E-4</v>
      </c>
      <c r="U33" s="442">
        <v>1.4541891349192856E-3</v>
      </c>
      <c r="V33" s="442">
        <v>0</v>
      </c>
      <c r="W33" s="442">
        <v>8.0331410889148444E-4</v>
      </c>
      <c r="X33" s="442">
        <v>5.1950940642704786E-4</v>
      </c>
      <c r="Y33" s="442">
        <v>2.8815271504071941E-3</v>
      </c>
      <c r="Z33" s="442">
        <v>2.3690889494050109E-3</v>
      </c>
      <c r="AA33" s="442">
        <v>5.8665727906979178E-4</v>
      </c>
      <c r="AB33" s="442">
        <v>4.7093680710402763E-4</v>
      </c>
      <c r="AC33" s="442">
        <v>1.9784517682185414E-2</v>
      </c>
      <c r="AD33" s="442">
        <v>1.0930499920070409E-2</v>
      </c>
      <c r="AE33" s="442">
        <v>1.0087986157959772</v>
      </c>
      <c r="AF33" s="442">
        <v>9.6342563950502138E-3</v>
      </c>
      <c r="AG33" s="442">
        <v>9.5039641591122218E-3</v>
      </c>
      <c r="AH33" s="442">
        <v>1.4361792894415789E-3</v>
      </c>
      <c r="AI33" s="442">
        <v>2.5345953982650682E-3</v>
      </c>
      <c r="AJ33" s="442">
        <v>1.3754737169809886E-2</v>
      </c>
      <c r="AK33" s="442">
        <v>1.1777966585861999E-2</v>
      </c>
      <c r="AL33" s="442">
        <v>5.1097500408654834E-3</v>
      </c>
      <c r="AM33" s="442">
        <v>7.0001149912092353E-3</v>
      </c>
      <c r="AN33" s="442">
        <v>1.5718761181248483E-3</v>
      </c>
      <c r="AO33" s="442">
        <v>1.8170735704912483E-2</v>
      </c>
      <c r="AP33" s="318">
        <f t="shared" si="0"/>
        <v>1.1349449086787269</v>
      </c>
    </row>
    <row r="34" spans="1:42" ht="12.5" x14ac:dyDescent="0.2">
      <c r="A34" s="281" t="s">
        <v>475</v>
      </c>
      <c r="B34" s="283" t="s">
        <v>476</v>
      </c>
      <c r="C34" s="442">
        <v>9.2774327718824108E-3</v>
      </c>
      <c r="D34" s="442">
        <v>1.1059991309831135E-2</v>
      </c>
      <c r="E34" s="442">
        <v>6.7675067247328783E-3</v>
      </c>
      <c r="F34" s="442">
        <v>3.2500731283493112E-3</v>
      </c>
      <c r="G34" s="442">
        <v>8.8770060557778075E-3</v>
      </c>
      <c r="H34" s="442">
        <v>5.0613954956741465E-3</v>
      </c>
      <c r="I34" s="442">
        <v>7.6772744112757786E-3</v>
      </c>
      <c r="J34" s="442">
        <v>5.290342958268265E-3</v>
      </c>
      <c r="K34" s="442">
        <v>4.3850193001538317E-4</v>
      </c>
      <c r="L34" s="442">
        <v>3.1097021637303446E-3</v>
      </c>
      <c r="M34" s="442">
        <v>1.4023983414821401E-2</v>
      </c>
      <c r="N34" s="442">
        <v>4.8814998291110792E-4</v>
      </c>
      <c r="O34" s="442">
        <v>7.3083655002563884E-5</v>
      </c>
      <c r="P34" s="442">
        <v>4.2404345206930316E-3</v>
      </c>
      <c r="Q34" s="442">
        <v>4.7886630921741506E-3</v>
      </c>
      <c r="R34" s="442">
        <v>3.6149904163948325E-3</v>
      </c>
      <c r="S34" s="442">
        <v>3.8334824607980903E-3</v>
      </c>
      <c r="T34" s="442">
        <v>3.6988656959035247E-4</v>
      </c>
      <c r="U34" s="442">
        <v>5.6491278116410073E-3</v>
      </c>
      <c r="V34" s="442">
        <v>0</v>
      </c>
      <c r="W34" s="442">
        <v>3.973668235698339E-3</v>
      </c>
      <c r="X34" s="442">
        <v>1.8485388229544514E-2</v>
      </c>
      <c r="Y34" s="442">
        <v>7.8209066682837051E-3</v>
      </c>
      <c r="Z34" s="442">
        <v>1.006618464466359E-2</v>
      </c>
      <c r="AA34" s="442">
        <v>4.4581449910139686E-3</v>
      </c>
      <c r="AB34" s="442">
        <v>1.2629929373567127E-2</v>
      </c>
      <c r="AC34" s="442">
        <v>6.1019537525279968E-3</v>
      </c>
      <c r="AD34" s="442">
        <v>8.0955472870932171E-3</v>
      </c>
      <c r="AE34" s="442">
        <v>2.7424286811124338E-4</v>
      </c>
      <c r="AF34" s="442">
        <v>1.022957851871896</v>
      </c>
      <c r="AG34" s="442">
        <v>8.3007736659065765E-5</v>
      </c>
      <c r="AH34" s="442">
        <v>7.1514493089989382E-3</v>
      </c>
      <c r="AI34" s="442">
        <v>4.7468687466030862E-3</v>
      </c>
      <c r="AJ34" s="442">
        <v>3.8102913401252031E-3</v>
      </c>
      <c r="AK34" s="442">
        <v>1.1392058207599845E-2</v>
      </c>
      <c r="AL34" s="442">
        <v>2.0745171483846666E-3</v>
      </c>
      <c r="AM34" s="442">
        <v>1.665460761286755E-2</v>
      </c>
      <c r="AN34" s="442">
        <v>2.5143548032765198E-2</v>
      </c>
      <c r="AO34" s="442">
        <v>2.2362288008108848E-2</v>
      </c>
      <c r="AP34" s="318">
        <f t="shared" si="0"/>
        <v>1.2638111949299675</v>
      </c>
    </row>
    <row r="35" spans="1:42" ht="12.5" x14ac:dyDescent="0.2">
      <c r="A35" s="281" t="s">
        <v>477</v>
      </c>
      <c r="B35" s="283" t="s">
        <v>193</v>
      </c>
      <c r="C35" s="442">
        <v>8.8959109915329618E-5</v>
      </c>
      <c r="D35" s="442">
        <v>1.6284841530480881E-5</v>
      </c>
      <c r="E35" s="442">
        <v>1.3016999059470085E-4</v>
      </c>
      <c r="F35" s="442">
        <v>4.1681921278457327E-5</v>
      </c>
      <c r="G35" s="442">
        <v>1.1271182465172761E-4</v>
      </c>
      <c r="H35" s="442">
        <v>1.7754238842657011E-4</v>
      </c>
      <c r="I35" s="442">
        <v>1.6729135223521757E-5</v>
      </c>
      <c r="J35" s="442">
        <v>2.2979153975077844E-5</v>
      </c>
      <c r="K35" s="442">
        <v>5.6237512836013839E-6</v>
      </c>
      <c r="L35" s="442">
        <v>1.8185166677903755E-5</v>
      </c>
      <c r="M35" s="442">
        <v>1.350708275720442E-4</v>
      </c>
      <c r="N35" s="442">
        <v>8.6249575443781805E-6</v>
      </c>
      <c r="O35" s="442">
        <v>9.3729188060023062E-7</v>
      </c>
      <c r="P35" s="442">
        <v>1.1781007585685897E-4</v>
      </c>
      <c r="Q35" s="442">
        <v>1.6032972794113057E-4</v>
      </c>
      <c r="R35" s="442">
        <v>2.7080354418556631E-4</v>
      </c>
      <c r="S35" s="442">
        <v>1.5254472720161239E-4</v>
      </c>
      <c r="T35" s="442">
        <v>1.6450734160762857E-5</v>
      </c>
      <c r="U35" s="442">
        <v>2.8625525176001205E-4</v>
      </c>
      <c r="V35" s="442">
        <v>0</v>
      </c>
      <c r="W35" s="442">
        <v>6.4398597915116794E-5</v>
      </c>
      <c r="X35" s="442">
        <v>2.4124389190526999E-5</v>
      </c>
      <c r="Y35" s="442">
        <v>2.1550734536562318E-4</v>
      </c>
      <c r="Z35" s="442">
        <v>1.8121268945136391E-4</v>
      </c>
      <c r="AA35" s="442">
        <v>1.0036639928491056E-3</v>
      </c>
      <c r="AB35" s="442">
        <v>2.6640039898846057E-4</v>
      </c>
      <c r="AC35" s="442">
        <v>8.4138783803358976E-4</v>
      </c>
      <c r="AD35" s="442">
        <v>1.2495822807921273E-3</v>
      </c>
      <c r="AE35" s="442">
        <v>3.2448456635285734E-5</v>
      </c>
      <c r="AF35" s="442">
        <v>1.848644764925644E-4</v>
      </c>
      <c r="AG35" s="442">
        <v>1.0043521990042863</v>
      </c>
      <c r="AH35" s="442">
        <v>6.7732839826273859E-4</v>
      </c>
      <c r="AI35" s="442">
        <v>3.6508843509730396E-4</v>
      </c>
      <c r="AJ35" s="442">
        <v>2.7299176805705409E-4</v>
      </c>
      <c r="AK35" s="442">
        <v>1.5200096597013102E-3</v>
      </c>
      <c r="AL35" s="442">
        <v>7.344246059405355E-4</v>
      </c>
      <c r="AM35" s="442">
        <v>5.053564154058242E-4</v>
      </c>
      <c r="AN35" s="442">
        <v>6.3124930359696307E-5</v>
      </c>
      <c r="AO35" s="442">
        <v>1.1695115997123768E-3</v>
      </c>
      <c r="AP35" s="318">
        <f t="shared" si="0"/>
        <v>1.014333808104485</v>
      </c>
    </row>
    <row r="36" spans="1:42" ht="12.5" x14ac:dyDescent="0.2">
      <c r="A36" s="281" t="s">
        <v>478</v>
      </c>
      <c r="B36" s="283" t="s">
        <v>39</v>
      </c>
      <c r="C36" s="442">
        <v>2.7728336571894347E-5</v>
      </c>
      <c r="D36" s="442">
        <v>4.355466545364373E-5</v>
      </c>
      <c r="E36" s="442">
        <v>6.4784047506207554E-5</v>
      </c>
      <c r="F36" s="442">
        <v>6.0569217698081095E-5</v>
      </c>
      <c r="G36" s="442">
        <v>4.7423391508425482E-5</v>
      </c>
      <c r="H36" s="442">
        <v>1.6584228538585506E-5</v>
      </c>
      <c r="I36" s="442">
        <v>4.6390281443532818E-6</v>
      </c>
      <c r="J36" s="442">
        <v>1.8308357109476889E-6</v>
      </c>
      <c r="K36" s="442">
        <v>8.1720373084712562E-6</v>
      </c>
      <c r="L36" s="442">
        <v>1.5364483921095675E-6</v>
      </c>
      <c r="M36" s="442">
        <v>6.3072720919283263E-5</v>
      </c>
      <c r="N36" s="442">
        <v>1.751968084901765E-6</v>
      </c>
      <c r="O36" s="442">
        <v>1.3620062180785423E-6</v>
      </c>
      <c r="P36" s="442">
        <v>2.9658255752084278E-5</v>
      </c>
      <c r="Q36" s="442">
        <v>4.9867616272594949E-5</v>
      </c>
      <c r="R36" s="442">
        <v>7.3539014959445251E-5</v>
      </c>
      <c r="S36" s="442">
        <v>3.9817565709288287E-5</v>
      </c>
      <c r="T36" s="442">
        <v>1.6662537092245325E-6</v>
      </c>
      <c r="U36" s="442">
        <v>2.0871773744566269E-5</v>
      </c>
      <c r="V36" s="442">
        <v>0</v>
      </c>
      <c r="W36" s="442">
        <v>1.5426541428169664E-5</v>
      </c>
      <c r="X36" s="442">
        <v>2.6164531230043637E-6</v>
      </c>
      <c r="Y36" s="442">
        <v>9.6414605964846472E-5</v>
      </c>
      <c r="Z36" s="442">
        <v>2.5699890464872238E-5</v>
      </c>
      <c r="AA36" s="442">
        <v>7.0806531885881583E-5</v>
      </c>
      <c r="AB36" s="442">
        <v>1.6187332101692654E-4</v>
      </c>
      <c r="AC36" s="442">
        <v>5.7506751898003503E-5</v>
      </c>
      <c r="AD36" s="442">
        <v>5.2286215612666292E-5</v>
      </c>
      <c r="AE36" s="442">
        <v>3.8502716890316531E-6</v>
      </c>
      <c r="AF36" s="442">
        <v>7.0598882462324762E-5</v>
      </c>
      <c r="AG36" s="442">
        <v>9.0626144222135026E-7</v>
      </c>
      <c r="AH36" s="442">
        <v>1.0000285606852994</v>
      </c>
      <c r="AI36" s="442">
        <v>8.7807897801372479E-5</v>
      </c>
      <c r="AJ36" s="442">
        <v>3.5885229926770311E-5</v>
      </c>
      <c r="AK36" s="442">
        <v>4.9574566048903276E-5</v>
      </c>
      <c r="AL36" s="442">
        <v>2.3930011272897451E-5</v>
      </c>
      <c r="AM36" s="442">
        <v>3.2998107196606848E-5</v>
      </c>
      <c r="AN36" s="442">
        <v>6.3690995248130653E-6</v>
      </c>
      <c r="AO36" s="442">
        <v>0.19513201197180266</v>
      </c>
      <c r="AP36" s="318">
        <f t="shared" si="0"/>
        <v>1.001381540736261</v>
      </c>
    </row>
    <row r="37" spans="1:42" ht="12.5" x14ac:dyDescent="0.2">
      <c r="A37" s="281" t="s">
        <v>479</v>
      </c>
      <c r="B37" s="283" t="s">
        <v>40</v>
      </c>
      <c r="C37" s="442">
        <v>3.1437229861520142E-5</v>
      </c>
      <c r="D37" s="442">
        <v>3.5277543327334182E-5</v>
      </c>
      <c r="E37" s="442">
        <v>2.3005160786643454E-5</v>
      </c>
      <c r="F37" s="442">
        <v>1.0298662838030462E-5</v>
      </c>
      <c r="G37" s="442">
        <v>9.731384221902657E-5</v>
      </c>
      <c r="H37" s="442">
        <v>1.6261139514903711E-5</v>
      </c>
      <c r="I37" s="442">
        <v>2.4210281382157541E-5</v>
      </c>
      <c r="J37" s="442">
        <v>1.6933966015286205E-5</v>
      </c>
      <c r="K37" s="442">
        <v>1.3895021289406175E-6</v>
      </c>
      <c r="L37" s="442">
        <v>9.8291493602868494E-6</v>
      </c>
      <c r="M37" s="442">
        <v>4.4892829980309825E-5</v>
      </c>
      <c r="N37" s="442">
        <v>1.6006753097824216E-6</v>
      </c>
      <c r="O37" s="442">
        <v>2.315836881567696E-7</v>
      </c>
      <c r="P37" s="442">
        <v>1.3860027793547785E-5</v>
      </c>
      <c r="Q37" s="442">
        <v>1.5239158140219125E-5</v>
      </c>
      <c r="R37" s="442">
        <v>1.1407030042392208E-5</v>
      </c>
      <c r="S37" s="442">
        <v>1.2088150960950692E-5</v>
      </c>
      <c r="T37" s="442">
        <v>1.1987377830893167E-6</v>
      </c>
      <c r="U37" s="442">
        <v>1.7967751484511076E-5</v>
      </c>
      <c r="V37" s="442">
        <v>0</v>
      </c>
      <c r="W37" s="442">
        <v>1.2609284230407039E-5</v>
      </c>
      <c r="X37" s="442">
        <v>5.835979960645203E-5</v>
      </c>
      <c r="Y37" s="442">
        <v>1.2711961660012458E-4</v>
      </c>
      <c r="Z37" s="442">
        <v>3.3084117552625061E-5</v>
      </c>
      <c r="AA37" s="442">
        <v>1.7423487422267023E-5</v>
      </c>
      <c r="AB37" s="442">
        <v>4.0160266755972497E-5</v>
      </c>
      <c r="AC37" s="442">
        <v>1.9633039248202544E-5</v>
      </c>
      <c r="AD37" s="442">
        <v>2.5801846178694736E-5</v>
      </c>
      <c r="AE37" s="442">
        <v>1.8902158381592983E-6</v>
      </c>
      <c r="AF37" s="442">
        <v>3.2203306459540862E-3</v>
      </c>
      <c r="AG37" s="442">
        <v>2.7553801819437294E-7</v>
      </c>
      <c r="AH37" s="442">
        <v>1.6219072619362465E-4</v>
      </c>
      <c r="AI37" s="442">
        <v>1.0000158956797376</v>
      </c>
      <c r="AJ37" s="442">
        <v>1.292215589417153E-5</v>
      </c>
      <c r="AK37" s="442">
        <v>3.5888974219353951E-5</v>
      </c>
      <c r="AL37" s="442">
        <v>6.6599183795346635E-6</v>
      </c>
      <c r="AM37" s="442">
        <v>1.7250859636607849E-4</v>
      </c>
      <c r="AN37" s="442">
        <v>7.9187514229203326E-5</v>
      </c>
      <c r="AO37" s="442">
        <v>9.7680801834169672E-5</v>
      </c>
      <c r="AP37" s="318">
        <f t="shared" si="0"/>
        <v>1.0044263838450416</v>
      </c>
    </row>
    <row r="38" spans="1:42" ht="12.5" x14ac:dyDescent="0.2">
      <c r="A38" s="281" t="s">
        <v>480</v>
      </c>
      <c r="B38" s="283" t="s">
        <v>481</v>
      </c>
      <c r="C38" s="442">
        <v>1.8130569437545152E-4</v>
      </c>
      <c r="D38" s="442">
        <v>3.2966085405918037E-6</v>
      </c>
      <c r="E38" s="442">
        <v>1.9705172281426741E-6</v>
      </c>
      <c r="F38" s="442">
        <v>8.2106048011497314E-7</v>
      </c>
      <c r="G38" s="442">
        <v>1.4046905121389953E-5</v>
      </c>
      <c r="H38" s="442">
        <v>1.8630719689527714E-6</v>
      </c>
      <c r="I38" s="442">
        <v>1.9753627920589271E-6</v>
      </c>
      <c r="J38" s="442">
        <v>1.3779466331721616E-6</v>
      </c>
      <c r="K38" s="442">
        <v>1.1077800128535347E-7</v>
      </c>
      <c r="L38" s="442">
        <v>7.855881091676292E-7</v>
      </c>
      <c r="M38" s="442">
        <v>3.5431209706151285E-6</v>
      </c>
      <c r="N38" s="442">
        <v>1.2335274436384441E-7</v>
      </c>
      <c r="O38" s="442">
        <v>1.8463000214225579E-8</v>
      </c>
      <c r="P38" s="442">
        <v>1.0715089534888282E-6</v>
      </c>
      <c r="Q38" s="442">
        <v>1.2097873124497753E-6</v>
      </c>
      <c r="R38" s="442">
        <v>9.1321442950137218E-7</v>
      </c>
      <c r="S38" s="442">
        <v>9.6841175275553367E-7</v>
      </c>
      <c r="T38" s="442">
        <v>9.3465210563335783E-8</v>
      </c>
      <c r="U38" s="442">
        <v>1.4271702992566516E-6</v>
      </c>
      <c r="V38" s="442">
        <v>0</v>
      </c>
      <c r="W38" s="442">
        <v>1.0038709010791512E-6</v>
      </c>
      <c r="X38" s="442">
        <v>4.6951742655034142E-6</v>
      </c>
      <c r="Y38" s="442">
        <v>2.0373332828543596E-6</v>
      </c>
      <c r="Z38" s="442">
        <v>2.5437137892795012E-6</v>
      </c>
      <c r="AA38" s="442">
        <v>1.1282431268477218E-6</v>
      </c>
      <c r="AB38" s="442">
        <v>3.1907382945019674E-6</v>
      </c>
      <c r="AC38" s="442">
        <v>1.5420919656346132E-6</v>
      </c>
      <c r="AD38" s="442">
        <v>2.0452593135887424E-6</v>
      </c>
      <c r="AE38" s="442">
        <v>7.0027133334852018E-8</v>
      </c>
      <c r="AF38" s="442">
        <v>2.5841380218012905E-4</v>
      </c>
      <c r="AG38" s="442">
        <v>2.1001455730253948E-8</v>
      </c>
      <c r="AH38" s="442">
        <v>1.8081868299329042E-6</v>
      </c>
      <c r="AI38" s="442">
        <v>1.3665437886383246E-6</v>
      </c>
      <c r="AJ38" s="442">
        <v>1.0079556179769849</v>
      </c>
      <c r="AK38" s="442">
        <v>2.8778489546937341E-6</v>
      </c>
      <c r="AL38" s="442">
        <v>5.2450611334807491E-7</v>
      </c>
      <c r="AM38" s="442">
        <v>5.6526413709228363E-6</v>
      </c>
      <c r="AN38" s="442">
        <v>6.3516774706787075E-6</v>
      </c>
      <c r="AO38" s="442">
        <v>5.6494120164637311E-6</v>
      </c>
      <c r="AP38" s="318">
        <f t="shared" si="0"/>
        <v>1.0084678126651452</v>
      </c>
    </row>
    <row r="39" spans="1:42" ht="12.5" x14ac:dyDescent="0.2">
      <c r="A39" s="281" t="s">
        <v>482</v>
      </c>
      <c r="B39" s="283" t="s">
        <v>483</v>
      </c>
      <c r="C39" s="442">
        <v>1.3599685291103242E-5</v>
      </c>
      <c r="D39" s="442">
        <v>8.2487542052349368E-6</v>
      </c>
      <c r="E39" s="442">
        <v>1.6219444764918435E-3</v>
      </c>
      <c r="F39" s="442">
        <v>2.0650876759524462E-5</v>
      </c>
      <c r="G39" s="442">
        <v>2.0383246356944708E-4</v>
      </c>
      <c r="H39" s="442">
        <v>1.6868213560209642E-5</v>
      </c>
      <c r="I39" s="442">
        <v>4.7880791957254828E-6</v>
      </c>
      <c r="J39" s="442">
        <v>1.171559594297066E-5</v>
      </c>
      <c r="K39" s="442">
        <v>2.7862294040628241E-6</v>
      </c>
      <c r="L39" s="442">
        <v>8.2411885277142914E-6</v>
      </c>
      <c r="M39" s="442">
        <v>2.0972444426987303E-5</v>
      </c>
      <c r="N39" s="442">
        <v>8.3744412537894765E-6</v>
      </c>
      <c r="O39" s="442">
        <v>4.6437156734380389E-7</v>
      </c>
      <c r="P39" s="442">
        <v>9.9323469660790376E-6</v>
      </c>
      <c r="Q39" s="442">
        <v>5.5200445687751567E-4</v>
      </c>
      <c r="R39" s="442">
        <v>8.7140021457789344E-6</v>
      </c>
      <c r="S39" s="442">
        <v>7.1454644940288268E-6</v>
      </c>
      <c r="T39" s="442">
        <v>6.0116076240172463E-6</v>
      </c>
      <c r="U39" s="442">
        <v>7.2477664681762178E-6</v>
      </c>
      <c r="V39" s="442">
        <v>0</v>
      </c>
      <c r="W39" s="442">
        <v>5.7842735121284461E-6</v>
      </c>
      <c r="X39" s="442">
        <v>9.5458688493068567E-6</v>
      </c>
      <c r="Y39" s="442">
        <v>1.418612014538685E-4</v>
      </c>
      <c r="Z39" s="442">
        <v>1.8017542943692358E-4</v>
      </c>
      <c r="AA39" s="442">
        <v>2.2211704344735632E-3</v>
      </c>
      <c r="AB39" s="442">
        <v>5.7828250926991081E-4</v>
      </c>
      <c r="AC39" s="442">
        <v>1.0144769539963758E-4</v>
      </c>
      <c r="AD39" s="442">
        <v>5.8123372437296223E-4</v>
      </c>
      <c r="AE39" s="442">
        <v>1.5465288372457995E-5</v>
      </c>
      <c r="AF39" s="442">
        <v>1.604398085607259E-4</v>
      </c>
      <c r="AG39" s="442">
        <v>1.1726414793294316E-5</v>
      </c>
      <c r="AH39" s="442">
        <v>3.2782237653646286E-5</v>
      </c>
      <c r="AI39" s="442">
        <v>2.216211467531932E-4</v>
      </c>
      <c r="AJ39" s="442">
        <v>2.3636535825585374E-4</v>
      </c>
      <c r="AK39" s="442">
        <v>1.000013864022897</v>
      </c>
      <c r="AL39" s="442">
        <v>3.1865663772262336E-4</v>
      </c>
      <c r="AM39" s="442">
        <v>2.6728174374785802E-4</v>
      </c>
      <c r="AN39" s="442">
        <v>1.0871181529950698E-5</v>
      </c>
      <c r="AO39" s="442">
        <v>2.0873247947928002E-5</v>
      </c>
      <c r="AP39" s="318">
        <f t="shared" si="0"/>
        <v>1.0076421174418266</v>
      </c>
    </row>
    <row r="40" spans="1:42" ht="12.5" x14ac:dyDescent="0.2">
      <c r="A40" s="281" t="s">
        <v>484</v>
      </c>
      <c r="B40" s="283" t="s">
        <v>41</v>
      </c>
      <c r="C40" s="442">
        <v>6.4259708206312422E-3</v>
      </c>
      <c r="D40" s="442">
        <v>6.0928986016385717E-3</v>
      </c>
      <c r="E40" s="442">
        <v>3.5583295875117114E-3</v>
      </c>
      <c r="F40" s="442">
        <v>1.9194507759764223E-2</v>
      </c>
      <c r="G40" s="442">
        <v>8.5218312137579841E-3</v>
      </c>
      <c r="H40" s="442">
        <v>9.1907088939224852E-3</v>
      </c>
      <c r="I40" s="442">
        <v>7.1527246497355788E-3</v>
      </c>
      <c r="J40" s="442">
        <v>1.9196596688471811E-2</v>
      </c>
      <c r="K40" s="442">
        <v>2.5897351739364431E-3</v>
      </c>
      <c r="L40" s="442">
        <v>8.5654353659578922E-3</v>
      </c>
      <c r="M40" s="442">
        <v>1.59121096626261E-2</v>
      </c>
      <c r="N40" s="442">
        <v>1.1257728650729023E-3</v>
      </c>
      <c r="O40" s="442">
        <v>4.3162252898940702E-4</v>
      </c>
      <c r="P40" s="442">
        <v>8.1732093831239517E-3</v>
      </c>
      <c r="Q40" s="442">
        <v>1.051221328900981E-2</v>
      </c>
      <c r="R40" s="442">
        <v>1.0074557735753893E-2</v>
      </c>
      <c r="S40" s="442">
        <v>7.3065302232932046E-3</v>
      </c>
      <c r="T40" s="442">
        <v>7.4615298171436207E-3</v>
      </c>
      <c r="U40" s="442">
        <v>9.8767894361636958E-3</v>
      </c>
      <c r="V40" s="442">
        <v>0</v>
      </c>
      <c r="W40" s="442">
        <v>6.9295464322642313E-3</v>
      </c>
      <c r="X40" s="442">
        <v>6.5298217626543649E-3</v>
      </c>
      <c r="Y40" s="442">
        <v>2.6012257419089507E-2</v>
      </c>
      <c r="Z40" s="442">
        <v>2.0720131589442983E-2</v>
      </c>
      <c r="AA40" s="442">
        <v>4.0795845574157996E-2</v>
      </c>
      <c r="AB40" s="442">
        <v>1.7998478998550782E-2</v>
      </c>
      <c r="AC40" s="442">
        <v>2.3589625228904329E-2</v>
      </c>
      <c r="AD40" s="442">
        <v>3.1614880252823378E-2</v>
      </c>
      <c r="AE40" s="442">
        <v>2.4419346623699269E-3</v>
      </c>
      <c r="AF40" s="442">
        <v>1.4459194316319124E-2</v>
      </c>
      <c r="AG40" s="442">
        <v>3.7851276944860159E-2</v>
      </c>
      <c r="AH40" s="442">
        <v>2.5515980774018603E-2</v>
      </c>
      <c r="AI40" s="442">
        <v>1.5157464358658867E-2</v>
      </c>
      <c r="AJ40" s="442">
        <v>1.3443317096613523E-2</v>
      </c>
      <c r="AK40" s="442">
        <v>2.3644199796556326E-2</v>
      </c>
      <c r="AL40" s="442">
        <v>1.0408269289690766</v>
      </c>
      <c r="AM40" s="442">
        <v>9.2994742913714099E-3</v>
      </c>
      <c r="AN40" s="442">
        <v>2.1122533210063358E-3</v>
      </c>
      <c r="AO40" s="442">
        <v>1.2303001339503359E-2</v>
      </c>
      <c r="AP40" s="318">
        <f t="shared" si="0"/>
        <v>1.520305685485243</v>
      </c>
    </row>
    <row r="41" spans="1:42" ht="12.5" x14ac:dyDescent="0.2">
      <c r="A41" s="286">
        <v>37</v>
      </c>
      <c r="B41" s="283" t="s">
        <v>42</v>
      </c>
      <c r="C41" s="442">
        <v>1.2620264465483526E-5</v>
      </c>
      <c r="D41" s="442">
        <v>8.5604168712567875E-6</v>
      </c>
      <c r="E41" s="442">
        <v>3.7398312368369923E-4</v>
      </c>
      <c r="F41" s="442">
        <v>8.6003570858395358E-6</v>
      </c>
      <c r="G41" s="442">
        <v>8.2216636488156573E-5</v>
      </c>
      <c r="H41" s="442">
        <v>8.6431971951660716E-6</v>
      </c>
      <c r="I41" s="442">
        <v>8.681537066696429E-6</v>
      </c>
      <c r="J41" s="442">
        <v>9.3402692889669903E-6</v>
      </c>
      <c r="K41" s="442">
        <v>1.1603656385656514E-6</v>
      </c>
      <c r="L41" s="442">
        <v>6.3304965672522309E-6</v>
      </c>
      <c r="M41" s="442">
        <v>1.3172035579409533E-5</v>
      </c>
      <c r="N41" s="442">
        <v>6.4409361726690668E-7</v>
      </c>
      <c r="O41" s="442">
        <v>1.9339427309427522E-7</v>
      </c>
      <c r="P41" s="442">
        <v>6.9111625873614738E-6</v>
      </c>
      <c r="Q41" s="442">
        <v>7.2290264495433389E-6</v>
      </c>
      <c r="R41" s="442">
        <v>5.9536664918148838E-6</v>
      </c>
      <c r="S41" s="442">
        <v>5.970903977646709E-6</v>
      </c>
      <c r="T41" s="442">
        <v>4.4563548524754323E-6</v>
      </c>
      <c r="U41" s="442">
        <v>7.8029749283851579E-6</v>
      </c>
      <c r="V41" s="442">
        <v>0</v>
      </c>
      <c r="W41" s="442">
        <v>5.6707905031521592E-6</v>
      </c>
      <c r="X41" s="442">
        <v>1.4138176931718944E-5</v>
      </c>
      <c r="Y41" s="442">
        <v>1.0141299448470263E-4</v>
      </c>
      <c r="Z41" s="442">
        <v>1.2362491266198887E-5</v>
      </c>
      <c r="AA41" s="442">
        <v>1.6810576979080392E-5</v>
      </c>
      <c r="AB41" s="442">
        <v>1.15388351953816E-5</v>
      </c>
      <c r="AC41" s="442">
        <v>2.9372733199906531E-4</v>
      </c>
      <c r="AD41" s="442">
        <v>1.3606768678678484E-5</v>
      </c>
      <c r="AE41" s="442">
        <v>9.7789087922267918E-5</v>
      </c>
      <c r="AF41" s="442">
        <v>4.7134643215139722E-4</v>
      </c>
      <c r="AG41" s="442">
        <v>1.0919370739130649E-5</v>
      </c>
      <c r="AH41" s="442">
        <v>1.9023759494746426E-4</v>
      </c>
      <c r="AI41" s="442">
        <v>1.1204858065274905E-3</v>
      </c>
      <c r="AJ41" s="442">
        <v>4.4646722210954599E-3</v>
      </c>
      <c r="AK41" s="442">
        <v>1.4300687023309708E-5</v>
      </c>
      <c r="AL41" s="442">
        <v>2.7548762690405583E-4</v>
      </c>
      <c r="AM41" s="442">
        <v>1.0084032769950644</v>
      </c>
      <c r="AN41" s="442">
        <v>3.1152719097416984E-5</v>
      </c>
      <c r="AO41" s="442">
        <v>5.3538020075726395E-5</v>
      </c>
      <c r="AP41" s="318">
        <f t="shared" si="0"/>
        <v>1.0161214067846185</v>
      </c>
    </row>
    <row r="42" spans="1:42" ht="12.5" x14ac:dyDescent="0.2">
      <c r="A42" s="287">
        <v>38</v>
      </c>
      <c r="B42" s="272" t="s">
        <v>282</v>
      </c>
      <c r="C42" s="442">
        <v>1.4916584666478522E-5</v>
      </c>
      <c r="D42" s="442">
        <v>6.990811626339349E-6</v>
      </c>
      <c r="E42" s="442">
        <v>3.5948184343976972E-4</v>
      </c>
      <c r="F42" s="442">
        <v>1.6342914487178447E-5</v>
      </c>
      <c r="G42" s="442">
        <v>2.72965426182189E-4</v>
      </c>
      <c r="H42" s="442">
        <v>1.144839118508988E-5</v>
      </c>
      <c r="I42" s="442">
        <v>5.1595355364788079E-6</v>
      </c>
      <c r="J42" s="442">
        <v>3.5598513675662664E-6</v>
      </c>
      <c r="K42" s="442">
        <v>2.2049963990637577E-6</v>
      </c>
      <c r="L42" s="442">
        <v>4.0712933130188127E-6</v>
      </c>
      <c r="M42" s="442">
        <v>8.3695135842690213E-6</v>
      </c>
      <c r="N42" s="442">
        <v>6.8096493455483833E-7</v>
      </c>
      <c r="O42" s="442">
        <v>3.6749939984395956E-7</v>
      </c>
      <c r="P42" s="442">
        <v>8.4358053936055652E-6</v>
      </c>
      <c r="Q42" s="442">
        <v>5.434750258996512E-6</v>
      </c>
      <c r="R42" s="442">
        <v>5.9813898273081765E-6</v>
      </c>
      <c r="S42" s="442">
        <v>7.0803368658206843E-6</v>
      </c>
      <c r="T42" s="442">
        <v>3.5299774489658755E-6</v>
      </c>
      <c r="U42" s="442">
        <v>5.380441022970915E-6</v>
      </c>
      <c r="V42" s="442">
        <v>0</v>
      </c>
      <c r="W42" s="442">
        <v>4.223249139334806E-6</v>
      </c>
      <c r="X42" s="442">
        <v>9.4521972903821991E-6</v>
      </c>
      <c r="Y42" s="442">
        <v>2.5790836924897222E-4</v>
      </c>
      <c r="Z42" s="442">
        <v>1.1524271751878636E-5</v>
      </c>
      <c r="AA42" s="442">
        <v>1.776229211983656E-5</v>
      </c>
      <c r="AB42" s="442">
        <v>1.0124144875868399E-5</v>
      </c>
      <c r="AC42" s="442">
        <v>4.0826873483948612E-4</v>
      </c>
      <c r="AD42" s="442">
        <v>9.3296088970551882E-4</v>
      </c>
      <c r="AE42" s="442">
        <v>2.4369629196489489E-5</v>
      </c>
      <c r="AF42" s="442">
        <v>1.5145609360117188E-5</v>
      </c>
      <c r="AG42" s="442">
        <v>3.4833675019103957E-7</v>
      </c>
      <c r="AH42" s="442">
        <v>6.867137538908531E-4</v>
      </c>
      <c r="AI42" s="442">
        <v>9.3690415552653177E-4</v>
      </c>
      <c r="AJ42" s="442">
        <v>5.3805786597953655E-4</v>
      </c>
      <c r="AK42" s="442">
        <v>9.8430110098378596E-6</v>
      </c>
      <c r="AL42" s="442">
        <v>3.3167004596510816E-6</v>
      </c>
      <c r="AM42" s="442">
        <v>5.9474976971815357E-4</v>
      </c>
      <c r="AN42" s="442">
        <v>1.0000278265738711</v>
      </c>
      <c r="AO42" s="442">
        <v>1.3948812470713148E-4</v>
      </c>
      <c r="AP42" s="318">
        <f t="shared" si="0"/>
        <v>1.0052319018816733</v>
      </c>
    </row>
    <row r="43" spans="1:42" ht="12.5" x14ac:dyDescent="0.2">
      <c r="A43" s="287">
        <v>39</v>
      </c>
      <c r="B43" s="272" t="s">
        <v>283</v>
      </c>
      <c r="C43" s="442">
        <v>1.4210772493095854E-4</v>
      </c>
      <c r="D43" s="442">
        <v>2.2321766044992413E-4</v>
      </c>
      <c r="E43" s="442">
        <v>3.3201824346931378E-4</v>
      </c>
      <c r="F43" s="442">
        <v>3.104172407026656E-4</v>
      </c>
      <c r="G43" s="442">
        <v>2.4304488148068056E-4</v>
      </c>
      <c r="H43" s="442">
        <v>8.4994171260250711E-5</v>
      </c>
      <c r="I43" s="442">
        <v>2.3775019239810566E-5</v>
      </c>
      <c r="J43" s="442">
        <v>9.3830330186069049E-6</v>
      </c>
      <c r="K43" s="442">
        <v>4.1881691205915185E-5</v>
      </c>
      <c r="L43" s="442">
        <v>7.8742980095615329E-6</v>
      </c>
      <c r="M43" s="442">
        <v>3.2324769471132674E-4</v>
      </c>
      <c r="N43" s="442">
        <v>8.9788364351215463E-6</v>
      </c>
      <c r="O43" s="442">
        <v>6.9802818676525291E-6</v>
      </c>
      <c r="P43" s="442">
        <v>1.5199856072943191E-4</v>
      </c>
      <c r="Q43" s="442">
        <v>2.5557153339704909E-4</v>
      </c>
      <c r="R43" s="442">
        <v>3.7688745166715687E-4</v>
      </c>
      <c r="S43" s="442">
        <v>2.0406502426010246E-4</v>
      </c>
      <c r="T43" s="442">
        <v>8.5395502597757285E-6</v>
      </c>
      <c r="U43" s="442">
        <v>1.0696784044090211E-4</v>
      </c>
      <c r="V43" s="442">
        <v>0</v>
      </c>
      <c r="W43" s="442">
        <v>7.9061024819369522E-5</v>
      </c>
      <c r="X43" s="442">
        <v>1.3409322255397363E-5</v>
      </c>
      <c r="Y43" s="442">
        <v>4.9412485556983815E-4</v>
      </c>
      <c r="Z43" s="442">
        <v>1.3171193863247021E-4</v>
      </c>
      <c r="AA43" s="442">
        <v>3.6288347591514311E-4</v>
      </c>
      <c r="AB43" s="442">
        <v>8.2960077021174844E-4</v>
      </c>
      <c r="AC43" s="442">
        <v>2.9472210347726796E-4</v>
      </c>
      <c r="AD43" s="442">
        <v>2.6796685501491473E-4</v>
      </c>
      <c r="AE43" s="442">
        <v>1.9732642406287223E-5</v>
      </c>
      <c r="AF43" s="442">
        <v>3.6181927261941444E-4</v>
      </c>
      <c r="AG43" s="442">
        <v>4.6445898913844194E-6</v>
      </c>
      <c r="AH43" s="442">
        <v>1.4637351215923149E-4</v>
      </c>
      <c r="AI43" s="442">
        <v>4.5001547623203396E-4</v>
      </c>
      <c r="AJ43" s="442">
        <v>1.8391180337469786E-4</v>
      </c>
      <c r="AK43" s="442">
        <v>2.5406965100062927E-4</v>
      </c>
      <c r="AL43" s="442">
        <v>1.2264130777359943E-4</v>
      </c>
      <c r="AM43" s="442">
        <v>1.6911529938261008E-4</v>
      </c>
      <c r="AN43" s="442">
        <v>3.2641635064666959E-5</v>
      </c>
      <c r="AO43" s="442">
        <v>1.0000515613554886</v>
      </c>
      <c r="AP43" s="318">
        <f t="shared" si="0"/>
        <v>7.0803962733369105E-3</v>
      </c>
    </row>
    <row r="44" spans="1:42" ht="12.5" x14ac:dyDescent="0.2">
      <c r="A44" s="319">
        <v>40</v>
      </c>
      <c r="B44" s="320" t="s">
        <v>43</v>
      </c>
      <c r="C44" s="321">
        <f t="shared" ref="C44:AO44" si="1">SUM(C5:C42)</f>
        <v>1.1286029722659847</v>
      </c>
      <c r="D44" s="322">
        <f t="shared" si="1"/>
        <v>1.2016099289097888</v>
      </c>
      <c r="E44" s="322">
        <f t="shared" si="1"/>
        <v>1.1117232873407297</v>
      </c>
      <c r="F44" s="322">
        <f t="shared" si="1"/>
        <v>1.0865866095207413</v>
      </c>
      <c r="G44" s="322">
        <f t="shared" si="1"/>
        <v>1.2020892819436038</v>
      </c>
      <c r="H44" s="322">
        <f t="shared" si="1"/>
        <v>1.0675643198787619</v>
      </c>
      <c r="I44" s="322">
        <f t="shared" si="1"/>
        <v>1.1190900863786375</v>
      </c>
      <c r="J44" s="322">
        <f t="shared" si="1"/>
        <v>1.0616483592838384</v>
      </c>
      <c r="K44" s="322">
        <f t="shared" si="1"/>
        <v>1.1466029552527979</v>
      </c>
      <c r="L44" s="322">
        <f t="shared" si="1"/>
        <v>1.0555290361645941</v>
      </c>
      <c r="M44" s="322">
        <f t="shared" si="1"/>
        <v>1.1201001385745279</v>
      </c>
      <c r="N44" s="322">
        <f t="shared" si="1"/>
        <v>1.0679561023913222</v>
      </c>
      <c r="O44" s="322">
        <f t="shared" si="1"/>
        <v>1.0244338258754662</v>
      </c>
      <c r="P44" s="322">
        <f t="shared" si="1"/>
        <v>1.0579251998408252</v>
      </c>
      <c r="Q44" s="322">
        <f t="shared" si="1"/>
        <v>1.0545025043010396</v>
      </c>
      <c r="R44" s="322">
        <f t="shared" si="1"/>
        <v>1.042455709469754</v>
      </c>
      <c r="S44" s="322">
        <f t="shared" si="1"/>
        <v>1.0560157992182679</v>
      </c>
      <c r="T44" s="322">
        <f t="shared" si="1"/>
        <v>1.0487946620230924</v>
      </c>
      <c r="U44" s="322">
        <f t="shared" si="1"/>
        <v>1.0546579478844189</v>
      </c>
      <c r="V44" s="322">
        <f t="shared" si="1"/>
        <v>1</v>
      </c>
      <c r="W44" s="322">
        <f t="shared" si="1"/>
        <v>1.0820252629976153</v>
      </c>
      <c r="X44" s="322">
        <f t="shared" si="1"/>
        <v>1.0578296630181541</v>
      </c>
      <c r="Y44" s="322">
        <f t="shared" si="1"/>
        <v>1.0740318070377106</v>
      </c>
      <c r="Z44" s="322">
        <f t="shared" si="1"/>
        <v>1.1818302949944297</v>
      </c>
      <c r="AA44" s="322">
        <f t="shared" si="1"/>
        <v>1.2332298128263559</v>
      </c>
      <c r="AB44" s="322">
        <f t="shared" si="1"/>
        <v>1.1144520550309305</v>
      </c>
      <c r="AC44" s="322">
        <f t="shared" si="1"/>
        <v>1.0842551121525714</v>
      </c>
      <c r="AD44" s="322">
        <f t="shared" si="1"/>
        <v>1.0808110233643016</v>
      </c>
      <c r="AE44" s="322">
        <f t="shared" si="1"/>
        <v>1.04636180068245</v>
      </c>
      <c r="AF44" s="322">
        <f t="shared" si="1"/>
        <v>1.1099170070461806</v>
      </c>
      <c r="AG44" s="322">
        <f t="shared" si="1"/>
        <v>1.0529820303930155</v>
      </c>
      <c r="AH44" s="322">
        <f t="shared" si="1"/>
        <v>1.0855373056320401</v>
      </c>
      <c r="AI44" s="322">
        <f t="shared" si="1"/>
        <v>1.0729933668714411</v>
      </c>
      <c r="AJ44" s="322">
        <f t="shared" si="1"/>
        <v>1.0833641735968462</v>
      </c>
      <c r="AK44" s="322">
        <f t="shared" si="1"/>
        <v>1.0648422692455055</v>
      </c>
      <c r="AL44" s="322">
        <f t="shared" si="1"/>
        <v>1.0633373686483845</v>
      </c>
      <c r="AM44" s="322">
        <f t="shared" si="1"/>
        <v>1.1782894712752638</v>
      </c>
      <c r="AN44" s="322">
        <f t="shared" si="1"/>
        <v>1.1171760987104089</v>
      </c>
      <c r="AO44" s="322">
        <f t="shared" si="1"/>
        <v>0.288967094774435</v>
      </c>
      <c r="AP44" s="323">
        <f t="shared" si="0"/>
        <v>41.4911546500418</v>
      </c>
    </row>
    <row r="45" spans="1:42" ht="13" x14ac:dyDescent="0.2">
      <c r="A45" s="56" t="s">
        <v>485</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AO45"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488</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177</v>
      </c>
      <c r="B2" s="326" t="s">
        <v>350</v>
      </c>
      <c r="C2" s="327"/>
      <c r="D2" s="327"/>
      <c r="E2" s="327" t="s">
        <v>177</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489</v>
      </c>
      <c r="AR2" s="327"/>
    </row>
    <row r="3" spans="1:44" x14ac:dyDescent="0.2">
      <c r="A3" s="460" t="s">
        <v>490</v>
      </c>
      <c r="B3" s="461"/>
      <c r="C3" s="330" t="s">
        <v>491</v>
      </c>
      <c r="D3" s="331" t="s">
        <v>133</v>
      </c>
      <c r="E3" s="332" t="s">
        <v>492</v>
      </c>
      <c r="F3" s="331" t="s">
        <v>493</v>
      </c>
      <c r="G3" s="333" t="s">
        <v>494</v>
      </c>
      <c r="H3" s="332" t="s">
        <v>495</v>
      </c>
      <c r="I3" s="332" t="s">
        <v>496</v>
      </c>
      <c r="J3" s="331" t="s">
        <v>497</v>
      </c>
      <c r="K3" s="333" t="s">
        <v>498</v>
      </c>
      <c r="L3" s="332" t="s">
        <v>499</v>
      </c>
      <c r="M3" s="332" t="s">
        <v>500</v>
      </c>
      <c r="N3" s="331" t="s">
        <v>501</v>
      </c>
      <c r="O3" s="333" t="s">
        <v>502</v>
      </c>
      <c r="P3" s="331" t="s">
        <v>503</v>
      </c>
      <c r="Q3" s="333" t="s">
        <v>504</v>
      </c>
      <c r="R3" s="332" t="s">
        <v>505</v>
      </c>
      <c r="S3" s="332" t="s">
        <v>506</v>
      </c>
      <c r="T3" s="331" t="s">
        <v>507</v>
      </c>
      <c r="U3" s="333" t="s">
        <v>508</v>
      </c>
      <c r="V3" s="332" t="s">
        <v>509</v>
      </c>
      <c r="W3" s="332" t="s">
        <v>510</v>
      </c>
      <c r="X3" s="331" t="s">
        <v>511</v>
      </c>
      <c r="Y3" s="333" t="s">
        <v>512</v>
      </c>
      <c r="Z3" s="332" t="s">
        <v>513</v>
      </c>
      <c r="AA3" s="332" t="s">
        <v>514</v>
      </c>
      <c r="AB3" s="331" t="s">
        <v>515</v>
      </c>
      <c r="AC3" s="333" t="s">
        <v>516</v>
      </c>
      <c r="AD3" s="332" t="s">
        <v>517</v>
      </c>
      <c r="AE3" s="332" t="s">
        <v>518</v>
      </c>
      <c r="AF3" s="331" t="s">
        <v>519</v>
      </c>
      <c r="AG3" s="333" t="s">
        <v>520</v>
      </c>
      <c r="AH3" s="332" t="s">
        <v>521</v>
      </c>
      <c r="AI3" s="332" t="s">
        <v>522</v>
      </c>
      <c r="AJ3" s="331" t="s">
        <v>523</v>
      </c>
      <c r="AK3" s="333" t="s">
        <v>524</v>
      </c>
      <c r="AL3" s="332" t="s">
        <v>525</v>
      </c>
      <c r="AM3" s="332" t="s">
        <v>526</v>
      </c>
      <c r="AN3" s="331" t="s">
        <v>527</v>
      </c>
      <c r="AO3" s="333" t="s">
        <v>528</v>
      </c>
      <c r="AP3" s="332" t="s">
        <v>529</v>
      </c>
      <c r="AQ3" s="332" t="s">
        <v>530</v>
      </c>
      <c r="AR3" s="334" t="s">
        <v>531</v>
      </c>
    </row>
    <row r="4" spans="1:44" x14ac:dyDescent="0.2">
      <c r="A4" s="335"/>
      <c r="B4" s="336"/>
      <c r="C4" s="337" t="s">
        <v>532</v>
      </c>
      <c r="D4" s="338" t="s">
        <v>532</v>
      </c>
      <c r="E4" s="339" t="s">
        <v>532</v>
      </c>
      <c r="F4" s="338" t="s">
        <v>532</v>
      </c>
      <c r="G4" s="340" t="s">
        <v>532</v>
      </c>
      <c r="H4" s="339" t="s">
        <v>532</v>
      </c>
      <c r="I4" s="339" t="s">
        <v>532</v>
      </c>
      <c r="J4" s="338" t="s">
        <v>532</v>
      </c>
      <c r="K4" s="340" t="s">
        <v>532</v>
      </c>
      <c r="L4" s="339" t="s">
        <v>532</v>
      </c>
      <c r="M4" s="339" t="s">
        <v>532</v>
      </c>
      <c r="N4" s="338" t="s">
        <v>532</v>
      </c>
      <c r="O4" s="340" t="s">
        <v>532</v>
      </c>
      <c r="P4" s="338" t="s">
        <v>532</v>
      </c>
      <c r="Q4" s="340" t="s">
        <v>532</v>
      </c>
      <c r="R4" s="339" t="s">
        <v>532</v>
      </c>
      <c r="S4" s="339" t="s">
        <v>532</v>
      </c>
      <c r="T4" s="338" t="s">
        <v>532</v>
      </c>
      <c r="U4" s="340" t="s">
        <v>532</v>
      </c>
      <c r="V4" s="339" t="s">
        <v>532</v>
      </c>
      <c r="W4" s="339" t="s">
        <v>532</v>
      </c>
      <c r="X4" s="338" t="s">
        <v>532</v>
      </c>
      <c r="Y4" s="340" t="s">
        <v>532</v>
      </c>
      <c r="Z4" s="339" t="s">
        <v>532</v>
      </c>
      <c r="AA4" s="339" t="s">
        <v>532</v>
      </c>
      <c r="AB4" s="338" t="s">
        <v>532</v>
      </c>
      <c r="AC4" s="340" t="s">
        <v>532</v>
      </c>
      <c r="AD4" s="339" t="s">
        <v>532</v>
      </c>
      <c r="AE4" s="339" t="s">
        <v>532</v>
      </c>
      <c r="AF4" s="338" t="s">
        <v>532</v>
      </c>
      <c r="AG4" s="340" t="s">
        <v>532</v>
      </c>
      <c r="AH4" s="339" t="s">
        <v>532</v>
      </c>
      <c r="AI4" s="339" t="s">
        <v>532</v>
      </c>
      <c r="AJ4" s="338" t="s">
        <v>532</v>
      </c>
      <c r="AK4" s="340" t="s">
        <v>532</v>
      </c>
      <c r="AL4" s="339" t="s">
        <v>532</v>
      </c>
      <c r="AM4" s="339" t="s">
        <v>532</v>
      </c>
      <c r="AN4" s="338" t="s">
        <v>532</v>
      </c>
      <c r="AO4" s="340" t="s">
        <v>532</v>
      </c>
      <c r="AP4" s="339" t="s">
        <v>532</v>
      </c>
      <c r="AQ4" s="339" t="s">
        <v>532</v>
      </c>
      <c r="AR4" s="341" t="s">
        <v>532</v>
      </c>
    </row>
    <row r="5" spans="1:44" x14ac:dyDescent="0.2">
      <c r="A5" s="342" t="s">
        <v>263</v>
      </c>
      <c r="B5" s="343" t="s">
        <v>533</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219</v>
      </c>
      <c r="B6" s="343" t="s">
        <v>445</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220</v>
      </c>
      <c r="B7" s="343" t="s">
        <v>249</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221</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222</v>
      </c>
      <c r="B9" s="343" t="s">
        <v>190</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223</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224</v>
      </c>
      <c r="B11" s="343" t="s">
        <v>267</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225</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226</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534</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268</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269</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270</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280</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365</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191</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192</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272</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281</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384</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535</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193</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481</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536</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194</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200</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201</v>
      </c>
      <c r="B42" s="343" t="s">
        <v>282</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537</v>
      </c>
    </row>
    <row r="43" spans="1:45" x14ac:dyDescent="0.2">
      <c r="A43" s="342" t="s">
        <v>202</v>
      </c>
      <c r="B43" s="343" t="s">
        <v>283</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538</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539</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540</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177</v>
      </c>
      <c r="B48" s="326" t="s">
        <v>541</v>
      </c>
      <c r="C48" s="327"/>
      <c r="D48" s="327"/>
      <c r="E48" s="327" t="s">
        <v>177</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489</v>
      </c>
      <c r="AR48" s="327"/>
    </row>
    <row r="49" spans="1:44" ht="13.5" customHeight="1" x14ac:dyDescent="0.2">
      <c r="A49" s="460" t="s">
        <v>490</v>
      </c>
      <c r="B49" s="462"/>
      <c r="C49" s="330" t="s">
        <v>491</v>
      </c>
      <c r="D49" s="332" t="s">
        <v>133</v>
      </c>
      <c r="E49" s="332" t="s">
        <v>492</v>
      </c>
      <c r="F49" s="331" t="s">
        <v>493</v>
      </c>
      <c r="G49" s="333" t="s">
        <v>494</v>
      </c>
      <c r="H49" s="332" t="s">
        <v>495</v>
      </c>
      <c r="I49" s="332" t="s">
        <v>496</v>
      </c>
      <c r="J49" s="331" t="s">
        <v>497</v>
      </c>
      <c r="K49" s="333" t="s">
        <v>498</v>
      </c>
      <c r="L49" s="332" t="s">
        <v>499</v>
      </c>
      <c r="M49" s="332" t="s">
        <v>500</v>
      </c>
      <c r="N49" s="331" t="s">
        <v>501</v>
      </c>
      <c r="O49" s="333" t="s">
        <v>502</v>
      </c>
      <c r="P49" s="332" t="s">
        <v>503</v>
      </c>
      <c r="Q49" s="332" t="s">
        <v>504</v>
      </c>
      <c r="R49" s="331" t="s">
        <v>505</v>
      </c>
      <c r="S49" s="333" t="s">
        <v>506</v>
      </c>
      <c r="T49" s="332" t="s">
        <v>507</v>
      </c>
      <c r="U49" s="332" t="s">
        <v>508</v>
      </c>
      <c r="V49" s="331" t="s">
        <v>509</v>
      </c>
      <c r="W49" s="333" t="s">
        <v>510</v>
      </c>
      <c r="X49" s="332" t="s">
        <v>511</v>
      </c>
      <c r="Y49" s="332" t="s">
        <v>512</v>
      </c>
      <c r="Z49" s="331" t="s">
        <v>513</v>
      </c>
      <c r="AA49" s="333" t="s">
        <v>514</v>
      </c>
      <c r="AB49" s="332" t="s">
        <v>515</v>
      </c>
      <c r="AC49" s="332" t="s">
        <v>516</v>
      </c>
      <c r="AD49" s="331" t="s">
        <v>517</v>
      </c>
      <c r="AE49" s="333" t="s">
        <v>518</v>
      </c>
      <c r="AF49" s="332" t="s">
        <v>519</v>
      </c>
      <c r="AG49" s="332" t="s">
        <v>520</v>
      </c>
      <c r="AH49" s="331" t="s">
        <v>521</v>
      </c>
      <c r="AI49" s="333" t="s">
        <v>522</v>
      </c>
      <c r="AJ49" s="332" t="s">
        <v>523</v>
      </c>
      <c r="AK49" s="332" t="s">
        <v>524</v>
      </c>
      <c r="AL49" s="331" t="s">
        <v>525</v>
      </c>
      <c r="AM49" s="333" t="s">
        <v>526</v>
      </c>
      <c r="AN49" s="332" t="s">
        <v>527</v>
      </c>
      <c r="AO49" s="332" t="s">
        <v>528</v>
      </c>
      <c r="AP49" s="331" t="s">
        <v>529</v>
      </c>
      <c r="AQ49" s="333" t="s">
        <v>530</v>
      </c>
      <c r="AR49" s="334" t="s">
        <v>531</v>
      </c>
    </row>
    <row r="50" spans="1:44" ht="24" x14ac:dyDescent="0.2">
      <c r="A50" s="335"/>
      <c r="B50" s="358"/>
      <c r="C50" s="359" t="s">
        <v>542</v>
      </c>
      <c r="D50" s="360" t="s">
        <v>542</v>
      </c>
      <c r="E50" s="360" t="s">
        <v>542</v>
      </c>
      <c r="F50" s="361" t="s">
        <v>542</v>
      </c>
      <c r="G50" s="362" t="s">
        <v>542</v>
      </c>
      <c r="H50" s="360" t="s">
        <v>542</v>
      </c>
      <c r="I50" s="360" t="s">
        <v>542</v>
      </c>
      <c r="J50" s="361" t="s">
        <v>542</v>
      </c>
      <c r="K50" s="362" t="s">
        <v>542</v>
      </c>
      <c r="L50" s="360" t="s">
        <v>542</v>
      </c>
      <c r="M50" s="360" t="s">
        <v>542</v>
      </c>
      <c r="N50" s="361" t="s">
        <v>542</v>
      </c>
      <c r="O50" s="362" t="s">
        <v>542</v>
      </c>
      <c r="P50" s="360" t="s">
        <v>542</v>
      </c>
      <c r="Q50" s="360" t="s">
        <v>542</v>
      </c>
      <c r="R50" s="361" t="s">
        <v>542</v>
      </c>
      <c r="S50" s="362" t="s">
        <v>542</v>
      </c>
      <c r="T50" s="360" t="s">
        <v>542</v>
      </c>
      <c r="U50" s="360" t="s">
        <v>542</v>
      </c>
      <c r="V50" s="361" t="s">
        <v>542</v>
      </c>
      <c r="W50" s="362" t="s">
        <v>542</v>
      </c>
      <c r="X50" s="360" t="s">
        <v>542</v>
      </c>
      <c r="Y50" s="360" t="s">
        <v>542</v>
      </c>
      <c r="Z50" s="361" t="s">
        <v>542</v>
      </c>
      <c r="AA50" s="362" t="s">
        <v>542</v>
      </c>
      <c r="AB50" s="360" t="s">
        <v>542</v>
      </c>
      <c r="AC50" s="360" t="s">
        <v>542</v>
      </c>
      <c r="AD50" s="361" t="s">
        <v>542</v>
      </c>
      <c r="AE50" s="362" t="s">
        <v>542</v>
      </c>
      <c r="AF50" s="360" t="s">
        <v>542</v>
      </c>
      <c r="AG50" s="360" t="s">
        <v>542</v>
      </c>
      <c r="AH50" s="361" t="s">
        <v>542</v>
      </c>
      <c r="AI50" s="362" t="s">
        <v>542</v>
      </c>
      <c r="AJ50" s="360" t="s">
        <v>542</v>
      </c>
      <c r="AK50" s="360" t="s">
        <v>542</v>
      </c>
      <c r="AL50" s="361" t="s">
        <v>542</v>
      </c>
      <c r="AM50" s="362" t="s">
        <v>542</v>
      </c>
      <c r="AN50" s="360" t="s">
        <v>542</v>
      </c>
      <c r="AO50" s="360" t="s">
        <v>542</v>
      </c>
      <c r="AP50" s="361" t="s">
        <v>542</v>
      </c>
      <c r="AQ50" s="362" t="s">
        <v>542</v>
      </c>
      <c r="AR50" s="363" t="s">
        <v>542</v>
      </c>
    </row>
    <row r="51" spans="1:44" x14ac:dyDescent="0.2">
      <c r="A51" s="342" t="s">
        <v>263</v>
      </c>
      <c r="B51" s="326" t="s">
        <v>533</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219</v>
      </c>
      <c r="B52" s="326" t="s">
        <v>445</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220</v>
      </c>
      <c r="B53" s="326" t="s">
        <v>249</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221</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222</v>
      </c>
      <c r="B55" s="326" t="s">
        <v>190</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223</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224</v>
      </c>
      <c r="B57" s="326" t="s">
        <v>267</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225</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226</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534</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268</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269</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270</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280</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365</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191</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192</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272</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281</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384</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535</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193</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481</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536</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194</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200</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201</v>
      </c>
      <c r="B88" s="326" t="s">
        <v>282</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202</v>
      </c>
      <c r="B89" s="326" t="s">
        <v>283</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538</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537</v>
      </c>
    </row>
    <row r="91" spans="1:45" x14ac:dyDescent="0.2">
      <c r="D91" s="357" t="s">
        <v>539</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2023-08-19T07:29:27Z</dcterms:modified>
</cp:coreProperties>
</file>