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C:\Users\Owner\Desktop\経済効果推計WS2015\"/>
    </mc:Choice>
  </mc:AlternateContent>
  <xr:revisionPtr revIDLastSave="0" documentId="13_ncr:1_{CDCD9950-A934-45CA-A88D-E480E93D2791}" xr6:coauthVersionLast="47" xr6:coauthVersionMax="47" xr10:uidLastSave="{00000000-0000-0000-0000-000000000000}"/>
  <bookViews>
    <workbookView xWindow="-110" yWindow="-110" windowWidth="19420" windowHeight="10300" tabRatio="852" xr2:uid="{00000000-000D-0000-FFFF-FFFF00000000}"/>
  </bookViews>
  <sheets>
    <sheet name="WS目次" sheetId="5" r:id="rId1"/>
    <sheet name="利用上の注意" sheetId="6" r:id="rId2"/>
    <sheet name="最終需要_まとめ" sheetId="7" r:id="rId3"/>
    <sheet name="部門別まとめ" sheetId="46" r:id="rId4"/>
    <sheet name="1" sheetId="8" r:id="rId5"/>
    <sheet name="2" sheetId="13" r:id="rId6"/>
    <sheet name="3" sheetId="12" r:id="rId7"/>
    <sheet name="4" sheetId="14" r:id="rId8"/>
    <sheet name="5" sheetId="15" r:id="rId9"/>
    <sheet name="6" sheetId="16" r:id="rId10"/>
    <sheet name="7" sheetId="17" r:id="rId11"/>
    <sheet name="8" sheetId="18" r:id="rId12"/>
    <sheet name="9" sheetId="19" r:id="rId13"/>
    <sheet name="10" sheetId="20" r:id="rId14"/>
    <sheet name="11" sheetId="21" r:id="rId15"/>
    <sheet name="12" sheetId="22" r:id="rId16"/>
    <sheet name="13" sheetId="23" r:id="rId17"/>
    <sheet name="14" sheetId="24" r:id="rId18"/>
    <sheet name="15" sheetId="25" r:id="rId19"/>
    <sheet name="16" sheetId="26" r:id="rId20"/>
    <sheet name="17" sheetId="27" r:id="rId21"/>
    <sheet name="18" sheetId="28" r:id="rId22"/>
    <sheet name="19" sheetId="29" r:id="rId23"/>
    <sheet name="20" sheetId="30" r:id="rId24"/>
    <sheet name="21" sheetId="31" r:id="rId25"/>
    <sheet name="22" sheetId="32" r:id="rId26"/>
    <sheet name="23" sheetId="33" r:id="rId27"/>
    <sheet name="24" sheetId="34" r:id="rId28"/>
    <sheet name="25" sheetId="35" r:id="rId29"/>
    <sheet name="26" sheetId="36" r:id="rId30"/>
    <sheet name="27" sheetId="37" r:id="rId31"/>
    <sheet name="28" sheetId="38" r:id="rId32"/>
    <sheet name="29" sheetId="39" r:id="rId33"/>
    <sheet name="30" sheetId="40" r:id="rId34"/>
    <sheet name="31" sheetId="41" r:id="rId35"/>
    <sheet name="32" sheetId="42" r:id="rId36"/>
    <sheet name="33" sheetId="44" r:id="rId37"/>
    <sheet name="34" sheetId="43" r:id="rId38"/>
    <sheet name="35" sheetId="52" r:id="rId39"/>
    <sheet name="36" sheetId="51" r:id="rId40"/>
    <sheet name="37" sheetId="50" r:id="rId41"/>
    <sheet name="38" sheetId="49" r:id="rId42"/>
    <sheet name="39" sheetId="48" r:id="rId43"/>
    <sheet name="分析係数表" sheetId="4" r:id="rId44"/>
    <sheet name="取引基本表" sheetId="1" r:id="rId45"/>
    <sheet name="投入係数表" sheetId="2" r:id="rId46"/>
    <sheet name="逆行列係数" sheetId="3" r:id="rId47"/>
    <sheet name="雇用表" sheetId="53" r:id="rId48"/>
  </sheets>
  <definedNames>
    <definedName name="_Fill" hidden="1">#REF!</definedName>
    <definedName name="_Order1" hidden="1">255</definedName>
    <definedName name="_xlnm.Print_Titles" localSheetId="46">逆行列係数!$A:$B</definedName>
    <definedName name="_xlnm.Print_Titles" localSheetId="44">取引基本表!$A:$B</definedName>
    <definedName name="_xlnm.Print_Titles" localSheetId="45">投入係数表!$A:$B</definedName>
  </definedNames>
  <calcPr calcId="191029"/>
</workbook>
</file>

<file path=xl/calcChain.xml><?xml version="1.0" encoding="utf-8"?>
<calcChain xmlns="http://schemas.openxmlformats.org/spreadsheetml/2006/main">
  <c r="B47" i="5" l="1"/>
  <c r="B46" i="5"/>
  <c r="B45" i="5"/>
  <c r="AB8" i="4" a="1"/>
  <c r="AC11" i="4" s="1"/>
  <c r="K7" i="46"/>
  <c r="U9" i="4"/>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AP44" i="3" s="1"/>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J44" i="1"/>
  <c r="BQ44" i="1"/>
  <c r="BP44" i="1"/>
  <c r="BI44" i="1"/>
  <c r="BJ43" i="1"/>
  <c r="BP43" i="1"/>
  <c r="BI43" i="1"/>
  <c r="BI42" i="1"/>
  <c r="BQ42" i="1"/>
  <c r="BP42" i="1"/>
  <c r="BI41" i="1"/>
  <c r="BQ41" i="1"/>
  <c r="BP41" i="1"/>
  <c r="BI40" i="1"/>
  <c r="BJ40" i="1"/>
  <c r="BK40" i="1" s="1"/>
  <c r="BL40" i="1" s="1"/>
  <c r="BP40" i="1"/>
  <c r="BJ39" i="1"/>
  <c r="BQ39" i="1"/>
  <c r="BP39" i="1"/>
  <c r="BR39" i="1" s="1"/>
  <c r="BI39" i="1"/>
  <c r="BK39" i="1" s="1"/>
  <c r="BL39" i="1" s="1"/>
  <c r="BP38" i="1"/>
  <c r="BJ38" i="1"/>
  <c r="BK38" i="1" s="1"/>
  <c r="BL38" i="1" s="1"/>
  <c r="BQ38" i="1"/>
  <c r="BI38" i="1"/>
  <c r="BP37" i="1"/>
  <c r="BJ37" i="1"/>
  <c r="BK37" i="1" s="1"/>
  <c r="BL37" i="1" s="1"/>
  <c r="BQ37" i="1"/>
  <c r="BI37" i="1"/>
  <c r="BP36" i="1"/>
  <c r="BJ36" i="1"/>
  <c r="BK36" i="1" s="1"/>
  <c r="BL36" i="1" s="1"/>
  <c r="BQ36" i="1"/>
  <c r="BR36" i="1" s="1"/>
  <c r="BI36" i="1"/>
  <c r="BP35" i="1"/>
  <c r="BI35" i="1"/>
  <c r="BJ35" i="1"/>
  <c r="BK35" i="1" s="1"/>
  <c r="BL35" i="1" s="1"/>
  <c r="BI34" i="1"/>
  <c r="BQ34" i="1"/>
  <c r="BP34" i="1"/>
  <c r="BR34" i="1" s="1"/>
  <c r="BI33" i="1"/>
  <c r="BQ33" i="1"/>
  <c r="BP33" i="1"/>
  <c r="BR33" i="1" s="1"/>
  <c r="BI32" i="1"/>
  <c r="BJ32" i="1"/>
  <c r="BK32" i="1" s="1"/>
  <c r="BL32" i="1" s="1"/>
  <c r="BP32" i="1"/>
  <c r="BJ31" i="1"/>
  <c r="BQ31" i="1"/>
  <c r="BP31" i="1"/>
  <c r="BI31" i="1"/>
  <c r="BK31" i="1" s="1"/>
  <c r="BL31" i="1" s="1"/>
  <c r="BP30" i="1"/>
  <c r="BR30" i="1" s="1"/>
  <c r="BJ30" i="1"/>
  <c r="BQ30" i="1"/>
  <c r="BI30" i="1"/>
  <c r="BP29" i="1"/>
  <c r="BR29" i="1" s="1"/>
  <c r="BJ29" i="1"/>
  <c r="BQ29" i="1"/>
  <c r="BI29" i="1"/>
  <c r="BP28" i="1"/>
  <c r="BJ28" i="1"/>
  <c r="BQ28" i="1"/>
  <c r="BR28" i="1" s="1"/>
  <c r="BI28" i="1"/>
  <c r="BP27" i="1"/>
  <c r="BJ27" i="1"/>
  <c r="BK27" i="1" s="1"/>
  <c r="BL27" i="1" s="1"/>
  <c r="BI27" i="1"/>
  <c r="BI26" i="1"/>
  <c r="BQ26" i="1"/>
  <c r="BP26" i="1"/>
  <c r="BI25" i="1"/>
  <c r="BQ25" i="1"/>
  <c r="BP25" i="1"/>
  <c r="BR25" i="1" s="1"/>
  <c r="BQ24" i="1"/>
  <c r="BI24" i="1"/>
  <c r="BJ24" i="1"/>
  <c r="BK24" i="1" s="1"/>
  <c r="BL24" i="1" s="1"/>
  <c r="BP24" i="1"/>
  <c r="BR24" i="1" s="1"/>
  <c r="BQ23" i="1"/>
  <c r="BP23" i="1"/>
  <c r="BR23" i="1" s="1"/>
  <c r="BI23" i="1"/>
  <c r="BP22" i="1"/>
  <c r="BR22" i="1" s="1"/>
  <c r="BJ22" i="1"/>
  <c r="BQ22" i="1"/>
  <c r="BI22" i="1"/>
  <c r="BP21" i="1"/>
  <c r="BR21" i="1" s="1"/>
  <c r="BJ21" i="1"/>
  <c r="BQ21" i="1"/>
  <c r="BI21" i="1"/>
  <c r="BP20" i="1"/>
  <c r="BJ20" i="1"/>
  <c r="BQ20" i="1"/>
  <c r="BR20" i="1" s="1"/>
  <c r="BI20" i="1"/>
  <c r="BP19" i="1"/>
  <c r="BJ19" i="1"/>
  <c r="BQ19" i="1"/>
  <c r="BR19" i="1" s="1"/>
  <c r="BI19" i="1"/>
  <c r="BI18" i="1"/>
  <c r="BQ18" i="1"/>
  <c r="BP18" i="1"/>
  <c r="BR18" i="1" s="1"/>
  <c r="BI17" i="1"/>
  <c r="BQ17" i="1"/>
  <c r="BP17" i="1"/>
  <c r="BI16" i="1"/>
  <c r="BJ16" i="1"/>
  <c r="BK16" i="1" s="1"/>
  <c r="BL16" i="1" s="1"/>
  <c r="BP16" i="1"/>
  <c r="BQ15" i="1"/>
  <c r="BP15" i="1"/>
  <c r="BI15" i="1"/>
  <c r="BP14" i="1"/>
  <c r="BJ14" i="1"/>
  <c r="BQ14" i="1"/>
  <c r="BI14" i="1"/>
  <c r="BK14" i="1" s="1"/>
  <c r="BL14" i="1" s="1"/>
  <c r="BP13" i="1"/>
  <c r="BJ13" i="1"/>
  <c r="BK13" i="1" s="1"/>
  <c r="BL13" i="1" s="1"/>
  <c r="BQ13" i="1"/>
  <c r="BI13" i="1"/>
  <c r="BP12" i="1"/>
  <c r="BJ12" i="1"/>
  <c r="BK12" i="1" s="1"/>
  <c r="BL12" i="1" s="1"/>
  <c r="BQ12" i="1"/>
  <c r="BR12" i="1" s="1"/>
  <c r="BI12" i="1"/>
  <c r="BJ11" i="1"/>
  <c r="BQ11" i="1"/>
  <c r="BP11" i="1"/>
  <c r="BR11" i="1" s="1"/>
  <c r="BI11" i="1"/>
  <c r="BI10" i="1"/>
  <c r="BQ10" i="1"/>
  <c r="BP10" i="1"/>
  <c r="BR10" i="1" s="1"/>
  <c r="BI9" i="1"/>
  <c r="BQ9" i="1"/>
  <c r="BP9" i="1"/>
  <c r="BR9" i="1" s="1"/>
  <c r="BI8" i="1"/>
  <c r="BJ8" i="1"/>
  <c r="BK8" i="1" s="1"/>
  <c r="BL8" i="1" s="1"/>
  <c r="BP8" i="1"/>
  <c r="BQ7" i="1"/>
  <c r="BP7" i="1"/>
  <c r="BI7" i="1"/>
  <c r="BJ6" i="1"/>
  <c r="BK6" i="1" s="1"/>
  <c r="BL6" i="1" s="1"/>
  <c r="BQ6" i="1"/>
  <c r="BP6" i="1"/>
  <c r="BI6" i="1"/>
  <c r="BP5" i="1"/>
  <c r="BJ5" i="1"/>
  <c r="BK5" i="1" s="1"/>
  <c r="BL5" i="1" s="1"/>
  <c r="BI5" i="1"/>
  <c r="AE47" i="4" l="1"/>
  <c r="AD44" i="4"/>
  <c r="AE39" i="4"/>
  <c r="AC33" i="4"/>
  <c r="AB30" i="4"/>
  <c r="AF26" i="4"/>
  <c r="AB22" i="4"/>
  <c r="AF18" i="4"/>
  <c r="AE15" i="4"/>
  <c r="AC9" i="4"/>
  <c r="AD47" i="4"/>
  <c r="AF45" i="4"/>
  <c r="AC44" i="4"/>
  <c r="AE42" i="4"/>
  <c r="AB41" i="4"/>
  <c r="AD39" i="4"/>
  <c r="AF37" i="4"/>
  <c r="AC36" i="4"/>
  <c r="AE34" i="4"/>
  <c r="AB33" i="4"/>
  <c r="AD31" i="4"/>
  <c r="AF29" i="4"/>
  <c r="AC28" i="4"/>
  <c r="AE26" i="4"/>
  <c r="AB25" i="4"/>
  <c r="AD23" i="4"/>
  <c r="AF21" i="4"/>
  <c r="AC20" i="4"/>
  <c r="AE18" i="4"/>
  <c r="AB17" i="4"/>
  <c r="AD15" i="4"/>
  <c r="AF13" i="4"/>
  <c r="AC12" i="4"/>
  <c r="AE10" i="4"/>
  <c r="AB9" i="4"/>
  <c r="AB42" i="4"/>
  <c r="AE35" i="4"/>
  <c r="AE27" i="4"/>
  <c r="AC21" i="4"/>
  <c r="AB10" i="4"/>
  <c r="AE38" i="4"/>
  <c r="AF44" i="4"/>
  <c r="AE41" i="4"/>
  <c r="AD38" i="4"/>
  <c r="AE33" i="4"/>
  <c r="AD30" i="4"/>
  <c r="AC27" i="4"/>
  <c r="AB24" i="4"/>
  <c r="AF20" i="4"/>
  <c r="AC19" i="4"/>
  <c r="AB16" i="4"/>
  <c r="AF12" i="4"/>
  <c r="AE9" i="4"/>
  <c r="AC46" i="4"/>
  <c r="AE44" i="4"/>
  <c r="AD41" i="4"/>
  <c r="AF39" i="4"/>
  <c r="AE36" i="4"/>
  <c r="AB35" i="4"/>
  <c r="AF31" i="4"/>
  <c r="AE28" i="4"/>
  <c r="AD25" i="4"/>
  <c r="AF23" i="4"/>
  <c r="AE20" i="4"/>
  <c r="AD17" i="4"/>
  <c r="AF15" i="4"/>
  <c r="AC14" i="4"/>
  <c r="AE12" i="4"/>
  <c r="AD9" i="4"/>
  <c r="AB46" i="4"/>
  <c r="AC41" i="4"/>
  <c r="AB38" i="4"/>
  <c r="AF34" i="4"/>
  <c r="AD28" i="4"/>
  <c r="AC25" i="4"/>
  <c r="AD20" i="4"/>
  <c r="AC17" i="4"/>
  <c r="AB14" i="4"/>
  <c r="AF10" i="4"/>
  <c r="AC47" i="4"/>
  <c r="AE45" i="4"/>
  <c r="AB44" i="4"/>
  <c r="AD42" i="4"/>
  <c r="AF40" i="4"/>
  <c r="AC39" i="4"/>
  <c r="AE37" i="4"/>
  <c r="AB36" i="4"/>
  <c r="AD34" i="4"/>
  <c r="AF32" i="4"/>
  <c r="AC31" i="4"/>
  <c r="AE29" i="4"/>
  <c r="AB28" i="4"/>
  <c r="AD26" i="4"/>
  <c r="AF24" i="4"/>
  <c r="AC23" i="4"/>
  <c r="AE21" i="4"/>
  <c r="AB20" i="4"/>
  <c r="AD18" i="4"/>
  <c r="AF16" i="4"/>
  <c r="AC15" i="4"/>
  <c r="AE13" i="4"/>
  <c r="AB12" i="4"/>
  <c r="AD10" i="4"/>
  <c r="AF8" i="4"/>
  <c r="AC45" i="4"/>
  <c r="AF38" i="4"/>
  <c r="AD32" i="4"/>
  <c r="AB26" i="4"/>
  <c r="AE19" i="4"/>
  <c r="AE11" i="4"/>
  <c r="AE46" i="4"/>
  <c r="AB37" i="4"/>
  <c r="AD46" i="4"/>
  <c r="AC43" i="4"/>
  <c r="AB40" i="4"/>
  <c r="AC35" i="4"/>
  <c r="AB32" i="4"/>
  <c r="AF28" i="4"/>
  <c r="AE25" i="4"/>
  <c r="AD22" i="4"/>
  <c r="AE17" i="4"/>
  <c r="AD14" i="4"/>
  <c r="AB8" i="4"/>
  <c r="AF47" i="4"/>
  <c r="AB43" i="4"/>
  <c r="AC38" i="4"/>
  <c r="AD33" i="4"/>
  <c r="AC30" i="4"/>
  <c r="AB27" i="4"/>
  <c r="AC22" i="4"/>
  <c r="AB19" i="4"/>
  <c r="AB11" i="4"/>
  <c r="AF42" i="4"/>
  <c r="AD36" i="4"/>
  <c r="AE31" i="4"/>
  <c r="AE23" i="4"/>
  <c r="AD12" i="4"/>
  <c r="AB47" i="4"/>
  <c r="AD45" i="4"/>
  <c r="AF43" i="4"/>
  <c r="AC42" i="4"/>
  <c r="AE40" i="4"/>
  <c r="AB39" i="4"/>
  <c r="AD37" i="4"/>
  <c r="AF35" i="4"/>
  <c r="AC34" i="4"/>
  <c r="AE32" i="4"/>
  <c r="AB31" i="4"/>
  <c r="AD29" i="4"/>
  <c r="AF27" i="4"/>
  <c r="AC26" i="4"/>
  <c r="AE24" i="4"/>
  <c r="AB23" i="4"/>
  <c r="AD21" i="4"/>
  <c r="AF19" i="4"/>
  <c r="AC18" i="4"/>
  <c r="AE16" i="4"/>
  <c r="AB15" i="4"/>
  <c r="AD13" i="4"/>
  <c r="AF11" i="4"/>
  <c r="AC10" i="4"/>
  <c r="AE8" i="4"/>
  <c r="AF46" i="4"/>
  <c r="AD40" i="4"/>
  <c r="AB34" i="4"/>
  <c r="AC29" i="4"/>
  <c r="AD24" i="4"/>
  <c r="AB18" i="4"/>
  <c r="AF14" i="4"/>
  <c r="AC13" i="4"/>
  <c r="AB45" i="4"/>
  <c r="AD43" i="4"/>
  <c r="AF41" i="4"/>
  <c r="AC40" i="4"/>
  <c r="AD35" i="4"/>
  <c r="AF33" i="4"/>
  <c r="AC32" i="4"/>
  <c r="AE30" i="4"/>
  <c r="AB29" i="4"/>
  <c r="AD27" i="4"/>
  <c r="AF25" i="4"/>
  <c r="AC24" i="4"/>
  <c r="AE22" i="4"/>
  <c r="AB21" i="4"/>
  <c r="AD19" i="4"/>
  <c r="AF17" i="4"/>
  <c r="AC16" i="4"/>
  <c r="AE14" i="4"/>
  <c r="AB13" i="4"/>
  <c r="AD11" i="4"/>
  <c r="AF9" i="4"/>
  <c r="AC8" i="4"/>
  <c r="AE43" i="4"/>
  <c r="AC37" i="4"/>
  <c r="AF30" i="4"/>
  <c r="AF22" i="4"/>
  <c r="AD16" i="4"/>
  <c r="AD8" i="4"/>
  <c r="AF36" i="4"/>
  <c r="BK28" i="1"/>
  <c r="BL28" i="1" s="1"/>
  <c r="BK29" i="1"/>
  <c r="BL29" i="1" s="1"/>
  <c r="BK30" i="1"/>
  <c r="BL30" i="1" s="1"/>
  <c r="BR44" i="1"/>
  <c r="BR17" i="1"/>
  <c r="BR7" i="1"/>
  <c r="BR31" i="1"/>
  <c r="BR43" i="1"/>
  <c r="BR6" i="1"/>
  <c r="BK11" i="1"/>
  <c r="BL11" i="1" s="1"/>
  <c r="BR13" i="1"/>
  <c r="BR14" i="1"/>
  <c r="BR42" i="1"/>
  <c r="BR15" i="1"/>
  <c r="BR26" i="1"/>
  <c r="BR41" i="1"/>
  <c r="BK19" i="1"/>
  <c r="BL19" i="1" s="1"/>
  <c r="BK20" i="1"/>
  <c r="BL20" i="1" s="1"/>
  <c r="BK21" i="1"/>
  <c r="BL21" i="1" s="1"/>
  <c r="BK22" i="1"/>
  <c r="BL22" i="1" s="1"/>
  <c r="BR37" i="1"/>
  <c r="BR38" i="1"/>
  <c r="BR40" i="1"/>
  <c r="BK43" i="1"/>
  <c r="BL43" i="1" s="1"/>
  <c r="BK44" i="1"/>
  <c r="BL44" i="1" s="1"/>
  <c r="BJ10" i="1"/>
  <c r="BK10" i="1" s="1"/>
  <c r="BL10" i="1" s="1"/>
  <c r="BJ18" i="1"/>
  <c r="BK18" i="1" s="1"/>
  <c r="BL18" i="1" s="1"/>
  <c r="BJ26" i="1"/>
  <c r="BK26" i="1" s="1"/>
  <c r="BL26" i="1" s="1"/>
  <c r="BJ34" i="1"/>
  <c r="BK34" i="1" s="1"/>
  <c r="BL34" i="1" s="1"/>
  <c r="BJ42" i="1"/>
  <c r="BK42" i="1" s="1"/>
  <c r="BL42" i="1" s="1"/>
  <c r="BQ8" i="1"/>
  <c r="BR8" i="1" s="1"/>
  <c r="BJ7" i="1"/>
  <c r="BK7" i="1" s="1"/>
  <c r="BL7" i="1" s="1"/>
  <c r="BJ15" i="1"/>
  <c r="BK15" i="1" s="1"/>
  <c r="BL15" i="1" s="1"/>
  <c r="BJ23" i="1"/>
  <c r="BK23" i="1" s="1"/>
  <c r="BL23" i="1" s="1"/>
  <c r="BQ27" i="1"/>
  <c r="BR27" i="1" s="1"/>
  <c r="BQ35" i="1"/>
  <c r="BR35" i="1" s="1"/>
  <c r="BQ43" i="1"/>
  <c r="BQ16" i="1"/>
  <c r="BR16" i="1" s="1"/>
  <c r="BQ32" i="1"/>
  <c r="BR32" i="1" s="1"/>
  <c r="BQ5" i="1"/>
  <c r="BR5" i="1" s="1"/>
  <c r="BJ9" i="1"/>
  <c r="BK9" i="1" s="1"/>
  <c r="BL9" i="1" s="1"/>
  <c r="BJ17" i="1"/>
  <c r="BK17" i="1" s="1"/>
  <c r="BL17" i="1" s="1"/>
  <c r="BJ25" i="1"/>
  <c r="BK25" i="1" s="1"/>
  <c r="BL25" i="1" s="1"/>
  <c r="BJ33" i="1"/>
  <c r="BK33" i="1" s="1"/>
  <c r="BL33" i="1" s="1"/>
  <c r="BJ41" i="1"/>
  <c r="BK41" i="1" s="1"/>
  <c r="BL41" i="1" s="1"/>
  <c r="BQ40" i="1"/>
  <c r="A46" i="7" l="1"/>
  <c r="A46" i="46"/>
  <c r="G1" i="48"/>
  <c r="G1" i="49"/>
  <c r="G1" i="50"/>
  <c r="G1" i="51"/>
  <c r="G1" i="52"/>
  <c r="G1" i="43"/>
  <c r="G1" i="44"/>
  <c r="G1" i="42"/>
  <c r="G1" i="41"/>
  <c r="G1" i="40"/>
  <c r="G1" i="39"/>
  <c r="G1" i="38"/>
  <c r="G1" i="37"/>
  <c r="G1" i="36"/>
  <c r="G1" i="35"/>
  <c r="G1" i="33"/>
  <c r="G1" i="32"/>
  <c r="G1" i="31"/>
  <c r="G1" i="30"/>
  <c r="G1" i="29"/>
  <c r="G1" i="28"/>
  <c r="G1" i="27"/>
  <c r="G1" i="26"/>
  <c r="G1" i="25"/>
  <c r="G1" i="24"/>
  <c r="G1" i="23"/>
  <c r="G1" i="22"/>
  <c r="G1" i="21"/>
  <c r="G1" i="20"/>
  <c r="G1" i="19"/>
  <c r="G1" i="18"/>
  <c r="G1" i="17"/>
  <c r="G1" i="16"/>
  <c r="G1" i="15"/>
  <c r="G1" i="14"/>
  <c r="G1" i="12"/>
  <c r="G1" i="13"/>
  <c r="G1" i="8"/>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AG8" i="4" l="1"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D11" i="49"/>
  <c r="D12" i="49"/>
  <c r="D13" i="49"/>
  <c r="D14" i="49"/>
  <c r="D15" i="49"/>
  <c r="D16" i="49"/>
  <c r="D17" i="49"/>
  <c r="D18" i="49"/>
  <c r="D19" i="49"/>
  <c r="D20" i="49"/>
  <c r="E20" i="49" s="1"/>
  <c r="D21" i="49"/>
  <c r="D22" i="49"/>
  <c r="D23" i="49"/>
  <c r="D24" i="49"/>
  <c r="D25" i="49"/>
  <c r="D26" i="49"/>
  <c r="D27" i="49"/>
  <c r="D28" i="49"/>
  <c r="D29" i="49"/>
  <c r="D30" i="49"/>
  <c r="D31" i="49"/>
  <c r="D32" i="49"/>
  <c r="D33" i="49"/>
  <c r="D34" i="49"/>
  <c r="D35" i="49"/>
  <c r="D36" i="49"/>
  <c r="D37" i="49"/>
  <c r="D38" i="49"/>
  <c r="D39" i="49"/>
  <c r="D40" i="49"/>
  <c r="D41" i="49"/>
  <c r="D42" i="49"/>
  <c r="D43" i="49"/>
  <c r="D44" i="49"/>
  <c r="D5" i="49"/>
  <c r="C42" i="49"/>
  <c r="C44" i="49" s="1"/>
  <c r="C43" i="48"/>
  <c r="C44" i="48" s="1"/>
  <c r="D44" i="30"/>
  <c r="D41" i="30"/>
  <c r="D42" i="30"/>
  <c r="D43" i="30"/>
  <c r="AH11" i="4"/>
  <c r="F11" i="4" s="1"/>
  <c r="T8" i="40" s="1"/>
  <c r="AI15" i="4"/>
  <c r="G15" i="4" s="1"/>
  <c r="AH19" i="4"/>
  <c r="F19" i="4" s="1"/>
  <c r="T16" i="38" s="1"/>
  <c r="AH23" i="4"/>
  <c r="F23" i="4" s="1"/>
  <c r="T20" i="16" s="1"/>
  <c r="AH27" i="4"/>
  <c r="F27" i="4" s="1"/>
  <c r="T24" i="21" s="1"/>
  <c r="AH31" i="4"/>
  <c r="F31" i="4" s="1"/>
  <c r="T28" i="39" s="1"/>
  <c r="AI35" i="4"/>
  <c r="G35" i="4" s="1"/>
  <c r="AI39" i="4"/>
  <c r="G39" i="4" s="1"/>
  <c r="AI43" i="4"/>
  <c r="G43" i="4" s="1"/>
  <c r="AM9" i="4"/>
  <c r="AM10" i="4"/>
  <c r="AM11" i="4"/>
  <c r="AN11" i="4" s="1"/>
  <c r="H11" i="4" s="1"/>
  <c r="AM12" i="4"/>
  <c r="AM13" i="4"/>
  <c r="AM14" i="4"/>
  <c r="AM15" i="4"/>
  <c r="AM16" i="4"/>
  <c r="AM17" i="4"/>
  <c r="AM18" i="4"/>
  <c r="AM19" i="4"/>
  <c r="AM20" i="4"/>
  <c r="AM21" i="4"/>
  <c r="AM22" i="4"/>
  <c r="AM23" i="4"/>
  <c r="AM24" i="4"/>
  <c r="AM25" i="4"/>
  <c r="AM26" i="4"/>
  <c r="AM27" i="4"/>
  <c r="AN27" i="4" s="1"/>
  <c r="H27" i="4" s="1"/>
  <c r="AM28" i="4"/>
  <c r="AM29" i="4"/>
  <c r="AM30" i="4"/>
  <c r="AM31" i="4"/>
  <c r="AM32" i="4"/>
  <c r="AM33" i="4"/>
  <c r="AM34" i="4"/>
  <c r="AM35" i="4"/>
  <c r="AM36" i="4"/>
  <c r="AM37" i="4"/>
  <c r="AM38" i="4"/>
  <c r="AM39" i="4"/>
  <c r="AM40" i="4"/>
  <c r="AM41" i="4"/>
  <c r="AM42" i="4"/>
  <c r="AM43" i="4"/>
  <c r="AN43" i="4" s="1"/>
  <c r="H43" i="4" s="1"/>
  <c r="AM44" i="4"/>
  <c r="AM45" i="4"/>
  <c r="AM46" i="4"/>
  <c r="AM47" i="4"/>
  <c r="AM8" i="4"/>
  <c r="W9" i="4"/>
  <c r="X9" i="4"/>
  <c r="E9" i="4" s="1"/>
  <c r="E10" i="4"/>
  <c r="W11" i="4"/>
  <c r="X11" i="4"/>
  <c r="E11" i="4" s="1"/>
  <c r="W12" i="4"/>
  <c r="D12" i="4" s="1"/>
  <c r="X12" i="4"/>
  <c r="E12" i="4" s="1"/>
  <c r="X9" i="37" s="1"/>
  <c r="W13" i="4"/>
  <c r="X13" i="4"/>
  <c r="E13" i="4" s="1"/>
  <c r="W14" i="4"/>
  <c r="X14" i="4"/>
  <c r="E14" i="4" s="1"/>
  <c r="X11" i="32" s="1"/>
  <c r="W15" i="4"/>
  <c r="D15" i="4" s="1"/>
  <c r="X15" i="4"/>
  <c r="E15" i="4" s="1"/>
  <c r="W16" i="4"/>
  <c r="D16" i="4" s="1"/>
  <c r="V13" i="35" s="1"/>
  <c r="X16" i="4"/>
  <c r="E16" i="4" s="1"/>
  <c r="X13" i="14" s="1"/>
  <c r="W17" i="4"/>
  <c r="X17" i="4"/>
  <c r="W18" i="4"/>
  <c r="X18" i="4"/>
  <c r="E18" i="4" s="1"/>
  <c r="W19" i="4"/>
  <c r="D19" i="4" s="1"/>
  <c r="X19" i="4"/>
  <c r="W20" i="4"/>
  <c r="D20" i="4" s="1"/>
  <c r="V17" i="26" s="1"/>
  <c r="X20" i="4"/>
  <c r="E20" i="4" s="1"/>
  <c r="W21" i="4"/>
  <c r="D21" i="4" s="1"/>
  <c r="X21" i="4"/>
  <c r="E21" i="4" s="1"/>
  <c r="W22" i="4"/>
  <c r="X22" i="4"/>
  <c r="E22" i="4" s="1"/>
  <c r="X19" i="20" s="1"/>
  <c r="W23" i="4"/>
  <c r="X23" i="4"/>
  <c r="W24" i="4"/>
  <c r="D24" i="4" s="1"/>
  <c r="V21" i="38" s="1"/>
  <c r="X24" i="4"/>
  <c r="E24" i="4" s="1"/>
  <c r="X21" i="23" s="1"/>
  <c r="W25" i="4"/>
  <c r="X25" i="4"/>
  <c r="W26" i="4"/>
  <c r="D26" i="4" s="1"/>
  <c r="X26" i="4"/>
  <c r="E26" i="4" s="1"/>
  <c r="X23" i="52" s="1"/>
  <c r="W27" i="4"/>
  <c r="D27" i="4" s="1"/>
  <c r="X27" i="4"/>
  <c r="W28" i="4"/>
  <c r="D28" i="4" s="1"/>
  <c r="V25" i="26" s="1"/>
  <c r="X28" i="4"/>
  <c r="E28" i="4" s="1"/>
  <c r="X25" i="12" s="1"/>
  <c r="W29" i="4"/>
  <c r="D29" i="4" s="1"/>
  <c r="X29" i="4"/>
  <c r="E29" i="4" s="1"/>
  <c r="W30" i="4"/>
  <c r="D30" i="4" s="1"/>
  <c r="V27" i="28" s="1"/>
  <c r="X30" i="4"/>
  <c r="E30" i="4" s="1"/>
  <c r="X27" i="22" s="1"/>
  <c r="W31" i="4"/>
  <c r="D31" i="4" s="1"/>
  <c r="X31" i="4"/>
  <c r="E31" i="4" s="1"/>
  <c r="W32" i="4"/>
  <c r="D32" i="4" s="1"/>
  <c r="X32" i="4"/>
  <c r="E32" i="4" s="1"/>
  <c r="X29" i="50" s="1"/>
  <c r="W33" i="4"/>
  <c r="X33" i="4"/>
  <c r="E33" i="4" s="1"/>
  <c r="W34" i="4"/>
  <c r="D34" i="4" s="1"/>
  <c r="X34" i="4"/>
  <c r="E34" i="4" s="1"/>
  <c r="W35" i="4"/>
  <c r="D35" i="4" s="1"/>
  <c r="X35" i="4"/>
  <c r="E35" i="4" s="1"/>
  <c r="W36" i="4"/>
  <c r="X36" i="4"/>
  <c r="E36" i="4" s="1"/>
  <c r="X33" i="29" s="1"/>
  <c r="W37" i="4"/>
  <c r="X37" i="4"/>
  <c r="E37" i="4" s="1"/>
  <c r="W38" i="4"/>
  <c r="D38" i="4" s="1"/>
  <c r="V35" i="36" s="1"/>
  <c r="X38" i="4"/>
  <c r="E38" i="4" s="1"/>
  <c r="W39" i="4"/>
  <c r="X39" i="4"/>
  <c r="E39" i="4" s="1"/>
  <c r="W40" i="4"/>
  <c r="X40" i="4"/>
  <c r="E40" i="4" s="1"/>
  <c r="X37" i="34" s="1"/>
  <c r="W41" i="4"/>
  <c r="D41" i="4" s="1"/>
  <c r="X41" i="4"/>
  <c r="W42" i="4"/>
  <c r="D42" i="4" s="1"/>
  <c r="X42" i="4"/>
  <c r="E42" i="4" s="1"/>
  <c r="W43" i="4"/>
  <c r="D43" i="4" s="1"/>
  <c r="X43" i="4"/>
  <c r="W44" i="4"/>
  <c r="D44" i="4" s="1"/>
  <c r="V41" i="30" s="1"/>
  <c r="X44" i="4"/>
  <c r="E44" i="4" s="1"/>
  <c r="X41" i="21" s="1"/>
  <c r="W45" i="4"/>
  <c r="D45" i="4" s="1"/>
  <c r="V42" i="30" s="1"/>
  <c r="X45" i="4"/>
  <c r="W46" i="4"/>
  <c r="D46" i="4" s="1"/>
  <c r="V43" i="30" s="1"/>
  <c r="X46" i="4"/>
  <c r="E46" i="4" s="1"/>
  <c r="X47" i="4"/>
  <c r="E47" i="4" s="1"/>
  <c r="X8" i="4"/>
  <c r="E8" i="4" s="1"/>
  <c r="W8" i="4"/>
  <c r="D8" i="4" s="1"/>
  <c r="D6" i="50"/>
  <c r="D7" i="50"/>
  <c r="D8" i="50"/>
  <c r="D9" i="50"/>
  <c r="D10" i="50"/>
  <c r="D11" i="50"/>
  <c r="D12" i="50"/>
  <c r="D13" i="50"/>
  <c r="E13" i="50" s="1"/>
  <c r="D14" i="50"/>
  <c r="E14" i="50" s="1"/>
  <c r="D15" i="50"/>
  <c r="D16" i="50"/>
  <c r="D17" i="50"/>
  <c r="D18" i="50"/>
  <c r="D19" i="50"/>
  <c r="D20" i="50"/>
  <c r="D21" i="50"/>
  <c r="D22" i="50"/>
  <c r="D23" i="50"/>
  <c r="D24" i="50"/>
  <c r="D25" i="50"/>
  <c r="D26" i="50"/>
  <c r="D27" i="50"/>
  <c r="D28" i="50"/>
  <c r="D29" i="50"/>
  <c r="E29" i="50" s="1"/>
  <c r="D30" i="50"/>
  <c r="E30" i="50" s="1"/>
  <c r="D31" i="50"/>
  <c r="D32" i="50"/>
  <c r="D33" i="50"/>
  <c r="D34" i="50"/>
  <c r="D35" i="50"/>
  <c r="D36" i="50"/>
  <c r="D37" i="50"/>
  <c r="E37" i="50" s="1"/>
  <c r="D38" i="50"/>
  <c r="D39" i="50"/>
  <c r="D40" i="50"/>
  <c r="D41" i="50"/>
  <c r="D42" i="50"/>
  <c r="D43" i="50"/>
  <c r="D44" i="50"/>
  <c r="D5" i="50"/>
  <c r="E5" i="50" s="1"/>
  <c r="C41" i="50"/>
  <c r="C44" i="50" s="1"/>
  <c r="G45" i="4"/>
  <c r="J42" i="19" s="1"/>
  <c r="D41" i="8"/>
  <c r="D42" i="8"/>
  <c r="D43" i="8"/>
  <c r="D44" i="8"/>
  <c r="D33" i="13"/>
  <c r="D34" i="13"/>
  <c r="D35" i="13"/>
  <c r="E35" i="13" s="1"/>
  <c r="D36" i="13"/>
  <c r="D37" i="13"/>
  <c r="D38" i="13"/>
  <c r="D39" i="13"/>
  <c r="D40" i="13"/>
  <c r="D41" i="13"/>
  <c r="D42" i="13"/>
  <c r="D43" i="13"/>
  <c r="E43" i="13" s="1"/>
  <c r="D44" i="13"/>
  <c r="D41" i="12"/>
  <c r="D42" i="12"/>
  <c r="D43" i="12"/>
  <c r="D44" i="12"/>
  <c r="D41" i="14"/>
  <c r="D42" i="14"/>
  <c r="E42" i="14" s="1"/>
  <c r="D43" i="14"/>
  <c r="E43" i="14" s="1"/>
  <c r="D44" i="14"/>
  <c r="D41" i="15"/>
  <c r="D42" i="15"/>
  <c r="D43" i="15"/>
  <c r="D44" i="15"/>
  <c r="D41" i="16"/>
  <c r="D42" i="16"/>
  <c r="D43" i="16"/>
  <c r="D44" i="16"/>
  <c r="D41" i="17"/>
  <c r="D42" i="17"/>
  <c r="D43" i="17"/>
  <c r="D44" i="17"/>
  <c r="D41" i="18"/>
  <c r="D42" i="18"/>
  <c r="E42" i="18" s="1"/>
  <c r="D43" i="18"/>
  <c r="E43" i="18" s="1"/>
  <c r="D44" i="18"/>
  <c r="D41" i="19"/>
  <c r="D42" i="19"/>
  <c r="D43" i="19"/>
  <c r="D44" i="19"/>
  <c r="D41" i="20"/>
  <c r="D42" i="20"/>
  <c r="E42" i="20" s="1"/>
  <c r="D43" i="20"/>
  <c r="E43" i="20" s="1"/>
  <c r="D44" i="20"/>
  <c r="D41" i="21"/>
  <c r="D42" i="21"/>
  <c r="D43" i="21"/>
  <c r="D44" i="21"/>
  <c r="D41" i="22"/>
  <c r="D42" i="22"/>
  <c r="E42" i="22" s="1"/>
  <c r="D43" i="22"/>
  <c r="E43" i="22" s="1"/>
  <c r="D44" i="22"/>
  <c r="D41" i="23"/>
  <c r="D42" i="23"/>
  <c r="D43" i="23"/>
  <c r="D44" i="23"/>
  <c r="D41" i="24"/>
  <c r="D42" i="24"/>
  <c r="E42" i="24" s="1"/>
  <c r="D43" i="24"/>
  <c r="E43" i="24" s="1"/>
  <c r="D44" i="24"/>
  <c r="D41" i="25"/>
  <c r="D42" i="25"/>
  <c r="D43" i="25"/>
  <c r="D44" i="25"/>
  <c r="D41" i="26"/>
  <c r="D42" i="26"/>
  <c r="E42" i="26" s="1"/>
  <c r="D43" i="26"/>
  <c r="E43" i="26" s="1"/>
  <c r="D44" i="26"/>
  <c r="D41" i="27"/>
  <c r="D42" i="27"/>
  <c r="D43" i="27"/>
  <c r="D44" i="27"/>
  <c r="D41" i="28"/>
  <c r="D42" i="28"/>
  <c r="E42" i="28" s="1"/>
  <c r="D43" i="28"/>
  <c r="E43" i="28" s="1"/>
  <c r="D44" i="28"/>
  <c r="D41" i="29"/>
  <c r="D42" i="29"/>
  <c r="D43" i="29"/>
  <c r="D44" i="29"/>
  <c r="D41" i="31"/>
  <c r="D42" i="31"/>
  <c r="D43" i="31"/>
  <c r="E43" i="31" s="1"/>
  <c r="D44" i="31"/>
  <c r="D41" i="32"/>
  <c r="D42" i="32"/>
  <c r="D43" i="32"/>
  <c r="D44" i="32"/>
  <c r="D41" i="33"/>
  <c r="D42" i="33"/>
  <c r="E42" i="33" s="1"/>
  <c r="D43" i="33"/>
  <c r="E43" i="33" s="1"/>
  <c r="D44" i="33"/>
  <c r="D41" i="34"/>
  <c r="D42" i="34"/>
  <c r="D43" i="34"/>
  <c r="D44" i="34"/>
  <c r="D41" i="35"/>
  <c r="D42" i="35"/>
  <c r="E42" i="35" s="1"/>
  <c r="D43" i="35"/>
  <c r="E43" i="35" s="1"/>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E43" i="41" s="1"/>
  <c r="D44" i="41"/>
  <c r="D41" i="42"/>
  <c r="D42" i="42"/>
  <c r="D43" i="42"/>
  <c r="D44" i="42"/>
  <c r="D41" i="44"/>
  <c r="D42" i="44"/>
  <c r="D43" i="44"/>
  <c r="E43" i="44" s="1"/>
  <c r="D44" i="44"/>
  <c r="D31" i="52"/>
  <c r="D32" i="52"/>
  <c r="D33" i="52"/>
  <c r="D34" i="52"/>
  <c r="D35" i="52"/>
  <c r="D36" i="52"/>
  <c r="D37" i="52"/>
  <c r="E37" i="52" s="1"/>
  <c r="D38" i="52"/>
  <c r="E38" i="52" s="1"/>
  <c r="D39" i="52"/>
  <c r="D40" i="52"/>
  <c r="D41" i="52"/>
  <c r="D42" i="52"/>
  <c r="D43" i="52"/>
  <c r="D44" i="52"/>
  <c r="D44" i="51"/>
  <c r="D6" i="51"/>
  <c r="E6" i="51" s="1"/>
  <c r="D7" i="51"/>
  <c r="D8" i="51"/>
  <c r="D9" i="51"/>
  <c r="D10" i="51"/>
  <c r="D11" i="51"/>
  <c r="D12" i="51"/>
  <c r="D13" i="51"/>
  <c r="D14" i="51"/>
  <c r="E14" i="51" s="1"/>
  <c r="D15" i="51"/>
  <c r="D16" i="51"/>
  <c r="D17" i="51"/>
  <c r="D18" i="51"/>
  <c r="D19" i="51"/>
  <c r="D20" i="51"/>
  <c r="D21" i="51"/>
  <c r="E21" i="51" s="1"/>
  <c r="D22" i="51"/>
  <c r="E22" i="51" s="1"/>
  <c r="D23" i="51"/>
  <c r="D24" i="51"/>
  <c r="D25" i="51"/>
  <c r="D26" i="51"/>
  <c r="D27" i="51"/>
  <c r="D28" i="51"/>
  <c r="D29" i="51"/>
  <c r="D30" i="51"/>
  <c r="D31" i="51"/>
  <c r="D32" i="51"/>
  <c r="D33" i="51"/>
  <c r="D34" i="51"/>
  <c r="D35" i="51"/>
  <c r="D36" i="51"/>
  <c r="D37" i="51"/>
  <c r="E37" i="51" s="1"/>
  <c r="D38" i="51"/>
  <c r="E38" i="51" s="1"/>
  <c r="D39" i="51"/>
  <c r="D40" i="51"/>
  <c r="D41" i="51"/>
  <c r="D42" i="51"/>
  <c r="D43" i="51"/>
  <c r="D5" i="51"/>
  <c r="D6" i="52"/>
  <c r="E6" i="52" s="1"/>
  <c r="D7" i="52"/>
  <c r="E7" i="52" s="1"/>
  <c r="D8" i="52"/>
  <c r="D9" i="52"/>
  <c r="D10" i="52"/>
  <c r="D11" i="52"/>
  <c r="D12" i="52"/>
  <c r="D13" i="52"/>
  <c r="D14" i="52"/>
  <c r="E14" i="52" s="1"/>
  <c r="D15" i="52"/>
  <c r="E15" i="52" s="1"/>
  <c r="D16" i="52"/>
  <c r="D17" i="52"/>
  <c r="D18" i="52"/>
  <c r="D19" i="52"/>
  <c r="D20" i="52"/>
  <c r="D21" i="52"/>
  <c r="D22" i="52"/>
  <c r="E22" i="52" s="1"/>
  <c r="D23" i="52"/>
  <c r="D24" i="52"/>
  <c r="D25" i="52"/>
  <c r="D26" i="52"/>
  <c r="D27" i="52"/>
  <c r="D28" i="52"/>
  <c r="D29" i="52"/>
  <c r="D30" i="52"/>
  <c r="E30" i="52" s="1"/>
  <c r="D5" i="52"/>
  <c r="E5" i="52" s="1"/>
  <c r="D41" i="43"/>
  <c r="D42" i="43"/>
  <c r="D43" i="43"/>
  <c r="C40" i="51"/>
  <c r="C44" i="51" s="1"/>
  <c r="C39" i="52"/>
  <c r="C44" i="52" s="1"/>
  <c r="D18" i="4"/>
  <c r="V15" i="22" s="1"/>
  <c r="F45" i="4"/>
  <c r="T42" i="30" s="1"/>
  <c r="C45" i="7"/>
  <c r="L44" i="52"/>
  <c r="C5" i="8"/>
  <c r="C44" i="8" s="1"/>
  <c r="D5" i="8"/>
  <c r="D6" i="8"/>
  <c r="D7" i="8"/>
  <c r="O10" i="4"/>
  <c r="P10" i="4" s="1"/>
  <c r="C10" i="4" s="1"/>
  <c r="D8" i="8"/>
  <c r="O11" i="4"/>
  <c r="P11" i="4" s="1"/>
  <c r="C11" i="4" s="1"/>
  <c r="F8" i="13" s="1"/>
  <c r="D9" i="8"/>
  <c r="D10" i="8"/>
  <c r="O13" i="4"/>
  <c r="P13" i="4" s="1"/>
  <c r="C13" i="4" s="1"/>
  <c r="F10" i="49" s="1"/>
  <c r="AN13" i="4"/>
  <c r="H13" i="4" s="1"/>
  <c r="D11" i="8"/>
  <c r="D12" i="8"/>
  <c r="D13" i="8"/>
  <c r="D14" i="8"/>
  <c r="O17" i="4"/>
  <c r="P17" i="4" s="1"/>
  <c r="C17" i="4" s="1"/>
  <c r="P14" i="43" s="1"/>
  <c r="D15" i="8"/>
  <c r="O18" i="4"/>
  <c r="P18" i="4" s="1"/>
  <c r="C18" i="4" s="1"/>
  <c r="P15" i="37" s="1"/>
  <c r="D16" i="8"/>
  <c r="D17" i="8"/>
  <c r="D18" i="8"/>
  <c r="E18" i="8" s="1"/>
  <c r="AN21" i="4"/>
  <c r="H21" i="4" s="1"/>
  <c r="D19" i="8"/>
  <c r="E19" i="8" s="1"/>
  <c r="D20" i="8"/>
  <c r="AN23" i="4"/>
  <c r="H23" i="4" s="1"/>
  <c r="D21" i="8"/>
  <c r="D22" i="8"/>
  <c r="D23" i="8"/>
  <c r="D24" i="8"/>
  <c r="D25" i="8"/>
  <c r="E25" i="8" s="1"/>
  <c r="D26" i="8"/>
  <c r="AN29" i="4"/>
  <c r="H29" i="4" s="1"/>
  <c r="N26" i="15" s="1"/>
  <c r="D27" i="8"/>
  <c r="D28" i="8"/>
  <c r="O31" i="4"/>
  <c r="P31" i="4" s="1"/>
  <c r="C31" i="4" s="1"/>
  <c r="F28" i="17" s="1"/>
  <c r="AN31" i="4"/>
  <c r="H31" i="4" s="1"/>
  <c r="D29" i="8"/>
  <c r="E29" i="8" s="1"/>
  <c r="D30" i="8"/>
  <c r="E30" i="8" s="1"/>
  <c r="AN33" i="4"/>
  <c r="H33" i="4" s="1"/>
  <c r="D31" i="8"/>
  <c r="D32" i="8"/>
  <c r="D33" i="8"/>
  <c r="E33" i="8" s="1"/>
  <c r="O36" i="4"/>
  <c r="P36" i="4" s="1"/>
  <c r="C36" i="4" s="1"/>
  <c r="D34" i="8"/>
  <c r="AN37" i="4"/>
  <c r="H37" i="4" s="1"/>
  <c r="N34" i="12" s="1"/>
  <c r="D35" i="8"/>
  <c r="AN38" i="4"/>
  <c r="H38" i="4" s="1"/>
  <c r="N35" i="33" s="1"/>
  <c r="D36" i="8"/>
  <c r="AN39" i="4"/>
  <c r="H39" i="4" s="1"/>
  <c r="D37" i="8"/>
  <c r="D38" i="8"/>
  <c r="D39" i="8"/>
  <c r="E39" i="8" s="1"/>
  <c r="D40" i="8"/>
  <c r="E40" i="8" s="1"/>
  <c r="O43" i="4"/>
  <c r="P43" i="4" s="1"/>
  <c r="C43" i="4" s="1"/>
  <c r="L44" i="8"/>
  <c r="AN47" i="4"/>
  <c r="H47" i="4" s="1"/>
  <c r="D5" i="13"/>
  <c r="C6" i="13"/>
  <c r="C44" i="13" s="1"/>
  <c r="D6" i="13"/>
  <c r="D7" i="13"/>
  <c r="D8" i="13"/>
  <c r="D9" i="13"/>
  <c r="E9" i="13" s="1"/>
  <c r="D10" i="13"/>
  <c r="D11" i="13"/>
  <c r="D12" i="13"/>
  <c r="D13" i="13"/>
  <c r="D14" i="13"/>
  <c r="D15" i="13"/>
  <c r="D16" i="13"/>
  <c r="E16" i="13" s="1"/>
  <c r="D17" i="13"/>
  <c r="E17" i="13" s="1"/>
  <c r="D18" i="13"/>
  <c r="D19" i="13"/>
  <c r="D20" i="13"/>
  <c r="D21" i="13"/>
  <c r="D22" i="13"/>
  <c r="D23" i="13"/>
  <c r="D24" i="13"/>
  <c r="D25" i="13"/>
  <c r="D26" i="13"/>
  <c r="D27" i="13"/>
  <c r="D28" i="13"/>
  <c r="D29" i="13"/>
  <c r="D30" i="13"/>
  <c r="D31" i="13"/>
  <c r="D32" i="13"/>
  <c r="L44" i="13"/>
  <c r="D5" i="12"/>
  <c r="C7" i="12"/>
  <c r="C44" i="12" s="1"/>
  <c r="D6" i="12"/>
  <c r="D7" i="12"/>
  <c r="D8" i="12"/>
  <c r="D9" i="12"/>
  <c r="D10" i="12"/>
  <c r="E10" i="12" s="1"/>
  <c r="D11" i="12"/>
  <c r="E11" i="12" s="1"/>
  <c r="D12" i="12"/>
  <c r="D13" i="12"/>
  <c r="D14" i="12"/>
  <c r="D15" i="12"/>
  <c r="D16" i="12"/>
  <c r="D17" i="12"/>
  <c r="D18" i="12"/>
  <c r="D19" i="12"/>
  <c r="E19" i="12" s="1"/>
  <c r="D20" i="12"/>
  <c r="D21" i="12"/>
  <c r="E21" i="12" s="1"/>
  <c r="D22" i="12"/>
  <c r="D23" i="12"/>
  <c r="D24" i="12"/>
  <c r="D25" i="12"/>
  <c r="D26" i="12"/>
  <c r="E26" i="12" s="1"/>
  <c r="D27" i="12"/>
  <c r="E27" i="12" s="1"/>
  <c r="D28" i="12"/>
  <c r="D29" i="12"/>
  <c r="D30" i="12"/>
  <c r="D31" i="12"/>
  <c r="D32" i="12"/>
  <c r="D33" i="12"/>
  <c r="D34" i="12"/>
  <c r="D35" i="12"/>
  <c r="E35" i="12" s="1"/>
  <c r="D36" i="12"/>
  <c r="D37" i="12"/>
  <c r="D38" i="12"/>
  <c r="D39" i="12"/>
  <c r="D40" i="12"/>
  <c r="D5" i="14"/>
  <c r="C8" i="14"/>
  <c r="C44" i="14" s="1"/>
  <c r="D6" i="14"/>
  <c r="E6" i="14" s="1"/>
  <c r="D7" i="14"/>
  <c r="D8" i="14"/>
  <c r="D9" i="14"/>
  <c r="D10" i="14"/>
  <c r="D11" i="14"/>
  <c r="D12" i="14"/>
  <c r="D13" i="14"/>
  <c r="D14" i="14"/>
  <c r="E14" i="14" s="1"/>
  <c r="D15" i="14"/>
  <c r="E15" i="14" s="1"/>
  <c r="D16" i="14"/>
  <c r="D17" i="14"/>
  <c r="D18" i="14"/>
  <c r="D19" i="14"/>
  <c r="E19" i="14" s="1"/>
  <c r="D20" i="14"/>
  <c r="D21" i="14"/>
  <c r="E21" i="14" s="1"/>
  <c r="D22" i="14"/>
  <c r="E22" i="14" s="1"/>
  <c r="D23" i="14"/>
  <c r="D24" i="14"/>
  <c r="D25" i="14"/>
  <c r="D26" i="14"/>
  <c r="D27" i="14"/>
  <c r="D28" i="14"/>
  <c r="E28" i="14" s="1"/>
  <c r="D29" i="14"/>
  <c r="E29" i="14" s="1"/>
  <c r="D30" i="14"/>
  <c r="E30" i="14" s="1"/>
  <c r="D31" i="14"/>
  <c r="E31" i="14" s="1"/>
  <c r="D32" i="14"/>
  <c r="D33" i="14"/>
  <c r="D34" i="14"/>
  <c r="D35" i="14"/>
  <c r="E35" i="14" s="1"/>
  <c r="D36" i="14"/>
  <c r="D37" i="14"/>
  <c r="E37" i="14" s="1"/>
  <c r="D38" i="14"/>
  <c r="E38" i="14" s="1"/>
  <c r="D39" i="14"/>
  <c r="D40" i="14"/>
  <c r="L44" i="14"/>
  <c r="D5" i="15"/>
  <c r="C9" i="15"/>
  <c r="C44" i="15" s="1"/>
  <c r="D6" i="15"/>
  <c r="D7" i="15"/>
  <c r="D8" i="15"/>
  <c r="E8" i="15" s="1"/>
  <c r="D9" i="15"/>
  <c r="D10" i="15"/>
  <c r="D11" i="15"/>
  <c r="D12" i="15"/>
  <c r="D13" i="15"/>
  <c r="E13" i="15" s="1"/>
  <c r="D14" i="15"/>
  <c r="D15" i="15"/>
  <c r="D16" i="15"/>
  <c r="D17" i="15"/>
  <c r="D18" i="15"/>
  <c r="D19" i="15"/>
  <c r="D20" i="15"/>
  <c r="D21" i="15"/>
  <c r="D22" i="15"/>
  <c r="D23" i="15"/>
  <c r="E23" i="15" s="1"/>
  <c r="D24" i="15"/>
  <c r="D25" i="15"/>
  <c r="D26" i="15"/>
  <c r="D27" i="15"/>
  <c r="D28" i="15"/>
  <c r="E28" i="15" s="1"/>
  <c r="D29" i="15"/>
  <c r="D30" i="15"/>
  <c r="D31" i="15"/>
  <c r="D32" i="15"/>
  <c r="D33" i="15"/>
  <c r="D34" i="15"/>
  <c r="D35" i="15"/>
  <c r="D36" i="15"/>
  <c r="D37" i="15"/>
  <c r="D38" i="15"/>
  <c r="D39" i="15"/>
  <c r="D40" i="15"/>
  <c r="E40" i="15" s="1"/>
  <c r="L44" i="15"/>
  <c r="D5" i="16"/>
  <c r="C10" i="16"/>
  <c r="C44" i="16" s="1"/>
  <c r="D6" i="16"/>
  <c r="D7" i="16"/>
  <c r="D8" i="16"/>
  <c r="D9" i="16"/>
  <c r="E9" i="16" s="1"/>
  <c r="D10" i="16"/>
  <c r="D11" i="16"/>
  <c r="D12" i="16"/>
  <c r="D13" i="16"/>
  <c r="D14" i="16"/>
  <c r="D15" i="16"/>
  <c r="D16" i="16"/>
  <c r="D17" i="16"/>
  <c r="E17" i="16" s="1"/>
  <c r="D18" i="16"/>
  <c r="E18" i="16" s="1"/>
  <c r="D19" i="16"/>
  <c r="D20" i="16"/>
  <c r="D21" i="16"/>
  <c r="D22" i="16"/>
  <c r="D23" i="16"/>
  <c r="D24" i="16"/>
  <c r="D25" i="16"/>
  <c r="E25" i="16" s="1"/>
  <c r="D26" i="16"/>
  <c r="D27" i="16"/>
  <c r="D28" i="16"/>
  <c r="D29" i="16"/>
  <c r="D30" i="16"/>
  <c r="D31" i="16"/>
  <c r="D32" i="16"/>
  <c r="D33" i="16"/>
  <c r="E33" i="16" s="1"/>
  <c r="D34" i="16"/>
  <c r="E34" i="16" s="1"/>
  <c r="D35" i="16"/>
  <c r="D36" i="16"/>
  <c r="D37" i="16"/>
  <c r="D38" i="16"/>
  <c r="D39" i="16"/>
  <c r="D40" i="16"/>
  <c r="L44" i="16"/>
  <c r="D5" i="17"/>
  <c r="E5" i="17" s="1"/>
  <c r="C11" i="17"/>
  <c r="C44" i="17" s="1"/>
  <c r="D6" i="17"/>
  <c r="D7" i="17"/>
  <c r="D8" i="17"/>
  <c r="D9" i="17"/>
  <c r="D10" i="17"/>
  <c r="D11" i="17"/>
  <c r="E11" i="17" s="1"/>
  <c r="D12" i="17"/>
  <c r="D13" i="17"/>
  <c r="D14" i="17"/>
  <c r="D15" i="17"/>
  <c r="D16" i="17"/>
  <c r="E16" i="17" s="1"/>
  <c r="D17" i="17"/>
  <c r="D18" i="17"/>
  <c r="D19" i="17"/>
  <c r="E19" i="17" s="1"/>
  <c r="D20" i="17"/>
  <c r="E20" i="17" s="1"/>
  <c r="D21" i="17"/>
  <c r="D22" i="17"/>
  <c r="D23" i="17"/>
  <c r="D24" i="17"/>
  <c r="D25" i="17"/>
  <c r="D26" i="17"/>
  <c r="D27" i="17"/>
  <c r="E27" i="17" s="1"/>
  <c r="D28" i="17"/>
  <c r="E28" i="17" s="1"/>
  <c r="D29" i="17"/>
  <c r="D30" i="17"/>
  <c r="D31" i="17"/>
  <c r="D32" i="17"/>
  <c r="E32" i="17" s="1"/>
  <c r="D33" i="17"/>
  <c r="D34" i="17"/>
  <c r="D35" i="17"/>
  <c r="D36" i="17"/>
  <c r="E36" i="17" s="1"/>
  <c r="D37" i="17"/>
  <c r="D38" i="17"/>
  <c r="E38" i="17" s="1"/>
  <c r="D39" i="17"/>
  <c r="D40" i="17"/>
  <c r="L44" i="17"/>
  <c r="D5" i="18"/>
  <c r="C12" i="18"/>
  <c r="C44" i="18" s="1"/>
  <c r="D6" i="18"/>
  <c r="D7" i="18"/>
  <c r="D8" i="18"/>
  <c r="D9" i="18"/>
  <c r="D10" i="18"/>
  <c r="E10" i="18" s="1"/>
  <c r="D11" i="18"/>
  <c r="D12" i="18"/>
  <c r="D13" i="18"/>
  <c r="E13" i="18" s="1"/>
  <c r="D14" i="18"/>
  <c r="D15" i="18"/>
  <c r="D16" i="18"/>
  <c r="D17" i="18"/>
  <c r="D18" i="18"/>
  <c r="D19" i="18"/>
  <c r="D20" i="18"/>
  <c r="D21" i="18"/>
  <c r="D22" i="18"/>
  <c r="D23" i="18"/>
  <c r="D24" i="18"/>
  <c r="D25" i="18"/>
  <c r="D26" i="18"/>
  <c r="E26" i="18" s="1"/>
  <c r="D27" i="18"/>
  <c r="D28" i="18"/>
  <c r="D29" i="18"/>
  <c r="E29" i="18" s="1"/>
  <c r="D30" i="18"/>
  <c r="D31" i="18"/>
  <c r="D32" i="18"/>
  <c r="D33" i="18"/>
  <c r="D34" i="18"/>
  <c r="D35" i="18"/>
  <c r="D36" i="18"/>
  <c r="D37" i="18"/>
  <c r="E37" i="18" s="1"/>
  <c r="D38" i="18"/>
  <c r="E38" i="18" s="1"/>
  <c r="D39" i="18"/>
  <c r="D40" i="18"/>
  <c r="L44" i="18"/>
  <c r="D5" i="19"/>
  <c r="C13" i="19"/>
  <c r="D6" i="19"/>
  <c r="D7" i="19"/>
  <c r="D8" i="19"/>
  <c r="D9" i="19"/>
  <c r="D10" i="19"/>
  <c r="D11" i="19"/>
  <c r="D12" i="19"/>
  <c r="D13" i="19"/>
  <c r="D14" i="19"/>
  <c r="D15" i="19"/>
  <c r="D16" i="19"/>
  <c r="E16" i="19" s="1"/>
  <c r="D17" i="19"/>
  <c r="D18" i="19"/>
  <c r="D19" i="19"/>
  <c r="D20" i="19"/>
  <c r="D21" i="19"/>
  <c r="D22" i="19"/>
  <c r="D23" i="19"/>
  <c r="D24" i="19"/>
  <c r="E24" i="19" s="1"/>
  <c r="D25" i="19"/>
  <c r="D26" i="19"/>
  <c r="D27" i="19"/>
  <c r="D28" i="19"/>
  <c r="D29" i="19"/>
  <c r="D30" i="19"/>
  <c r="D31" i="19"/>
  <c r="D32" i="19"/>
  <c r="E32" i="19" s="1"/>
  <c r="D33" i="19"/>
  <c r="D34" i="19"/>
  <c r="D35" i="19"/>
  <c r="D36" i="19"/>
  <c r="D37" i="19"/>
  <c r="D38" i="19"/>
  <c r="D39" i="19"/>
  <c r="D40" i="19"/>
  <c r="E40" i="19" s="1"/>
  <c r="L44" i="19"/>
  <c r="D5" i="20"/>
  <c r="C14" i="20"/>
  <c r="D6" i="20"/>
  <c r="D7" i="20"/>
  <c r="D8" i="20"/>
  <c r="D9" i="20"/>
  <c r="E9" i="20" s="1"/>
  <c r="D10" i="20"/>
  <c r="E10" i="20" s="1"/>
  <c r="D11" i="20"/>
  <c r="D12" i="20"/>
  <c r="D13" i="20"/>
  <c r="E13" i="20" s="1"/>
  <c r="D14" i="20"/>
  <c r="D15" i="20"/>
  <c r="D16" i="20"/>
  <c r="D17" i="20"/>
  <c r="D18" i="20"/>
  <c r="E18" i="20" s="1"/>
  <c r="D19" i="20"/>
  <c r="D20" i="20"/>
  <c r="D21" i="20"/>
  <c r="E21" i="20" s="1"/>
  <c r="D22" i="20"/>
  <c r="D23" i="20"/>
  <c r="D24" i="20"/>
  <c r="D25" i="20"/>
  <c r="E25" i="20" s="1"/>
  <c r="D26" i="20"/>
  <c r="E26" i="20" s="1"/>
  <c r="D27" i="20"/>
  <c r="D28" i="20"/>
  <c r="D29" i="20"/>
  <c r="E29" i="20" s="1"/>
  <c r="D30" i="20"/>
  <c r="D31" i="20"/>
  <c r="D32" i="20"/>
  <c r="D33" i="20"/>
  <c r="D34" i="20"/>
  <c r="E34" i="20" s="1"/>
  <c r="D35" i="20"/>
  <c r="D36" i="20"/>
  <c r="D37" i="20"/>
  <c r="E37" i="20" s="1"/>
  <c r="D38" i="20"/>
  <c r="D39" i="20"/>
  <c r="D40" i="20"/>
  <c r="L44" i="20"/>
  <c r="D5" i="21"/>
  <c r="C15" i="21"/>
  <c r="C44" i="21" s="1"/>
  <c r="D6" i="21"/>
  <c r="D7" i="21"/>
  <c r="D8" i="21"/>
  <c r="D9" i="21"/>
  <c r="D10" i="21"/>
  <c r="D11" i="21"/>
  <c r="D12" i="21"/>
  <c r="E12" i="21" s="1"/>
  <c r="D13" i="21"/>
  <c r="D14" i="21"/>
  <c r="D15" i="21"/>
  <c r="D16" i="21"/>
  <c r="D17" i="21"/>
  <c r="D18" i="21"/>
  <c r="D19" i="21"/>
  <c r="D20" i="21"/>
  <c r="E20" i="21" s="1"/>
  <c r="D21" i="21"/>
  <c r="D22" i="21"/>
  <c r="D23" i="21"/>
  <c r="D24" i="21"/>
  <c r="D25" i="21"/>
  <c r="D26" i="21"/>
  <c r="D27" i="21"/>
  <c r="D28" i="21"/>
  <c r="E28" i="21" s="1"/>
  <c r="D29" i="21"/>
  <c r="D30" i="21"/>
  <c r="D31" i="21"/>
  <c r="D32" i="21"/>
  <c r="D33" i="21"/>
  <c r="D34" i="21"/>
  <c r="D35" i="21"/>
  <c r="D36" i="21"/>
  <c r="E36" i="21" s="1"/>
  <c r="D37" i="21"/>
  <c r="D38" i="21"/>
  <c r="D39" i="21"/>
  <c r="D40" i="21"/>
  <c r="L44" i="21"/>
  <c r="D5" i="22"/>
  <c r="C16" i="22"/>
  <c r="D6" i="22"/>
  <c r="D7" i="22"/>
  <c r="D8" i="22"/>
  <c r="D9" i="22"/>
  <c r="D10" i="22"/>
  <c r="D11" i="22"/>
  <c r="D12" i="22"/>
  <c r="D13" i="22"/>
  <c r="D14" i="22"/>
  <c r="E14" i="22" s="1"/>
  <c r="D15" i="22"/>
  <c r="D16" i="22"/>
  <c r="D17" i="22"/>
  <c r="D18" i="22"/>
  <c r="D19" i="22"/>
  <c r="D20" i="22"/>
  <c r="D21" i="22"/>
  <c r="E21" i="22" s="1"/>
  <c r="D22" i="22"/>
  <c r="D23" i="22"/>
  <c r="D24" i="22"/>
  <c r="D25" i="22"/>
  <c r="D26" i="22"/>
  <c r="D27" i="22"/>
  <c r="D28" i="22"/>
  <c r="D29" i="22"/>
  <c r="D30" i="22"/>
  <c r="E30" i="22" s="1"/>
  <c r="D31" i="22"/>
  <c r="D32" i="22"/>
  <c r="D33" i="22"/>
  <c r="D34" i="22"/>
  <c r="D35" i="22"/>
  <c r="D36" i="22"/>
  <c r="D37" i="22"/>
  <c r="E37" i="22" s="1"/>
  <c r="D38" i="22"/>
  <c r="E38" i="22" s="1"/>
  <c r="D39" i="22"/>
  <c r="D40" i="22"/>
  <c r="L44" i="22"/>
  <c r="D5" i="23"/>
  <c r="C17" i="23"/>
  <c r="C44" i="23" s="1"/>
  <c r="D6" i="23"/>
  <c r="D7" i="23"/>
  <c r="D8" i="23"/>
  <c r="E8" i="23" s="1"/>
  <c r="D9" i="23"/>
  <c r="D10" i="23"/>
  <c r="D11" i="23"/>
  <c r="D12" i="23"/>
  <c r="D13" i="23"/>
  <c r="D14" i="23"/>
  <c r="D15" i="23"/>
  <c r="D16" i="23"/>
  <c r="E16" i="23" s="1"/>
  <c r="D17" i="23"/>
  <c r="D18" i="23"/>
  <c r="D19" i="23"/>
  <c r="D20" i="23"/>
  <c r="D21" i="23"/>
  <c r="D22" i="23"/>
  <c r="D23" i="23"/>
  <c r="D24" i="23"/>
  <c r="E24" i="23" s="1"/>
  <c r="D25" i="23"/>
  <c r="D26" i="23"/>
  <c r="D27" i="23"/>
  <c r="D28" i="23"/>
  <c r="D29" i="23"/>
  <c r="E29" i="23" s="1"/>
  <c r="D30" i="23"/>
  <c r="D31" i="23"/>
  <c r="D32" i="23"/>
  <c r="E32" i="23" s="1"/>
  <c r="D33" i="23"/>
  <c r="D34" i="23"/>
  <c r="E34" i="23" s="1"/>
  <c r="D35" i="23"/>
  <c r="D36" i="23"/>
  <c r="D37" i="23"/>
  <c r="D38" i="23"/>
  <c r="D39" i="23"/>
  <c r="D40" i="23"/>
  <c r="L44" i="23"/>
  <c r="D5" i="24"/>
  <c r="C18" i="24"/>
  <c r="D6" i="24"/>
  <c r="D7" i="24"/>
  <c r="D8" i="24"/>
  <c r="D9" i="24"/>
  <c r="D10" i="24"/>
  <c r="E10" i="24" s="1"/>
  <c r="D11" i="24"/>
  <c r="D12" i="24"/>
  <c r="D13" i="24"/>
  <c r="D14" i="24"/>
  <c r="D15" i="24"/>
  <c r="D16" i="24"/>
  <c r="D17" i="24"/>
  <c r="D18" i="24"/>
  <c r="E18" i="24" s="1"/>
  <c r="D19" i="24"/>
  <c r="D20" i="24"/>
  <c r="D21" i="24"/>
  <c r="E21" i="24" s="1"/>
  <c r="D22" i="24"/>
  <c r="D23" i="24"/>
  <c r="D24" i="24"/>
  <c r="D25" i="24"/>
  <c r="D26" i="24"/>
  <c r="E26" i="24" s="1"/>
  <c r="D27" i="24"/>
  <c r="D28" i="24"/>
  <c r="D29" i="24"/>
  <c r="D30" i="24"/>
  <c r="D31" i="24"/>
  <c r="D32" i="24"/>
  <c r="D33" i="24"/>
  <c r="D34" i="24"/>
  <c r="E34" i="24" s="1"/>
  <c r="D35" i="24"/>
  <c r="D36" i="24"/>
  <c r="D37" i="24"/>
  <c r="E37" i="24" s="1"/>
  <c r="D38" i="24"/>
  <c r="D39" i="24"/>
  <c r="D40" i="24"/>
  <c r="L44" i="24"/>
  <c r="D5" i="25"/>
  <c r="E5" i="25" s="1"/>
  <c r="C19" i="25"/>
  <c r="C44" i="25" s="1"/>
  <c r="D6" i="25"/>
  <c r="D7" i="25"/>
  <c r="D8" i="25"/>
  <c r="D9" i="25"/>
  <c r="D10" i="25"/>
  <c r="D11" i="25"/>
  <c r="E11" i="25" s="1"/>
  <c r="D12" i="25"/>
  <c r="E12" i="25" s="1"/>
  <c r="G12" i="25" s="1"/>
  <c r="D13" i="25"/>
  <c r="D14" i="25"/>
  <c r="D15" i="25"/>
  <c r="D16" i="25"/>
  <c r="E16" i="25" s="1"/>
  <c r="D17" i="25"/>
  <c r="D18" i="25"/>
  <c r="D19" i="25"/>
  <c r="E19" i="25" s="1"/>
  <c r="D20" i="25"/>
  <c r="E20" i="25" s="1"/>
  <c r="D21" i="25"/>
  <c r="D22" i="25"/>
  <c r="D23" i="25"/>
  <c r="D24" i="25"/>
  <c r="D25" i="25"/>
  <c r="D26" i="25"/>
  <c r="D27" i="25"/>
  <c r="D28" i="25"/>
  <c r="D29" i="25"/>
  <c r="D30" i="25"/>
  <c r="D31" i="25"/>
  <c r="E31" i="25" s="1"/>
  <c r="D32" i="25"/>
  <c r="D33" i="25"/>
  <c r="D34" i="25"/>
  <c r="D35" i="25"/>
  <c r="E35" i="25" s="1"/>
  <c r="D36" i="25"/>
  <c r="E36" i="25" s="1"/>
  <c r="D37" i="25"/>
  <c r="D38" i="25"/>
  <c r="D39" i="25"/>
  <c r="D40" i="25"/>
  <c r="L44" i="25"/>
  <c r="D5" i="26"/>
  <c r="C20" i="26"/>
  <c r="C44" i="26" s="1"/>
  <c r="D6" i="26"/>
  <c r="E6" i="26" s="1"/>
  <c r="D7" i="26"/>
  <c r="D8" i="26"/>
  <c r="D9" i="26"/>
  <c r="E9" i="26" s="1"/>
  <c r="D10" i="26"/>
  <c r="D11" i="26"/>
  <c r="D12" i="26"/>
  <c r="D13" i="26"/>
  <c r="D14" i="26"/>
  <c r="D15" i="26"/>
  <c r="D16" i="26"/>
  <c r="D17" i="26"/>
  <c r="D18" i="26"/>
  <c r="D19" i="26"/>
  <c r="D20" i="26"/>
  <c r="D21" i="26"/>
  <c r="D22" i="26"/>
  <c r="E22" i="26" s="1"/>
  <c r="D23" i="26"/>
  <c r="D24" i="26"/>
  <c r="D25" i="26"/>
  <c r="E25" i="26" s="1"/>
  <c r="D26" i="26"/>
  <c r="D27" i="26"/>
  <c r="D28" i="26"/>
  <c r="D29" i="26"/>
  <c r="D30" i="26"/>
  <c r="D31" i="26"/>
  <c r="D32" i="26"/>
  <c r="D33" i="26"/>
  <c r="D34" i="26"/>
  <c r="D35" i="26"/>
  <c r="D36" i="26"/>
  <c r="D37" i="26"/>
  <c r="E37" i="26" s="1"/>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D7" i="28"/>
  <c r="D8" i="28"/>
  <c r="D9" i="28"/>
  <c r="E9" i="28" s="1"/>
  <c r="D10" i="28"/>
  <c r="E10" i="28" s="1"/>
  <c r="D11" i="28"/>
  <c r="D12" i="28"/>
  <c r="D13" i="28"/>
  <c r="D14" i="28"/>
  <c r="D15" i="28"/>
  <c r="D16" i="28"/>
  <c r="D17" i="28"/>
  <c r="D18" i="28"/>
  <c r="E18" i="28" s="1"/>
  <c r="D19" i="28"/>
  <c r="D20" i="28"/>
  <c r="D21" i="28"/>
  <c r="D22" i="28"/>
  <c r="D23" i="28"/>
  <c r="D24" i="28"/>
  <c r="E24" i="28" s="1"/>
  <c r="D25" i="28"/>
  <c r="E25" i="28" s="1"/>
  <c r="D26" i="28"/>
  <c r="E26" i="28" s="1"/>
  <c r="D27" i="28"/>
  <c r="D28" i="28"/>
  <c r="D29" i="28"/>
  <c r="D30" i="28"/>
  <c r="D31" i="28"/>
  <c r="D32" i="28"/>
  <c r="D33" i="28"/>
  <c r="D34" i="28"/>
  <c r="E34" i="28" s="1"/>
  <c r="D35" i="28"/>
  <c r="D36" i="28"/>
  <c r="D37" i="28"/>
  <c r="D38" i="28"/>
  <c r="D39" i="28"/>
  <c r="D40" i="28"/>
  <c r="E40" i="28" s="1"/>
  <c r="L44" i="28"/>
  <c r="D5" i="29"/>
  <c r="C23" i="29"/>
  <c r="C44" i="29" s="1"/>
  <c r="D6" i="29"/>
  <c r="D7" i="29"/>
  <c r="D8" i="29"/>
  <c r="D9" i="29"/>
  <c r="D10" i="29"/>
  <c r="D11" i="29"/>
  <c r="E11" i="29" s="1"/>
  <c r="D12" i="29"/>
  <c r="D13" i="29"/>
  <c r="D14" i="29"/>
  <c r="D15" i="29"/>
  <c r="D16" i="29"/>
  <c r="D17" i="29"/>
  <c r="D18" i="29"/>
  <c r="D19" i="29"/>
  <c r="E19" i="29" s="1"/>
  <c r="D20" i="29"/>
  <c r="E20" i="29" s="1"/>
  <c r="D21" i="29"/>
  <c r="D22" i="29"/>
  <c r="D23" i="29"/>
  <c r="D24" i="29"/>
  <c r="D25" i="29"/>
  <c r="D26" i="29"/>
  <c r="D27" i="29"/>
  <c r="D28" i="29"/>
  <c r="E28" i="29" s="1"/>
  <c r="D29" i="29"/>
  <c r="D30" i="29"/>
  <c r="D31" i="29"/>
  <c r="D32" i="29"/>
  <c r="D33" i="29"/>
  <c r="D34" i="29"/>
  <c r="D35" i="29"/>
  <c r="D36" i="29"/>
  <c r="D37" i="29"/>
  <c r="D38" i="29"/>
  <c r="D39" i="29"/>
  <c r="D40" i="29"/>
  <c r="L44" i="29"/>
  <c r="D5" i="31"/>
  <c r="C25" i="31"/>
  <c r="D6" i="31"/>
  <c r="E6" i="31" s="1"/>
  <c r="D7" i="31"/>
  <c r="D8" i="31"/>
  <c r="D9" i="31"/>
  <c r="D10" i="31"/>
  <c r="D11" i="31"/>
  <c r="D12" i="31"/>
  <c r="D13" i="31"/>
  <c r="E13" i="31" s="1"/>
  <c r="D14" i="31"/>
  <c r="E14" i="31" s="1"/>
  <c r="D15" i="31"/>
  <c r="D16" i="31"/>
  <c r="D17" i="31"/>
  <c r="D18" i="31"/>
  <c r="D19" i="31"/>
  <c r="D20" i="31"/>
  <c r="D21" i="31"/>
  <c r="E21" i="31" s="1"/>
  <c r="D22" i="31"/>
  <c r="E22" i="31" s="1"/>
  <c r="D23" i="31"/>
  <c r="D24" i="31"/>
  <c r="D25" i="31"/>
  <c r="D26" i="31"/>
  <c r="D27" i="31"/>
  <c r="D28" i="31"/>
  <c r="D29" i="31"/>
  <c r="E29" i="31" s="1"/>
  <c r="D30" i="31"/>
  <c r="D31" i="31"/>
  <c r="D32" i="31"/>
  <c r="D33" i="31"/>
  <c r="D34" i="31"/>
  <c r="D35" i="31"/>
  <c r="D36" i="31"/>
  <c r="D37" i="31"/>
  <c r="E37" i="31" s="1"/>
  <c r="D38" i="31"/>
  <c r="E38" i="31" s="1"/>
  <c r="D39" i="31"/>
  <c r="D40" i="31"/>
  <c r="L44" i="31"/>
  <c r="D5" i="30"/>
  <c r="C24" i="30"/>
  <c r="C44" i="30" s="1"/>
  <c r="D6" i="30"/>
  <c r="D7" i="30"/>
  <c r="D8" i="30"/>
  <c r="D9" i="30"/>
  <c r="D10" i="30"/>
  <c r="D11" i="30"/>
  <c r="D12" i="30"/>
  <c r="D13" i="30"/>
  <c r="E13" i="30" s="1"/>
  <c r="D14" i="30"/>
  <c r="D15" i="30"/>
  <c r="E15" i="30" s="1"/>
  <c r="D16" i="30"/>
  <c r="E16" i="30" s="1"/>
  <c r="D17" i="30"/>
  <c r="D18" i="30"/>
  <c r="E18" i="30" s="1"/>
  <c r="D19" i="30"/>
  <c r="D20" i="30"/>
  <c r="D21" i="30"/>
  <c r="D22" i="30"/>
  <c r="D23" i="30"/>
  <c r="E23" i="30" s="1"/>
  <c r="D24" i="30"/>
  <c r="E24" i="30" s="1"/>
  <c r="D25" i="30"/>
  <c r="D26" i="30"/>
  <c r="D27" i="30"/>
  <c r="D28" i="30"/>
  <c r="D29" i="30"/>
  <c r="D30" i="30"/>
  <c r="D31" i="30"/>
  <c r="E31" i="30" s="1"/>
  <c r="D32" i="30"/>
  <c r="E32" i="30" s="1"/>
  <c r="D33" i="30"/>
  <c r="D34" i="30"/>
  <c r="E34" i="30" s="1"/>
  <c r="D35" i="30"/>
  <c r="D36" i="30"/>
  <c r="D37" i="30"/>
  <c r="D38" i="30"/>
  <c r="D39" i="30"/>
  <c r="E39" i="30" s="1"/>
  <c r="D40" i="30"/>
  <c r="E40" i="30" s="1"/>
  <c r="L44" i="30"/>
  <c r="D5" i="32"/>
  <c r="C26" i="32"/>
  <c r="C44" i="32" s="1"/>
  <c r="D6" i="32"/>
  <c r="D7" i="32"/>
  <c r="D8" i="32"/>
  <c r="D9" i="32"/>
  <c r="E9" i="32" s="1"/>
  <c r="D10" i="32"/>
  <c r="D11" i="32"/>
  <c r="D12" i="32"/>
  <c r="D13" i="32"/>
  <c r="D14" i="32"/>
  <c r="D15" i="32"/>
  <c r="D16" i="32"/>
  <c r="D17" i="32"/>
  <c r="D18" i="32"/>
  <c r="D19" i="32"/>
  <c r="D20" i="32"/>
  <c r="D21" i="32"/>
  <c r="D22" i="32"/>
  <c r="D23" i="32"/>
  <c r="D24" i="32"/>
  <c r="D25" i="32"/>
  <c r="E25" i="32" s="1"/>
  <c r="D26" i="32"/>
  <c r="D27" i="32"/>
  <c r="D28" i="32"/>
  <c r="D29" i="32"/>
  <c r="D30" i="32"/>
  <c r="D31" i="32"/>
  <c r="D32" i="32"/>
  <c r="D33" i="32"/>
  <c r="E33" i="32" s="1"/>
  <c r="D34" i="32"/>
  <c r="E34" i="32" s="1"/>
  <c r="D35" i="32"/>
  <c r="D36" i="32"/>
  <c r="D37" i="32"/>
  <c r="D38" i="32"/>
  <c r="D39" i="32"/>
  <c r="D40" i="32"/>
  <c r="L44" i="32"/>
  <c r="D5" i="33"/>
  <c r="C27" i="33"/>
  <c r="C44" i="33" s="1"/>
  <c r="D6" i="33"/>
  <c r="D7" i="33"/>
  <c r="D8" i="33"/>
  <c r="D9" i="33"/>
  <c r="D10" i="33"/>
  <c r="D11" i="33"/>
  <c r="E11" i="33" s="1"/>
  <c r="D12" i="33"/>
  <c r="E12" i="33" s="1"/>
  <c r="G12" i="33" s="1"/>
  <c r="D13" i="33"/>
  <c r="D14" i="33"/>
  <c r="D15" i="33"/>
  <c r="D16" i="33"/>
  <c r="D17" i="33"/>
  <c r="D18" i="33"/>
  <c r="D19" i="33"/>
  <c r="D20" i="33"/>
  <c r="E20" i="33" s="1"/>
  <c r="D21" i="33"/>
  <c r="D22" i="33"/>
  <c r="D23" i="33"/>
  <c r="D24" i="33"/>
  <c r="D25" i="33"/>
  <c r="D26" i="33"/>
  <c r="D27" i="33"/>
  <c r="E27" i="33" s="1"/>
  <c r="D28" i="33"/>
  <c r="D29" i="33"/>
  <c r="D30" i="33"/>
  <c r="D31" i="33"/>
  <c r="D32" i="33"/>
  <c r="E32" i="33" s="1"/>
  <c r="D33" i="33"/>
  <c r="D34" i="33"/>
  <c r="D35" i="33"/>
  <c r="D36" i="33"/>
  <c r="D37" i="33"/>
  <c r="D38" i="33"/>
  <c r="D39" i="33"/>
  <c r="D40" i="33"/>
  <c r="L44" i="33"/>
  <c r="D5" i="34"/>
  <c r="C28" i="34"/>
  <c r="E27" i="34" s="1"/>
  <c r="D6" i="34"/>
  <c r="D7" i="34"/>
  <c r="D8" i="34"/>
  <c r="D9" i="34"/>
  <c r="D10" i="34"/>
  <c r="D11" i="34"/>
  <c r="D12" i="34"/>
  <c r="D13" i="34"/>
  <c r="D14" i="34"/>
  <c r="E14" i="34" s="1"/>
  <c r="D15" i="34"/>
  <c r="D16" i="34"/>
  <c r="D17" i="34"/>
  <c r="D18" i="34"/>
  <c r="D19" i="34"/>
  <c r="D20" i="34"/>
  <c r="D21" i="34"/>
  <c r="D22" i="34"/>
  <c r="D23" i="34"/>
  <c r="D24" i="34"/>
  <c r="D25" i="34"/>
  <c r="D26" i="34"/>
  <c r="D27" i="34"/>
  <c r="D28" i="34"/>
  <c r="D29" i="34"/>
  <c r="D30" i="34"/>
  <c r="D31" i="34"/>
  <c r="D32" i="34"/>
  <c r="D33" i="34"/>
  <c r="D34" i="34"/>
  <c r="D35" i="34"/>
  <c r="D36" i="34"/>
  <c r="D37" i="34"/>
  <c r="D38" i="34"/>
  <c r="E38" i="34" s="1"/>
  <c r="D39" i="34"/>
  <c r="D40" i="34"/>
  <c r="L44" i="34"/>
  <c r="D5" i="35"/>
  <c r="C29" i="35"/>
  <c r="C44" i="35" s="1"/>
  <c r="D6" i="35"/>
  <c r="D7" i="35"/>
  <c r="D8" i="35"/>
  <c r="E8" i="35" s="1"/>
  <c r="D9" i="35"/>
  <c r="D10" i="35"/>
  <c r="D11" i="35"/>
  <c r="D12" i="35"/>
  <c r="D13" i="35"/>
  <c r="D14" i="35"/>
  <c r="D15" i="35"/>
  <c r="E15" i="35" s="1"/>
  <c r="D16" i="35"/>
  <c r="E16" i="35" s="1"/>
  <c r="D17" i="35"/>
  <c r="D18" i="35"/>
  <c r="D19" i="35"/>
  <c r="D20" i="35"/>
  <c r="D21" i="35"/>
  <c r="D22" i="35"/>
  <c r="D23" i="35"/>
  <c r="D24" i="35"/>
  <c r="E24" i="35" s="1"/>
  <c r="D25" i="35"/>
  <c r="D26" i="35"/>
  <c r="D27" i="35"/>
  <c r="D28" i="35"/>
  <c r="D29" i="35"/>
  <c r="D30" i="35"/>
  <c r="D31" i="35"/>
  <c r="E31" i="35" s="1"/>
  <c r="D32" i="35"/>
  <c r="E32" i="35" s="1"/>
  <c r="D33" i="35"/>
  <c r="D34" i="35"/>
  <c r="D35" i="35"/>
  <c r="D36" i="35"/>
  <c r="D37" i="35"/>
  <c r="D38" i="35"/>
  <c r="D39" i="35"/>
  <c r="E39" i="35" s="1"/>
  <c r="D40" i="35"/>
  <c r="E40" i="35" s="1"/>
  <c r="L44" i="35"/>
  <c r="D5" i="36"/>
  <c r="E5" i="36" s="1"/>
  <c r="C30" i="36"/>
  <c r="C44" i="36" s="1"/>
  <c r="D6" i="36"/>
  <c r="D7" i="36"/>
  <c r="D8" i="36"/>
  <c r="D9" i="36"/>
  <c r="E9" i="36" s="1"/>
  <c r="D10" i="36"/>
  <c r="D11" i="36"/>
  <c r="D12" i="36"/>
  <c r="D13" i="36"/>
  <c r="E13" i="36" s="1"/>
  <c r="D14" i="36"/>
  <c r="D15" i="36"/>
  <c r="D16" i="36"/>
  <c r="D17" i="36"/>
  <c r="E17" i="36" s="1"/>
  <c r="D18" i="36"/>
  <c r="E18" i="36" s="1"/>
  <c r="D19" i="36"/>
  <c r="D20" i="36"/>
  <c r="E20" i="36" s="1"/>
  <c r="D21" i="36"/>
  <c r="D22" i="36"/>
  <c r="D23" i="36"/>
  <c r="D24" i="36"/>
  <c r="D25" i="36"/>
  <c r="E25" i="36" s="1"/>
  <c r="D26" i="36"/>
  <c r="E26" i="36" s="1"/>
  <c r="D27" i="36"/>
  <c r="D28" i="36"/>
  <c r="D29" i="36"/>
  <c r="D30" i="36"/>
  <c r="D31" i="36"/>
  <c r="D32" i="36"/>
  <c r="D33" i="36"/>
  <c r="E33" i="36" s="1"/>
  <c r="G33" i="36" s="1"/>
  <c r="D34" i="36"/>
  <c r="E34" i="36" s="1"/>
  <c r="D35" i="36"/>
  <c r="D36" i="36"/>
  <c r="D37" i="36"/>
  <c r="D38" i="36"/>
  <c r="D39" i="36"/>
  <c r="D40" i="36"/>
  <c r="L44" i="36"/>
  <c r="D5" i="37"/>
  <c r="C31" i="37"/>
  <c r="C44" i="37" s="1"/>
  <c r="D6" i="37"/>
  <c r="D7" i="37"/>
  <c r="D8" i="37"/>
  <c r="D9" i="37"/>
  <c r="D10" i="37"/>
  <c r="D11" i="37"/>
  <c r="D12" i="37"/>
  <c r="E12" i="37" s="1"/>
  <c r="D13" i="37"/>
  <c r="D14" i="37"/>
  <c r="D15" i="37"/>
  <c r="D16" i="37"/>
  <c r="D17" i="37"/>
  <c r="D18" i="37"/>
  <c r="D19" i="37"/>
  <c r="D20" i="37"/>
  <c r="D21" i="37"/>
  <c r="D22" i="37"/>
  <c r="D23" i="37"/>
  <c r="D24" i="37"/>
  <c r="D25" i="37"/>
  <c r="D26" i="37"/>
  <c r="D27" i="37"/>
  <c r="D28" i="37"/>
  <c r="D29" i="37"/>
  <c r="D30" i="37"/>
  <c r="D31" i="37"/>
  <c r="D32" i="37"/>
  <c r="D33" i="37"/>
  <c r="L44" i="37"/>
  <c r="D5" i="38"/>
  <c r="C32" i="38"/>
  <c r="C44" i="38" s="1"/>
  <c r="D6" i="38"/>
  <c r="D7" i="38"/>
  <c r="D8" i="38"/>
  <c r="D9" i="38"/>
  <c r="D10" i="38"/>
  <c r="D11" i="38"/>
  <c r="D12" i="38"/>
  <c r="D13" i="38"/>
  <c r="E13" i="38" s="1"/>
  <c r="G13" i="38" s="1"/>
  <c r="D14" i="38"/>
  <c r="D15" i="38"/>
  <c r="E15" i="38" s="1"/>
  <c r="D16" i="38"/>
  <c r="D17" i="38"/>
  <c r="D18" i="38"/>
  <c r="D19" i="38"/>
  <c r="D20" i="38"/>
  <c r="E20" i="38" s="1"/>
  <c r="D21" i="38"/>
  <c r="D22" i="38"/>
  <c r="D23" i="38"/>
  <c r="D24" i="38"/>
  <c r="D25" i="38"/>
  <c r="D26" i="38"/>
  <c r="D27" i="38"/>
  <c r="D28" i="38"/>
  <c r="D29" i="38"/>
  <c r="D30" i="38"/>
  <c r="D31" i="38"/>
  <c r="E31" i="38" s="1"/>
  <c r="D32" i="38"/>
  <c r="D33" i="38"/>
  <c r="D34" i="38"/>
  <c r="D35" i="38"/>
  <c r="D36" i="38"/>
  <c r="D37" i="38"/>
  <c r="E37" i="38" s="1"/>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C34" i="40"/>
  <c r="C44" i="40" s="1"/>
  <c r="D6" i="40"/>
  <c r="D7" i="40"/>
  <c r="D8" i="40"/>
  <c r="D9" i="40"/>
  <c r="E9" i="40" s="1"/>
  <c r="D10" i="40"/>
  <c r="D11" i="40"/>
  <c r="D12" i="40"/>
  <c r="D13" i="40"/>
  <c r="D14" i="40"/>
  <c r="D15" i="40"/>
  <c r="D16" i="40"/>
  <c r="E16" i="40" s="1"/>
  <c r="D17" i="40"/>
  <c r="D18" i="40"/>
  <c r="D19" i="40"/>
  <c r="D20" i="40"/>
  <c r="D21" i="40"/>
  <c r="E21" i="40" s="1"/>
  <c r="D22" i="40"/>
  <c r="D23" i="40"/>
  <c r="D24" i="40"/>
  <c r="E24" i="40" s="1"/>
  <c r="D25" i="40"/>
  <c r="D26" i="40"/>
  <c r="E26" i="40" s="1"/>
  <c r="D27" i="40"/>
  <c r="D28" i="40"/>
  <c r="D29" i="40"/>
  <c r="D30" i="40"/>
  <c r="D31" i="40"/>
  <c r="D32" i="40"/>
  <c r="D33" i="40"/>
  <c r="D34" i="40"/>
  <c r="D35" i="40"/>
  <c r="D36" i="40"/>
  <c r="D37" i="40"/>
  <c r="E37" i="40" s="1"/>
  <c r="D38" i="40"/>
  <c r="D39" i="40"/>
  <c r="D40" i="40"/>
  <c r="L44" i="40"/>
  <c r="D5" i="41"/>
  <c r="C35" i="41"/>
  <c r="C44" i="41" s="1"/>
  <c r="D6" i="41"/>
  <c r="D7" i="41"/>
  <c r="D8" i="41"/>
  <c r="D9" i="41"/>
  <c r="D10" i="41"/>
  <c r="E10" i="41" s="1"/>
  <c r="D11" i="41"/>
  <c r="D12" i="41"/>
  <c r="E12" i="41" s="1"/>
  <c r="D13" i="41"/>
  <c r="D14" i="41"/>
  <c r="D15" i="41"/>
  <c r="D16" i="41"/>
  <c r="D17" i="41"/>
  <c r="D18" i="41"/>
  <c r="D19" i="41"/>
  <c r="D20" i="41"/>
  <c r="D21" i="41"/>
  <c r="D22" i="41"/>
  <c r="D23" i="41"/>
  <c r="D24" i="41"/>
  <c r="D25" i="41"/>
  <c r="D26" i="41"/>
  <c r="D27" i="41"/>
  <c r="D28" i="41"/>
  <c r="D29" i="41"/>
  <c r="D30" i="41"/>
  <c r="D31" i="41"/>
  <c r="D32" i="41"/>
  <c r="D33" i="41"/>
  <c r="D34" i="41"/>
  <c r="D35" i="41"/>
  <c r="D36" i="41"/>
  <c r="D37" i="41"/>
  <c r="D38" i="41"/>
  <c r="D39" i="41"/>
  <c r="D40" i="41"/>
  <c r="L44" i="41"/>
  <c r="D5" i="42"/>
  <c r="C36" i="42"/>
  <c r="E26" i="42" s="1"/>
  <c r="D6" i="42"/>
  <c r="D7" i="42"/>
  <c r="D8" i="42"/>
  <c r="D9" i="42"/>
  <c r="D10" i="42"/>
  <c r="D11" i="42"/>
  <c r="D12" i="42"/>
  <c r="E12" i="42" s="1"/>
  <c r="D13" i="42"/>
  <c r="E13" i="42" s="1"/>
  <c r="D14" i="42"/>
  <c r="D15" i="42"/>
  <c r="D16" i="42"/>
  <c r="D17" i="42"/>
  <c r="D18" i="42"/>
  <c r="D19" i="42"/>
  <c r="D20" i="42"/>
  <c r="E20" i="42" s="1"/>
  <c r="D21" i="42"/>
  <c r="E21" i="42" s="1"/>
  <c r="D22" i="42"/>
  <c r="D23" i="42"/>
  <c r="D24" i="42"/>
  <c r="D25" i="42"/>
  <c r="D26" i="42"/>
  <c r="D27" i="42"/>
  <c r="D28" i="42"/>
  <c r="E28" i="42" s="1"/>
  <c r="D29" i="42"/>
  <c r="D30" i="42"/>
  <c r="D31" i="42"/>
  <c r="D32" i="42"/>
  <c r="D33" i="42"/>
  <c r="D34" i="42"/>
  <c r="D35" i="42"/>
  <c r="D36" i="42"/>
  <c r="D37" i="42"/>
  <c r="E37" i="42" s="1"/>
  <c r="D38" i="42"/>
  <c r="D39" i="42"/>
  <c r="D40" i="42"/>
  <c r="L44" i="42"/>
  <c r="D5" i="44"/>
  <c r="C37" i="44"/>
  <c r="C44" i="44" s="1"/>
  <c r="D6" i="44"/>
  <c r="E6" i="44" s="1"/>
  <c r="D7" i="44"/>
  <c r="D8" i="44"/>
  <c r="D9" i="44"/>
  <c r="D10" i="44"/>
  <c r="D11" i="44"/>
  <c r="D12" i="44"/>
  <c r="E12" i="44" s="1"/>
  <c r="D13" i="44"/>
  <c r="E13" i="44" s="1"/>
  <c r="D14" i="44"/>
  <c r="E14" i="44" s="1"/>
  <c r="D15" i="44"/>
  <c r="E15" i="44" s="1"/>
  <c r="D16" i="44"/>
  <c r="D17" i="44"/>
  <c r="E17" i="44" s="1"/>
  <c r="D18" i="44"/>
  <c r="D19" i="44"/>
  <c r="D20" i="44"/>
  <c r="D21" i="44"/>
  <c r="D22" i="44"/>
  <c r="E22" i="44" s="1"/>
  <c r="D23" i="44"/>
  <c r="D24" i="44"/>
  <c r="D25" i="44"/>
  <c r="D26" i="44"/>
  <c r="D27" i="44"/>
  <c r="D28" i="44"/>
  <c r="D29" i="44"/>
  <c r="D30" i="44"/>
  <c r="D31" i="44"/>
  <c r="E31" i="44" s="1"/>
  <c r="D32" i="44"/>
  <c r="E32" i="44" s="1"/>
  <c r="D33" i="44"/>
  <c r="D34" i="44"/>
  <c r="D35" i="44"/>
  <c r="D36" i="44"/>
  <c r="D37" i="44"/>
  <c r="D38" i="44"/>
  <c r="D39" i="44"/>
  <c r="D40" i="44"/>
  <c r="L44" i="44"/>
  <c r="D5" i="43"/>
  <c r="C38" i="43"/>
  <c r="C44" i="43" s="1"/>
  <c r="D6" i="43"/>
  <c r="D7" i="43"/>
  <c r="D8" i="43"/>
  <c r="D9" i="43"/>
  <c r="D10" i="43"/>
  <c r="D11" i="43"/>
  <c r="D12" i="43"/>
  <c r="D13" i="43"/>
  <c r="D14" i="43"/>
  <c r="D15" i="43"/>
  <c r="D16" i="43"/>
  <c r="D17" i="43"/>
  <c r="E17" i="43" s="1"/>
  <c r="D18" i="43"/>
  <c r="D19" i="43"/>
  <c r="D20" i="43"/>
  <c r="D21" i="43"/>
  <c r="D22" i="43"/>
  <c r="D23" i="43"/>
  <c r="D24" i="43"/>
  <c r="E24" i="43" s="1"/>
  <c r="D25" i="43"/>
  <c r="D26" i="43"/>
  <c r="D27" i="43"/>
  <c r="D28" i="43"/>
  <c r="D29" i="43"/>
  <c r="D30" i="43"/>
  <c r="D31" i="43"/>
  <c r="D32" i="43"/>
  <c r="D33" i="43"/>
  <c r="D34" i="43"/>
  <c r="D35" i="43"/>
  <c r="D36" i="43"/>
  <c r="D37" i="43"/>
  <c r="D38" i="43"/>
  <c r="D39" i="43"/>
  <c r="D40" i="43"/>
  <c r="D44" i="43"/>
  <c r="L44" i="43"/>
  <c r="O28" i="4"/>
  <c r="P28" i="4" s="1"/>
  <c r="C28" i="4" s="1"/>
  <c r="P25" i="24" s="1"/>
  <c r="O8" i="4"/>
  <c r="P8" i="4" s="1"/>
  <c r="C8" i="4" s="1"/>
  <c r="F5" i="32" s="1"/>
  <c r="O30" i="4"/>
  <c r="P30" i="4" s="1"/>
  <c r="C30" i="4" s="1"/>
  <c r="O14" i="4"/>
  <c r="P14" i="4" s="1"/>
  <c r="C14" i="4" s="1"/>
  <c r="F11" i="33" s="1"/>
  <c r="O15" i="4"/>
  <c r="P15" i="4" s="1"/>
  <c r="C15" i="4" s="1"/>
  <c r="F12" i="14" s="1"/>
  <c r="X34" i="15"/>
  <c r="X34" i="32"/>
  <c r="V26" i="51"/>
  <c r="V26" i="18"/>
  <c r="V26" i="22"/>
  <c r="V26" i="30"/>
  <c r="V26" i="37"/>
  <c r="V26" i="43"/>
  <c r="V26" i="17"/>
  <c r="V26" i="27"/>
  <c r="V26" i="31"/>
  <c r="V26" i="40"/>
  <c r="X34" i="49"/>
  <c r="V24" i="50"/>
  <c r="E26" i="34"/>
  <c r="E31" i="34"/>
  <c r="E33" i="26"/>
  <c r="E34" i="26"/>
  <c r="E18" i="26"/>
  <c r="E10" i="26"/>
  <c r="E17" i="26"/>
  <c r="E6" i="25"/>
  <c r="E39" i="25"/>
  <c r="E40" i="25"/>
  <c r="E14" i="25"/>
  <c r="E38" i="25"/>
  <c r="E8" i="25"/>
  <c r="E17" i="23"/>
  <c r="E13" i="23"/>
  <c r="E22" i="23"/>
  <c r="E6" i="23"/>
  <c r="E33" i="23"/>
  <c r="E9" i="23"/>
  <c r="E17" i="19"/>
  <c r="E40" i="18"/>
  <c r="E27" i="18"/>
  <c r="E31" i="18"/>
  <c r="E36" i="18"/>
  <c r="E20" i="18"/>
  <c r="E39" i="17"/>
  <c r="E7" i="17"/>
  <c r="E13" i="16"/>
  <c r="E8" i="16"/>
  <c r="E21" i="16"/>
  <c r="E39" i="15"/>
  <c r="E10" i="15"/>
  <c r="E5" i="15"/>
  <c r="E35" i="15"/>
  <c r="E6" i="15"/>
  <c r="E5" i="12"/>
  <c r="E7" i="12"/>
  <c r="E12" i="12"/>
  <c r="E16" i="12"/>
  <c r="E8" i="12"/>
  <c r="E29" i="12"/>
  <c r="E40" i="12"/>
  <c r="E14" i="12"/>
  <c r="E37" i="13"/>
  <c r="E33" i="13"/>
  <c r="E14" i="13"/>
  <c r="E24" i="13"/>
  <c r="E18" i="13"/>
  <c r="E28" i="13"/>
  <c r="E6" i="13"/>
  <c r="E28" i="8"/>
  <c r="E16" i="8"/>
  <c r="E31" i="8"/>
  <c r="E20" i="8"/>
  <c r="E6" i="8"/>
  <c r="E32" i="8"/>
  <c r="E21" i="8"/>
  <c r="E15" i="8"/>
  <c r="D36" i="4"/>
  <c r="V33" i="42" s="1"/>
  <c r="E29" i="41"/>
  <c r="F25" i="29"/>
  <c r="F25" i="21"/>
  <c r="P25" i="42"/>
  <c r="F25" i="44"/>
  <c r="F25" i="30"/>
  <c r="P25" i="38"/>
  <c r="F25" i="28"/>
  <c r="P25" i="27"/>
  <c r="F25" i="19"/>
  <c r="P25" i="30"/>
  <c r="F25" i="14"/>
  <c r="P25" i="36"/>
  <c r="E12" i="30"/>
  <c r="E20" i="30"/>
  <c r="E33" i="30"/>
  <c r="X34" i="8"/>
  <c r="X34" i="31"/>
  <c r="X34" i="44"/>
  <c r="X34" i="23"/>
  <c r="X34" i="38"/>
  <c r="F12" i="21"/>
  <c r="F12" i="30"/>
  <c r="F12" i="35"/>
  <c r="F12" i="41"/>
  <c r="F12" i="15"/>
  <c r="F12" i="25"/>
  <c r="F12" i="34"/>
  <c r="F12" i="39"/>
  <c r="P12" i="42"/>
  <c r="F12" i="18"/>
  <c r="P12" i="21"/>
  <c r="P12" i="31"/>
  <c r="P12" i="37"/>
  <c r="F12" i="44"/>
  <c r="E40" i="40"/>
  <c r="E28" i="40"/>
  <c r="E23" i="40"/>
  <c r="E11" i="40"/>
  <c r="E8" i="22"/>
  <c r="E19" i="22"/>
  <c r="X12" i="8"/>
  <c r="X12" i="15"/>
  <c r="X12" i="19"/>
  <c r="X12" i="34"/>
  <c r="X12" i="33"/>
  <c r="E35" i="44"/>
  <c r="E8" i="44"/>
  <c r="E16" i="44"/>
  <c r="E18" i="44"/>
  <c r="E21" i="44"/>
  <c r="E24" i="44"/>
  <c r="E25" i="44"/>
  <c r="E28" i="44"/>
  <c r="E36" i="44"/>
  <c r="E40" i="44"/>
  <c r="E33" i="44"/>
  <c r="G33" i="44" s="1"/>
  <c r="E18" i="34"/>
  <c r="E15" i="33"/>
  <c r="E16" i="33"/>
  <c r="E21" i="33"/>
  <c r="E25" i="33"/>
  <c r="E30" i="33"/>
  <c r="E33" i="33"/>
  <c r="E31" i="16"/>
  <c r="E28" i="16"/>
  <c r="E39" i="16"/>
  <c r="E35" i="16"/>
  <c r="E32" i="16"/>
  <c r="E40" i="16"/>
  <c r="E37" i="16"/>
  <c r="E24" i="16"/>
  <c r="E20" i="16"/>
  <c r="E16" i="16"/>
  <c r="E23" i="16"/>
  <c r="E19" i="16"/>
  <c r="E15" i="16"/>
  <c r="E30" i="36"/>
  <c r="E31" i="36"/>
  <c r="N28" i="12"/>
  <c r="N28" i="24"/>
  <c r="N28" i="16"/>
  <c r="E38" i="15"/>
  <c r="V24" i="14"/>
  <c r="V24" i="15"/>
  <c r="V24" i="21"/>
  <c r="V24" i="24"/>
  <c r="E26" i="23"/>
  <c r="E26" i="15"/>
  <c r="E30" i="15"/>
  <c r="E12" i="15"/>
  <c r="G12" i="15" s="1"/>
  <c r="E15" i="15"/>
  <c r="E18" i="15"/>
  <c r="E19" i="15"/>
  <c r="E25" i="15"/>
  <c r="E27" i="15"/>
  <c r="E34" i="15"/>
  <c r="E31" i="15"/>
  <c r="N18" i="16"/>
  <c r="E14" i="17"/>
  <c r="E15" i="17"/>
  <c r="E17" i="17"/>
  <c r="E18" i="17"/>
  <c r="E22" i="17"/>
  <c r="E23" i="17"/>
  <c r="L44" i="50"/>
  <c r="L44" i="12"/>
  <c r="E13" i="12"/>
  <c r="E22" i="12"/>
  <c r="X36" i="39"/>
  <c r="X36" i="49"/>
  <c r="X36" i="51"/>
  <c r="N28" i="31"/>
  <c r="N28" i="37"/>
  <c r="N28" i="44"/>
  <c r="N28" i="13"/>
  <c r="N20" i="29"/>
  <c r="N20" i="16"/>
  <c r="N20" i="22"/>
  <c r="N20" i="25"/>
  <c r="N20" i="31"/>
  <c r="N20" i="14"/>
  <c r="N20" i="20"/>
  <c r="N20" i="26"/>
  <c r="N20" i="27"/>
  <c r="N20" i="33"/>
  <c r="N20" i="37"/>
  <c r="N20" i="44"/>
  <c r="N20" i="43"/>
  <c r="N20" i="15"/>
  <c r="N20" i="18"/>
  <c r="N20" i="34"/>
  <c r="N20" i="40"/>
  <c r="N20" i="42"/>
  <c r="N20" i="21"/>
  <c r="N20" i="23"/>
  <c r="N20" i="24"/>
  <c r="N20" i="32"/>
  <c r="N20" i="38"/>
  <c r="N20" i="39"/>
  <c r="N20" i="8"/>
  <c r="N20" i="28"/>
  <c r="N20" i="30"/>
  <c r="N20" i="36"/>
  <c r="N20" i="12"/>
  <c r="N20" i="50"/>
  <c r="N20" i="52"/>
  <c r="N30" i="23"/>
  <c r="N30" i="30"/>
  <c r="N30" i="20"/>
  <c r="N30" i="42"/>
  <c r="N30" i="19"/>
  <c r="N18" i="24"/>
  <c r="N18" i="32"/>
  <c r="N18" i="30"/>
  <c r="X32" i="8"/>
  <c r="X32" i="43"/>
  <c r="X32" i="37"/>
  <c r="X8" i="13"/>
  <c r="X8" i="21"/>
  <c r="X8" i="23"/>
  <c r="X8" i="37"/>
  <c r="X8" i="42"/>
  <c r="X8" i="17"/>
  <c r="X8" i="25"/>
  <c r="X8" i="44"/>
  <c r="X8" i="16"/>
  <c r="X8" i="33"/>
  <c r="X8" i="39"/>
  <c r="X8" i="49"/>
  <c r="X28" i="8"/>
  <c r="X28" i="15"/>
  <c r="X28" i="19"/>
  <c r="X28" i="26"/>
  <c r="X28" i="31"/>
  <c r="X28" i="34"/>
  <c r="X28" i="35"/>
  <c r="X28" i="39"/>
  <c r="X28" i="44"/>
  <c r="X28" i="12"/>
  <c r="X28" i="17"/>
  <c r="X28" i="22"/>
  <c r="X28" i="28"/>
  <c r="X28" i="32"/>
  <c r="X28" i="23"/>
  <c r="X28" i="37"/>
  <c r="X28" i="41"/>
  <c r="X28" i="18"/>
  <c r="X28" i="29"/>
  <c r="X28" i="24"/>
  <c r="X28" i="42"/>
  <c r="X28" i="50"/>
  <c r="X28" i="14"/>
  <c r="X28" i="25"/>
  <c r="X28" i="33"/>
  <c r="X28" i="38"/>
  <c r="X28" i="48"/>
  <c r="X28" i="52"/>
  <c r="X36" i="48"/>
  <c r="X36" i="12"/>
  <c r="X36" i="22"/>
  <c r="X36" i="50"/>
  <c r="X36" i="17"/>
  <c r="X36" i="26"/>
  <c r="X36" i="41"/>
  <c r="X36" i="21"/>
  <c r="X36" i="36"/>
  <c r="X36" i="20"/>
  <c r="X8" i="50"/>
  <c r="X32" i="30"/>
  <c r="X8" i="40"/>
  <c r="X8" i="24"/>
  <c r="X28" i="21"/>
  <c r="X28" i="16"/>
  <c r="X8" i="36"/>
  <c r="X8" i="18"/>
  <c r="X28" i="43"/>
  <c r="X28" i="30"/>
  <c r="X28" i="13"/>
  <c r="X7" i="37"/>
  <c r="V13" i="20"/>
  <c r="V13" i="26"/>
  <c r="V13" i="27"/>
  <c r="V13" i="38"/>
  <c r="X36" i="27"/>
  <c r="X36" i="29"/>
  <c r="X36" i="37"/>
  <c r="X36" i="40"/>
  <c r="X36" i="43"/>
  <c r="X36" i="25"/>
  <c r="X36" i="13"/>
  <c r="X36" i="30"/>
  <c r="V16" i="21"/>
  <c r="V13" i="50"/>
  <c r="X28" i="49"/>
  <c r="X32" i="19"/>
  <c r="X8" i="41"/>
  <c r="X8" i="12"/>
  <c r="X28" i="40"/>
  <c r="X28" i="27"/>
  <c r="X12" i="14"/>
  <c r="X12" i="24"/>
  <c r="X12" i="21"/>
  <c r="X12" i="31"/>
  <c r="X12" i="40"/>
  <c r="X12" i="35"/>
  <c r="X12" i="18"/>
  <c r="X12" i="16"/>
  <c r="X12" i="23"/>
  <c r="X12" i="36"/>
  <c r="X12" i="29"/>
  <c r="X12" i="39"/>
  <c r="V27" i="31"/>
  <c r="V12" i="20"/>
  <c r="V12" i="26"/>
  <c r="V12" i="28"/>
  <c r="V12" i="35"/>
  <c r="V12" i="36"/>
  <c r="V12" i="37"/>
  <c r="V12" i="41"/>
  <c r="V12" i="42"/>
  <c r="V28" i="25"/>
  <c r="V28" i="27"/>
  <c r="V28" i="28"/>
  <c r="V28" i="29"/>
  <c r="V18" i="24"/>
  <c r="V18" i="29"/>
  <c r="E41" i="4"/>
  <c r="X38" i="14" s="1"/>
  <c r="N30" i="33"/>
  <c r="N28" i="35"/>
  <c r="N20" i="17"/>
  <c r="N20" i="19"/>
  <c r="N20" i="35"/>
  <c r="N18" i="20"/>
  <c r="N18" i="35"/>
  <c r="N18" i="34"/>
  <c r="D10" i="4"/>
  <c r="D11" i="4"/>
  <c r="D13" i="4"/>
  <c r="V10" i="30" s="1"/>
  <c r="D14" i="4"/>
  <c r="E19" i="4"/>
  <c r="X16" i="44" s="1"/>
  <c r="E27" i="4"/>
  <c r="X24" i="37" s="1"/>
  <c r="D37" i="4"/>
  <c r="D39" i="4"/>
  <c r="V36" i="23" s="1"/>
  <c r="X36" i="14"/>
  <c r="X36" i="8"/>
  <c r="X36" i="44"/>
  <c r="X36" i="38"/>
  <c r="X36" i="28"/>
  <c r="X36" i="32"/>
  <c r="X36" i="19"/>
  <c r="X36" i="16"/>
  <c r="X36" i="18"/>
  <c r="X36" i="42"/>
  <c r="X36" i="24"/>
  <c r="X36" i="23"/>
  <c r="X36" i="15"/>
  <c r="X36" i="31"/>
  <c r="X36" i="35"/>
  <c r="X36" i="34"/>
  <c r="X36" i="33"/>
  <c r="X8" i="35"/>
  <c r="X8" i="30"/>
  <c r="X8" i="15"/>
  <c r="X28" i="20"/>
  <c r="X28" i="36"/>
  <c r="X28" i="51"/>
  <c r="X36" i="52"/>
  <c r="V32" i="23"/>
  <c r="V32" i="31"/>
  <c r="V32" i="32"/>
  <c r="V32" i="21"/>
  <c r="V32" i="29"/>
  <c r="V32" i="41"/>
  <c r="V32" i="44"/>
  <c r="V32" i="13"/>
  <c r="V32" i="42"/>
  <c r="V32" i="8"/>
  <c r="V32" i="43"/>
  <c r="V32" i="48"/>
  <c r="V32" i="51"/>
  <c r="V32" i="49"/>
  <c r="V32" i="50"/>
  <c r="V32" i="17"/>
  <c r="V32" i="28"/>
  <c r="V32" i="39"/>
  <c r="V32" i="52"/>
  <c r="V32" i="25"/>
  <c r="V32" i="37"/>
  <c r="V32" i="12"/>
  <c r="V32" i="26"/>
  <c r="V24" i="26"/>
  <c r="V24" i="36"/>
  <c r="V24" i="23"/>
  <c r="V24" i="27"/>
  <c r="V24" i="29"/>
  <c r="V24" i="37"/>
  <c r="V24" i="43"/>
  <c r="V24" i="8"/>
  <c r="V24" i="33"/>
  <c r="V24" i="38"/>
  <c r="V24" i="39"/>
  <c r="V24" i="42"/>
  <c r="V24" i="16"/>
  <c r="V24" i="25"/>
  <c r="V24" i="30"/>
  <c r="V24" i="40"/>
  <c r="V24" i="41"/>
  <c r="V24" i="44"/>
  <c r="V24" i="34"/>
  <c r="V24" i="13"/>
  <c r="V24" i="31"/>
  <c r="V24" i="28"/>
  <c r="V24" i="35"/>
  <c r="V24" i="49"/>
  <c r="V24" i="52"/>
  <c r="V24" i="48"/>
  <c r="V24" i="51"/>
  <c r="V24" i="17"/>
  <c r="V24" i="22"/>
  <c r="V24" i="18"/>
  <c r="V24" i="12"/>
  <c r="V24" i="19"/>
  <c r="E21" i="18"/>
  <c r="E24" i="18"/>
  <c r="E28" i="18"/>
  <c r="E9" i="18"/>
  <c r="E39" i="18"/>
  <c r="E17" i="18"/>
  <c r="E19" i="18"/>
  <c r="E16" i="18"/>
  <c r="E35" i="18"/>
  <c r="E17" i="14"/>
  <c r="E43" i="4"/>
  <c r="X40" i="30" s="1"/>
  <c r="V38" i="8"/>
  <c r="V38" i="49"/>
  <c r="V38" i="12"/>
  <c r="V38" i="21"/>
  <c r="V38" i="31"/>
  <c r="V38" i="38"/>
  <c r="V38" i="43"/>
  <c r="V38" i="19"/>
  <c r="V38" i="25"/>
  <c r="V38" i="33"/>
  <c r="V38" i="40"/>
  <c r="V38" i="50"/>
  <c r="V38" i="16"/>
  <c r="V38" i="28"/>
  <c r="V38" i="41"/>
  <c r="V38" i="14"/>
  <c r="V38" i="23"/>
  <c r="V38" i="36"/>
  <c r="V38" i="52"/>
  <c r="V38" i="24"/>
  <c r="V38" i="34"/>
  <c r="V38" i="44"/>
  <c r="V38" i="20"/>
  <c r="V38" i="29"/>
  <c r="V38" i="39"/>
  <c r="D40" i="4"/>
  <c r="V37" i="43" s="1"/>
  <c r="X16" i="16"/>
  <c r="F10" i="52"/>
  <c r="F25" i="38"/>
  <c r="P27" i="8"/>
  <c r="F27" i="8"/>
  <c r="E9" i="33"/>
  <c r="N30" i="15"/>
  <c r="E25" i="4"/>
  <c r="X22" i="13" s="1"/>
  <c r="D25" i="4"/>
  <c r="V22" i="34" s="1"/>
  <c r="E39" i="28"/>
  <c r="E20" i="19"/>
  <c r="O35" i="4"/>
  <c r="P35" i="4" s="1"/>
  <c r="C35" i="4" s="1"/>
  <c r="F32" i="42" s="1"/>
  <c r="V28" i="18"/>
  <c r="V28" i="24"/>
  <c r="V28" i="31"/>
  <c r="V28" i="35"/>
  <c r="V28" i="20"/>
  <c r="V28" i="21"/>
  <c r="V28" i="34"/>
  <c r="V28" i="36"/>
  <c r="V28" i="30"/>
  <c r="V28" i="33"/>
  <c r="V28" i="42"/>
  <c r="V28" i="43"/>
  <c r="V28" i="13"/>
  <c r="V18" i="21"/>
  <c r="V18" i="25"/>
  <c r="V18" i="32"/>
  <c r="V18" i="37"/>
  <c r="V18" i="31"/>
  <c r="V18" i="35"/>
  <c r="V18" i="15"/>
  <c r="V18" i="30"/>
  <c r="V18" i="33"/>
  <c r="V12" i="23"/>
  <c r="V12" i="31"/>
  <c r="V12" i="38"/>
  <c r="V12" i="13"/>
  <c r="E40" i="38"/>
  <c r="E26" i="26"/>
  <c r="E9" i="17"/>
  <c r="E12" i="16"/>
  <c r="E6" i="36"/>
  <c r="E29" i="36"/>
  <c r="E45" i="4"/>
  <c r="X42" i="30" s="1"/>
  <c r="E12" i="35"/>
  <c r="E27" i="16"/>
  <c r="L44" i="49"/>
  <c r="V37" i="42"/>
  <c r="V37" i="37"/>
  <c r="V17" i="27"/>
  <c r="V17" i="37"/>
  <c r="V22" i="22"/>
  <c r="V22" i="24"/>
  <c r="V40" i="13"/>
  <c r="V40" i="24"/>
  <c r="V40" i="37"/>
  <c r="X40" i="12"/>
  <c r="X40" i="18"/>
  <c r="X40" i="19"/>
  <c r="X40" i="29"/>
  <c r="X40" i="51"/>
  <c r="X40" i="16"/>
  <c r="X40" i="24"/>
  <c r="X40" i="52"/>
  <c r="X40" i="20"/>
  <c r="X40" i="17"/>
  <c r="X40" i="48"/>
  <c r="X40" i="28"/>
  <c r="E22" i="42"/>
  <c r="E23" i="42"/>
  <c r="E38" i="42"/>
  <c r="E7" i="42"/>
  <c r="E8" i="42"/>
  <c r="E27" i="42"/>
  <c r="E42" i="42"/>
  <c r="E6" i="42"/>
  <c r="E10" i="42"/>
  <c r="E24" i="42"/>
  <c r="E11" i="42"/>
  <c r="E43" i="42"/>
  <c r="E19" i="42"/>
  <c r="E5" i="42"/>
  <c r="E14" i="42"/>
  <c r="E15" i="42"/>
  <c r="E18" i="42"/>
  <c r="E17" i="42"/>
  <c r="E30" i="41"/>
  <c r="E31" i="41"/>
  <c r="E21" i="41"/>
  <c r="E13" i="41"/>
  <c r="E40" i="41"/>
  <c r="E22" i="41"/>
  <c r="E28" i="41"/>
  <c r="E6" i="41"/>
  <c r="E16" i="41"/>
  <c r="E33" i="41"/>
  <c r="E37" i="41"/>
  <c r="E17" i="41"/>
  <c r="E20" i="41"/>
  <c r="E22" i="40"/>
  <c r="E7" i="40"/>
  <c r="E27" i="40"/>
  <c r="E39" i="40"/>
  <c r="E36" i="40"/>
  <c r="E32" i="39"/>
  <c r="E43" i="38"/>
  <c r="E42" i="38"/>
  <c r="E21" i="38"/>
  <c r="E25" i="38"/>
  <c r="E35" i="38"/>
  <c r="E24" i="38"/>
  <c r="E9" i="37"/>
  <c r="E31" i="37"/>
  <c r="E13" i="37"/>
  <c r="E43" i="37"/>
  <c r="E5" i="37"/>
  <c r="E24" i="37"/>
  <c r="E32" i="37"/>
  <c r="E39" i="37"/>
  <c r="E8" i="37"/>
  <c r="E15" i="36"/>
  <c r="E35" i="36"/>
  <c r="E27" i="36"/>
  <c r="E23" i="36"/>
  <c r="E17" i="35"/>
  <c r="E33" i="35"/>
  <c r="E23" i="35"/>
  <c r="E36" i="35"/>
  <c r="E41" i="35"/>
  <c r="E19" i="35"/>
  <c r="E21" i="35"/>
  <c r="E34" i="35"/>
  <c r="E37" i="35"/>
  <c r="E13" i="35"/>
  <c r="E9" i="35"/>
  <c r="E29" i="35"/>
  <c r="E28" i="35"/>
  <c r="E35" i="35"/>
  <c r="E5" i="35"/>
  <c r="E25" i="35"/>
  <c r="E42" i="34"/>
  <c r="E25" i="34"/>
  <c r="E39" i="34"/>
  <c r="E19" i="34"/>
  <c r="E23" i="34"/>
  <c r="E39" i="33"/>
  <c r="E24" i="33"/>
  <c r="E29" i="33"/>
  <c r="E8" i="33"/>
  <c r="E7" i="33"/>
  <c r="E31" i="33"/>
  <c r="E23" i="33"/>
  <c r="E17" i="33"/>
  <c r="E13" i="33"/>
  <c r="E43" i="32"/>
  <c r="E23" i="32"/>
  <c r="E31" i="32"/>
  <c r="E37" i="32"/>
  <c r="E29" i="32"/>
  <c r="E21" i="32"/>
  <c r="E27" i="32"/>
  <c r="E32" i="32"/>
  <c r="E17" i="32"/>
  <c r="E11" i="32"/>
  <c r="E41" i="32"/>
  <c r="E28" i="32"/>
  <c r="E35" i="32"/>
  <c r="E39" i="32"/>
  <c r="E7" i="32"/>
  <c r="E19" i="32"/>
  <c r="E13" i="32"/>
  <c r="E14" i="32"/>
  <c r="E15" i="32"/>
  <c r="E42" i="32"/>
  <c r="E30" i="31"/>
  <c r="E11" i="31"/>
  <c r="E9" i="31"/>
  <c r="E33" i="31"/>
  <c r="E34" i="31"/>
  <c r="E27" i="31"/>
  <c r="E35" i="31"/>
  <c r="E17" i="31"/>
  <c r="E41" i="31"/>
  <c r="E26" i="31"/>
  <c r="E7" i="31"/>
  <c r="E23" i="31"/>
  <c r="E42" i="31"/>
  <c r="E15" i="31"/>
  <c r="E39" i="31"/>
  <c r="E31" i="31"/>
  <c r="E19" i="31"/>
  <c r="E10" i="31"/>
  <c r="E41" i="30"/>
  <c r="E5" i="30"/>
  <c r="E27" i="30"/>
  <c r="E8" i="30"/>
  <c r="E6" i="30"/>
  <c r="E36" i="30"/>
  <c r="E19" i="30"/>
  <c r="E11" i="30"/>
  <c r="E28" i="30"/>
  <c r="E35" i="30"/>
  <c r="E37" i="30"/>
  <c r="E7" i="30"/>
  <c r="E25" i="30"/>
  <c r="E21" i="30"/>
  <c r="E29" i="30"/>
  <c r="E43" i="29"/>
  <c r="E8" i="29"/>
  <c r="E35" i="29"/>
  <c r="E40" i="29"/>
  <c r="E19" i="28"/>
  <c r="E30" i="28"/>
  <c r="E23" i="28"/>
  <c r="E29" i="28"/>
  <c r="E14" i="28"/>
  <c r="E13" i="28"/>
  <c r="E27" i="28"/>
  <c r="E7" i="28"/>
  <c r="E37" i="28"/>
  <c r="E11" i="28"/>
  <c r="E41" i="28"/>
  <c r="E15" i="28"/>
  <c r="E35" i="28"/>
  <c r="E21" i="28"/>
  <c r="E22" i="28"/>
  <c r="E27" i="27"/>
  <c r="E27" i="25"/>
  <c r="E43" i="25"/>
  <c r="E24" i="24"/>
  <c r="E31" i="24"/>
  <c r="E15" i="24"/>
  <c r="E23" i="24"/>
  <c r="E14" i="24"/>
  <c r="E35" i="24"/>
  <c r="E28" i="24"/>
  <c r="E27" i="24"/>
  <c r="E16" i="24"/>
  <c r="E38" i="24"/>
  <c r="E41" i="24"/>
  <c r="E7" i="24"/>
  <c r="E40" i="24"/>
  <c r="E39" i="24"/>
  <c r="E12" i="24"/>
  <c r="E32" i="24"/>
  <c r="E5" i="24"/>
  <c r="E22" i="24"/>
  <c r="E6" i="24"/>
  <c r="E30" i="24"/>
  <c r="E8" i="24"/>
  <c r="E11" i="24"/>
  <c r="E20" i="24"/>
  <c r="E42" i="23"/>
  <c r="E30" i="23"/>
  <c r="E37" i="23"/>
  <c r="E28" i="23"/>
  <c r="E36" i="23"/>
  <c r="E18" i="23"/>
  <c r="E20" i="23"/>
  <c r="E41" i="23"/>
  <c r="E5" i="23"/>
  <c r="E12" i="23"/>
  <c r="E25" i="23"/>
  <c r="E10" i="23"/>
  <c r="E21" i="23"/>
  <c r="E41" i="22"/>
  <c r="E22" i="22"/>
  <c r="E32" i="22"/>
  <c r="E16" i="22"/>
  <c r="E35" i="22"/>
  <c r="E11" i="22"/>
  <c r="E18" i="22"/>
  <c r="E10" i="22"/>
  <c r="E28" i="22"/>
  <c r="E12" i="22"/>
  <c r="E27" i="22"/>
  <c r="E34" i="22"/>
  <c r="E7" i="22"/>
  <c r="E23" i="22"/>
  <c r="E6" i="22"/>
  <c r="E39" i="22"/>
  <c r="E24" i="22"/>
  <c r="E5" i="22"/>
  <c r="E26" i="22"/>
  <c r="E20" i="22"/>
  <c r="E40" i="22"/>
  <c r="E36" i="22"/>
  <c r="E31" i="22"/>
  <c r="E42" i="21"/>
  <c r="E18" i="21"/>
  <c r="E10" i="21"/>
  <c r="E32" i="21"/>
  <c r="E17" i="21"/>
  <c r="E16" i="21"/>
  <c r="E34" i="21"/>
  <c r="E43" i="21"/>
  <c r="E13" i="21"/>
  <c r="E38" i="21"/>
  <c r="E9" i="21"/>
  <c r="E21" i="21"/>
  <c r="E41" i="21"/>
  <c r="E22" i="21"/>
  <c r="E30" i="21"/>
  <c r="E14" i="21"/>
  <c r="E33" i="21"/>
  <c r="E29" i="21"/>
  <c r="E6" i="21"/>
  <c r="E8" i="21"/>
  <c r="E39" i="20"/>
  <c r="E27" i="20"/>
  <c r="E15" i="20"/>
  <c r="E30" i="20"/>
  <c r="E6" i="20"/>
  <c r="E20" i="20"/>
  <c r="E32" i="20"/>
  <c r="E35" i="20"/>
  <c r="E14" i="20"/>
  <c r="E5" i="20"/>
  <c r="E16" i="20"/>
  <c r="E41" i="20"/>
  <c r="E11" i="20"/>
  <c r="E40" i="20"/>
  <c r="E8" i="20"/>
  <c r="E31" i="20"/>
  <c r="E23" i="20"/>
  <c r="E7" i="20"/>
  <c r="E12" i="20"/>
  <c r="E25" i="19"/>
  <c r="E29" i="19"/>
  <c r="E37" i="19"/>
  <c r="E11" i="19"/>
  <c r="E21" i="19"/>
  <c r="E14" i="19"/>
  <c r="E38" i="19"/>
  <c r="E41" i="19"/>
  <c r="E9" i="19"/>
  <c r="E6" i="19"/>
  <c r="E12" i="19"/>
  <c r="E34" i="19"/>
  <c r="E42" i="19"/>
  <c r="E22" i="19"/>
  <c r="E13" i="19"/>
  <c r="E5" i="19"/>
  <c r="E30" i="19"/>
  <c r="E36" i="19"/>
  <c r="E43" i="19"/>
  <c r="E11" i="18"/>
  <c r="E15" i="18"/>
  <c r="E23" i="18"/>
  <c r="E25" i="17"/>
  <c r="E31" i="17"/>
  <c r="E34" i="17"/>
  <c r="E29" i="17"/>
  <c r="E30" i="17"/>
  <c r="E43" i="17"/>
  <c r="E21" i="17"/>
  <c r="E13" i="17"/>
  <c r="E35" i="17"/>
  <c r="E33" i="17"/>
  <c r="E6" i="17"/>
  <c r="E37" i="17"/>
  <c r="E22" i="15"/>
  <c r="E14" i="15"/>
  <c r="E11" i="15"/>
  <c r="E37" i="15"/>
  <c r="E41" i="15"/>
  <c r="E18" i="14"/>
  <c r="E10" i="14"/>
  <c r="E27" i="14"/>
  <c r="E13" i="14"/>
  <c r="E16" i="14"/>
  <c r="E23" i="14"/>
  <c r="E26" i="14"/>
  <c r="E7" i="14"/>
  <c r="E25" i="14"/>
  <c r="G25" i="14" s="1"/>
  <c r="E41" i="14"/>
  <c r="E36" i="14"/>
  <c r="E9" i="14"/>
  <c r="E34" i="14"/>
  <c r="E41" i="12"/>
  <c r="E18" i="12"/>
  <c r="E32" i="12"/>
  <c r="E39" i="12"/>
  <c r="E20" i="12"/>
  <c r="E30" i="12"/>
  <c r="E6" i="12"/>
  <c r="E22" i="13"/>
  <c r="E21" i="13"/>
  <c r="E30" i="13"/>
  <c r="E10" i="13"/>
  <c r="E39" i="13"/>
  <c r="E42" i="8"/>
  <c r="E22" i="8"/>
  <c r="E36" i="8"/>
  <c r="E14" i="8"/>
  <c r="E24" i="8"/>
  <c r="E8" i="8"/>
  <c r="E41" i="8"/>
  <c r="E10" i="8"/>
  <c r="E37" i="8"/>
  <c r="E7" i="8"/>
  <c r="E17" i="8"/>
  <c r="L44" i="51"/>
  <c r="E9" i="8"/>
  <c r="L44" i="48"/>
  <c r="E43" i="36"/>
  <c r="E43" i="40"/>
  <c r="E43" i="16"/>
  <c r="E28" i="12"/>
  <c r="E11" i="52"/>
  <c r="E17" i="52"/>
  <c r="E18" i="52"/>
  <c r="E23" i="52"/>
  <c r="E27" i="52"/>
  <c r="E29" i="52"/>
  <c r="E32" i="52"/>
  <c r="E41" i="52"/>
  <c r="E9" i="52"/>
  <c r="E10" i="52"/>
  <c r="E13" i="52"/>
  <c r="E19" i="52"/>
  <c r="E21" i="52"/>
  <c r="E25" i="52"/>
  <c r="E26" i="52"/>
  <c r="E33" i="52"/>
  <c r="E34" i="52"/>
  <c r="E36" i="52"/>
  <c r="E40" i="52"/>
  <c r="E42" i="52"/>
  <c r="E8" i="51"/>
  <c r="E12" i="51"/>
  <c r="E20" i="51"/>
  <c r="E24" i="51"/>
  <c r="E25" i="51"/>
  <c r="E26" i="51"/>
  <c r="E29" i="51"/>
  <c r="E30" i="51"/>
  <c r="E33" i="51"/>
  <c r="E36" i="51"/>
  <c r="E40" i="51"/>
  <c r="E41" i="51"/>
  <c r="E42" i="51"/>
  <c r="E5" i="51"/>
  <c r="E9" i="51"/>
  <c r="E17" i="51"/>
  <c r="E32" i="51"/>
  <c r="E7" i="51"/>
  <c r="E10" i="51"/>
  <c r="E13" i="51"/>
  <c r="E16" i="51"/>
  <c r="E18" i="51"/>
  <c r="E28" i="51"/>
  <c r="E34" i="51"/>
  <c r="E38" i="13"/>
  <c r="E42" i="13"/>
  <c r="E43" i="34"/>
  <c r="E42" i="36"/>
  <c r="E42" i="40"/>
  <c r="E42" i="29"/>
  <c r="E30" i="26"/>
  <c r="E41" i="26"/>
  <c r="E9" i="25"/>
  <c r="E42" i="25"/>
  <c r="E43" i="12"/>
  <c r="E42" i="12"/>
  <c r="E43" i="15"/>
  <c r="E42" i="16"/>
  <c r="E41" i="16"/>
  <c r="E41" i="17"/>
  <c r="E41" i="25"/>
  <c r="E41" i="29"/>
  <c r="E41" i="33"/>
  <c r="X42" i="48"/>
  <c r="X42" i="50"/>
  <c r="X42" i="43"/>
  <c r="X42" i="42"/>
  <c r="X42" i="49"/>
  <c r="X42" i="51"/>
  <c r="X42" i="52"/>
  <c r="X42" i="44"/>
  <c r="X42" i="41"/>
  <c r="X42" i="39"/>
  <c r="X42" i="37"/>
  <c r="X42" i="33"/>
  <c r="X42" i="31"/>
  <c r="X42" i="29"/>
  <c r="X42" i="27"/>
  <c r="X42" i="25"/>
  <c r="X42" i="40"/>
  <c r="X42" i="38"/>
  <c r="X42" i="36"/>
  <c r="X42" i="35"/>
  <c r="X42" i="34"/>
  <c r="X42" i="32"/>
  <c r="X42" i="28"/>
  <c r="X42" i="26"/>
  <c r="V42" i="49"/>
  <c r="V42" i="51"/>
  <c r="V42" i="44"/>
  <c r="V42" i="48"/>
  <c r="V42" i="50"/>
  <c r="V42" i="52"/>
  <c r="V42" i="43"/>
  <c r="V42" i="42"/>
  <c r="V42" i="40"/>
  <c r="V42" i="38"/>
  <c r="V42" i="36"/>
  <c r="V42" i="34"/>
  <c r="V42" i="32"/>
  <c r="V42" i="28"/>
  <c r="V42" i="26"/>
  <c r="V42" i="41"/>
  <c r="V42" i="39"/>
  <c r="V42" i="37"/>
  <c r="V42" i="35"/>
  <c r="V42" i="33"/>
  <c r="V42" i="31"/>
  <c r="V42" i="29"/>
  <c r="V42" i="27"/>
  <c r="V42" i="25"/>
  <c r="V43" i="48"/>
  <c r="V43" i="50"/>
  <c r="V43" i="52"/>
  <c r="V43" i="43"/>
  <c r="V43" i="42"/>
  <c r="V43" i="49"/>
  <c r="V43" i="51"/>
  <c r="V43" i="44"/>
  <c r="V43" i="41"/>
  <c r="V43" i="39"/>
  <c r="V43" i="37"/>
  <c r="V43" i="35"/>
  <c r="V43" i="33"/>
  <c r="V43" i="31"/>
  <c r="V43" i="29"/>
  <c r="V43" i="27"/>
  <c r="V43" i="25"/>
  <c r="V43" i="40"/>
  <c r="V43" i="38"/>
  <c r="V43" i="36"/>
  <c r="V43" i="34"/>
  <c r="V43" i="32"/>
  <c r="V43" i="28"/>
  <c r="V43" i="26"/>
  <c r="V42" i="8"/>
  <c r="X42" i="8"/>
  <c r="V42" i="13"/>
  <c r="V43" i="12"/>
  <c r="X42" i="12"/>
  <c r="V42" i="14"/>
  <c r="V42" i="15"/>
  <c r="V43" i="16"/>
  <c r="X42" i="16"/>
  <c r="V43" i="17"/>
  <c r="V43" i="18"/>
  <c r="X42" i="18"/>
  <c r="V42" i="19"/>
  <c r="V43" i="20"/>
  <c r="X42" i="20"/>
  <c r="V42" i="21"/>
  <c r="V43" i="22"/>
  <c r="X42" i="22"/>
  <c r="V42" i="23"/>
  <c r="V42" i="24"/>
  <c r="X42" i="24"/>
  <c r="V43" i="8"/>
  <c r="V43" i="13"/>
  <c r="X42" i="13"/>
  <c r="V42" i="12"/>
  <c r="V43" i="14"/>
  <c r="X42" i="14"/>
  <c r="V43" i="15"/>
  <c r="X42" i="15"/>
  <c r="V42" i="16"/>
  <c r="V42" i="17"/>
  <c r="X42" i="17"/>
  <c r="V42" i="18"/>
  <c r="V43" i="19"/>
  <c r="X42" i="19"/>
  <c r="V42" i="20"/>
  <c r="V43" i="21"/>
  <c r="X42" i="21"/>
  <c r="V42" i="22"/>
  <c r="V43" i="23"/>
  <c r="X42" i="23"/>
  <c r="V43" i="24"/>
  <c r="V36" i="38"/>
  <c r="V36" i="22"/>
  <c r="V36" i="48"/>
  <c r="V36" i="43"/>
  <c r="X18" i="26"/>
  <c r="X18" i="35"/>
  <c r="X18" i="14"/>
  <c r="X18" i="27"/>
  <c r="X16" i="42"/>
  <c r="X16" i="41"/>
  <c r="X16" i="15"/>
  <c r="X16" i="19"/>
  <c r="X16" i="22"/>
  <c r="X16" i="43"/>
  <c r="V10" i="28"/>
  <c r="V10" i="51"/>
  <c r="V10" i="18"/>
  <c r="V10" i="22"/>
  <c r="V10" i="37"/>
  <c r="V10" i="43"/>
  <c r="V10" i="40"/>
  <c r="V10" i="29"/>
  <c r="V10" i="32"/>
  <c r="V10" i="23"/>
  <c r="V10" i="24"/>
  <c r="V10" i="38"/>
  <c r="V10" i="16"/>
  <c r="V10" i="33"/>
  <c r="V10" i="44"/>
  <c r="V10" i="50"/>
  <c r="V10" i="39"/>
  <c r="V8" i="13"/>
  <c r="V8" i="18"/>
  <c r="X38" i="20"/>
  <c r="X38" i="36"/>
  <c r="X38" i="31"/>
  <c r="X38" i="44"/>
  <c r="V11" i="38"/>
  <c r="X18" i="43"/>
  <c r="X18" i="52"/>
  <c r="X18" i="21"/>
  <c r="X18" i="41"/>
  <c r="X18" i="25"/>
  <c r="X18" i="44"/>
  <c r="X18" i="28"/>
  <c r="X16" i="17"/>
  <c r="X38" i="12"/>
  <c r="V36" i="25"/>
  <c r="V7" i="24"/>
  <c r="V7" i="25"/>
  <c r="V7" i="38"/>
  <c r="X38" i="34"/>
  <c r="X38" i="24"/>
  <c r="X38" i="48"/>
  <c r="X38" i="16"/>
  <c r="X38" i="40"/>
  <c r="X38" i="51"/>
  <c r="V34" i="27"/>
  <c r="V34" i="14"/>
  <c r="E23" i="4"/>
  <c r="X20" i="14" s="1"/>
  <c r="V11" i="33"/>
  <c r="V11" i="8"/>
  <c r="V11" i="16"/>
  <c r="V7" i="16"/>
  <c r="V7" i="12"/>
  <c r="V11" i="36"/>
  <c r="V11" i="40"/>
  <c r="V10" i="36"/>
  <c r="X18" i="50"/>
  <c r="X18" i="30"/>
  <c r="X18" i="48"/>
  <c r="X18" i="37"/>
  <c r="X18" i="22"/>
  <c r="X18" i="32"/>
  <c r="X18" i="18"/>
  <c r="X18" i="12"/>
  <c r="X18" i="38"/>
  <c r="X18" i="36"/>
  <c r="X18" i="20"/>
  <c r="X16" i="49"/>
  <c r="X16" i="39"/>
  <c r="X38" i="22"/>
  <c r="V10" i="48"/>
  <c r="V8" i="50"/>
  <c r="V7" i="43"/>
  <c r="V7" i="44"/>
  <c r="V7" i="34"/>
  <c r="V7" i="32"/>
  <c r="V7" i="37"/>
  <c r="V7" i="27"/>
  <c r="X38" i="28"/>
  <c r="X38" i="17"/>
  <c r="X38" i="52"/>
  <c r="X38" i="41"/>
  <c r="X38" i="25"/>
  <c r="X38" i="21"/>
  <c r="X38" i="35"/>
  <c r="V36" i="42"/>
  <c r="V12" i="32"/>
  <c r="V12" i="39"/>
  <c r="V12" i="40"/>
  <c r="V12" i="34"/>
  <c r="V24" i="20"/>
  <c r="V24" i="32"/>
  <c r="V18" i="22"/>
  <c r="V18" i="23"/>
  <c r="V18" i="34"/>
  <c r="V18" i="38"/>
  <c r="V18" i="40"/>
  <c r="V18" i="17"/>
  <c r="V18" i="27"/>
  <c r="V18" i="36"/>
  <c r="V18" i="39"/>
  <c r="V18" i="41"/>
  <c r="V27" i="21"/>
  <c r="V28" i="14"/>
  <c r="V28" i="19"/>
  <c r="V28" i="32"/>
  <c r="V28" i="38"/>
  <c r="V28" i="39"/>
  <c r="V28" i="40"/>
  <c r="V28" i="22"/>
  <c r="V28" i="26"/>
  <c r="V28" i="37"/>
  <c r="D9" i="4"/>
  <c r="V6" i="24" s="1"/>
  <c r="D17" i="4"/>
  <c r="V14" i="15" s="1"/>
  <c r="D23" i="4"/>
  <c r="V20" i="15" s="1"/>
  <c r="D33" i="4"/>
  <c r="V30" i="52" s="1"/>
  <c r="E17" i="4"/>
  <c r="D22" i="4"/>
  <c r="V30" i="29"/>
  <c r="V30" i="8"/>
  <c r="V30" i="49"/>
  <c r="V30" i="24"/>
  <c r="V30" i="39"/>
  <c r="V30" i="30"/>
  <c r="V30" i="41"/>
  <c r="V6" i="27"/>
  <c r="V6" i="41"/>
  <c r="V6" i="12"/>
  <c r="V6" i="15"/>
  <c r="V6" i="16"/>
  <c r="V6" i="31"/>
  <c r="V6" i="49"/>
  <c r="V6" i="8"/>
  <c r="V6" i="51"/>
  <c r="V6" i="14"/>
  <c r="V6" i="21"/>
  <c r="V6" i="22"/>
  <c r="V6" i="33"/>
  <c r="V6" i="20"/>
  <c r="V6" i="40"/>
  <c r="V6" i="43"/>
  <c r="V6" i="38"/>
  <c r="V6" i="42"/>
  <c r="V6" i="35"/>
  <c r="V6" i="29"/>
  <c r="V6" i="23"/>
  <c r="X20" i="33"/>
  <c r="X20" i="12"/>
  <c r="X20" i="51"/>
  <c r="X20" i="41"/>
  <c r="X20" i="28"/>
  <c r="X20" i="29"/>
  <c r="X20" i="50"/>
  <c r="V20" i="49"/>
  <c r="X19" i="52"/>
  <c r="X19" i="43"/>
  <c r="V7" i="28"/>
  <c r="V7" i="48"/>
  <c r="X18" i="42"/>
  <c r="X18" i="24"/>
  <c r="V27" i="8"/>
  <c r="V27" i="17"/>
  <c r="V12" i="43"/>
  <c r="V12" i="12"/>
  <c r="V12" i="50"/>
  <c r="V12" i="52"/>
  <c r="V12" i="17"/>
  <c r="V12" i="19"/>
  <c r="V12" i="22"/>
  <c r="V12" i="44"/>
  <c r="V12" i="48"/>
  <c r="V12" i="49"/>
  <c r="V12" i="51"/>
  <c r="V12" i="15"/>
  <c r="V12" i="18"/>
  <c r="V12" i="21"/>
  <c r="V12" i="24"/>
  <c r="V16" i="17"/>
  <c r="V16" i="22"/>
  <c r="V16" i="42"/>
  <c r="V16" i="29"/>
  <c r="V16" i="30"/>
  <c r="V16" i="33"/>
  <c r="V16" i="35"/>
  <c r="V16" i="39"/>
  <c r="V16" i="26"/>
  <c r="V16" i="13"/>
  <c r="V16" i="25"/>
  <c r="V16" i="41"/>
  <c r="V16" i="51"/>
  <c r="V16" i="8"/>
  <c r="V16" i="12"/>
  <c r="V16" i="24"/>
  <c r="V16" i="27"/>
  <c r="V16" i="49"/>
  <c r="V16" i="14"/>
  <c r="V16" i="19"/>
  <c r="V16" i="20"/>
  <c r="V16" i="28"/>
  <c r="V16" i="23"/>
  <c r="V16" i="32"/>
  <c r="V16" i="34"/>
  <c r="V16" i="38"/>
  <c r="V16" i="40"/>
  <c r="V16" i="44"/>
  <c r="V16" i="16"/>
  <c r="V16" i="37"/>
  <c r="V16" i="31"/>
  <c r="V16" i="50"/>
  <c r="V16" i="18"/>
  <c r="V16" i="48"/>
  <c r="V25" i="18"/>
  <c r="V25" i="29"/>
  <c r="V25" i="17"/>
  <c r="V25" i="8"/>
  <c r="V25" i="32"/>
  <c r="V25" i="37"/>
  <c r="V38" i="51"/>
  <c r="V38" i="17"/>
  <c r="V38" i="32"/>
  <c r="V38" i="42"/>
  <c r="V38" i="18"/>
  <c r="V38" i="27"/>
  <c r="V38" i="37"/>
  <c r="V38" i="48"/>
  <c r="V38" i="15"/>
  <c r="V38" i="26"/>
  <c r="V38" i="35"/>
  <c r="V38" i="13"/>
  <c r="V38" i="22"/>
  <c r="V38" i="30"/>
  <c r="E10" i="40"/>
  <c r="E42" i="30"/>
  <c r="E31" i="28"/>
  <c r="E43" i="23"/>
  <c r="E28" i="20"/>
  <c r="E42" i="17"/>
  <c r="E42" i="15"/>
  <c r="E23" i="12"/>
  <c r="J7" i="46"/>
  <c r="E11" i="27"/>
  <c r="E41" i="18"/>
  <c r="E8" i="38"/>
  <c r="E38" i="23"/>
  <c r="E20" i="13"/>
  <c r="V31" i="21"/>
  <c r="V31" i="28"/>
  <c r="V31" i="39"/>
  <c r="V31" i="14"/>
  <c r="V31" i="38"/>
  <c r="V31" i="36"/>
  <c r="V31" i="35"/>
  <c r="V31" i="26"/>
  <c r="V31" i="32"/>
  <c r="V31" i="43"/>
  <c r="V21" i="26"/>
  <c r="V21" i="30"/>
  <c r="V21" i="35"/>
  <c r="V21" i="44"/>
  <c r="V21" i="19"/>
  <c r="V21" i="18"/>
  <c r="V21" i="29"/>
  <c r="V21" i="36"/>
  <c r="V21" i="52"/>
  <c r="V21" i="8"/>
  <c r="N44" i="39"/>
  <c r="N44" i="15"/>
  <c r="N28" i="43"/>
  <c r="P5" i="39"/>
  <c r="F5" i="42"/>
  <c r="P5" i="27"/>
  <c r="N30" i="12"/>
  <c r="N30" i="14"/>
  <c r="N18" i="41"/>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AN9" i="4"/>
  <c r="H9" i="4" s="1"/>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35"/>
  <c r="V41" i="31"/>
  <c r="V41" i="16"/>
  <c r="V41" i="17"/>
  <c r="V41" i="24"/>
  <c r="V41" i="48"/>
  <c r="V41" i="29"/>
  <c r="V41" i="25"/>
  <c r="V41" i="21"/>
  <c r="X31" i="29"/>
  <c r="X31" i="15"/>
  <c r="X31" i="23"/>
  <c r="X31" i="36"/>
  <c r="X31" i="25"/>
  <c r="N18" i="51"/>
  <c r="F27" i="31"/>
  <c r="F27" i="30"/>
  <c r="F27" i="32"/>
  <c r="F27" i="33"/>
  <c r="F27" i="34"/>
  <c r="G27" i="34" s="1"/>
  <c r="F27" i="35"/>
  <c r="F27" i="36"/>
  <c r="F27" i="37"/>
  <c r="F27" i="38"/>
  <c r="F27" i="39"/>
  <c r="F27" i="40"/>
  <c r="F27" i="41"/>
  <c r="F27" i="42"/>
  <c r="G27" i="42" s="1"/>
  <c r="F27" i="44"/>
  <c r="F27" i="43"/>
  <c r="P27" i="31"/>
  <c r="P27" i="30"/>
  <c r="P27" i="32"/>
  <c r="P27" i="33"/>
  <c r="P27" i="34"/>
  <c r="P27" i="35"/>
  <c r="P27" i="36"/>
  <c r="P27" i="37"/>
  <c r="P27" i="38"/>
  <c r="P27" i="39"/>
  <c r="P27" i="40"/>
  <c r="P27" i="41"/>
  <c r="P27" i="42"/>
  <c r="P27" i="44"/>
  <c r="P27" i="43"/>
  <c r="F27" i="48"/>
  <c r="F27" i="49"/>
  <c r="P27" i="49"/>
  <c r="P27" i="51"/>
  <c r="F27" i="51"/>
  <c r="F27" i="13"/>
  <c r="N28" i="52"/>
  <c r="O42" i="4"/>
  <c r="P42" i="4" s="1"/>
  <c r="C42" i="4" s="1"/>
  <c r="F39" i="39" s="1"/>
  <c r="O37" i="4"/>
  <c r="P37" i="4" s="1"/>
  <c r="C37" i="4" s="1"/>
  <c r="F34" i="13" s="1"/>
  <c r="O22" i="4"/>
  <c r="P22" i="4" s="1"/>
  <c r="C22" i="4" s="1"/>
  <c r="P19" i="41" s="1"/>
  <c r="O16" i="4"/>
  <c r="P16" i="4" s="1"/>
  <c r="C16" i="4" s="1"/>
  <c r="F13" i="36" s="1"/>
  <c r="P10" i="15"/>
  <c r="F10" i="43"/>
  <c r="F10" i="41"/>
  <c r="F28" i="28"/>
  <c r="P28" i="21"/>
  <c r="O39" i="4"/>
  <c r="P39" i="4" s="1"/>
  <c r="C39" i="4" s="1"/>
  <c r="F36" i="19" s="1"/>
  <c r="O32" i="4"/>
  <c r="P32" i="4" s="1"/>
  <c r="C32" i="4" s="1"/>
  <c r="P29" i="14" s="1"/>
  <c r="AN45" i="4"/>
  <c r="H45" i="4" s="1"/>
  <c r="N42" i="31" s="1"/>
  <c r="F27" i="12"/>
  <c r="P27" i="12"/>
  <c r="P27" i="14"/>
  <c r="P27" i="15"/>
  <c r="P27" i="16"/>
  <c r="F27" i="21"/>
  <c r="F27" i="22"/>
  <c r="F27" i="17"/>
  <c r="P27" i="18"/>
  <c r="P27" i="19"/>
  <c r="P27" i="20"/>
  <c r="P27" i="23"/>
  <c r="P27" i="24"/>
  <c r="P27" i="25"/>
  <c r="P27" i="26"/>
  <c r="P27" i="27"/>
  <c r="P27" i="28"/>
  <c r="P27" i="29"/>
  <c r="F27" i="14"/>
  <c r="F27" i="15"/>
  <c r="G27" i="15" s="1"/>
  <c r="F27" i="16"/>
  <c r="P27" i="17"/>
  <c r="P27" i="21"/>
  <c r="P27" i="22"/>
  <c r="F27" i="18"/>
  <c r="G27" i="18" s="1"/>
  <c r="F27" i="19"/>
  <c r="F27" i="20"/>
  <c r="F27" i="23"/>
  <c r="F27" i="24"/>
  <c r="G27" i="24" s="1"/>
  <c r="F27" i="25"/>
  <c r="F27" i="26"/>
  <c r="F27" i="27"/>
  <c r="F27" i="28"/>
  <c r="G27" i="28" s="1"/>
  <c r="F27" i="29"/>
  <c r="F11" i="43"/>
  <c r="AN46" i="4"/>
  <c r="H46" i="4" s="1"/>
  <c r="F34" i="17"/>
  <c r="F36" i="35"/>
  <c r="O38" i="4"/>
  <c r="P38" i="4" s="1"/>
  <c r="C38" i="4" s="1"/>
  <c r="O26" i="4"/>
  <c r="P26" i="4" s="1"/>
  <c r="C26" i="4" s="1"/>
  <c r="F33" i="28"/>
  <c r="F33" i="19"/>
  <c r="F33" i="26"/>
  <c r="G33" i="26" s="1"/>
  <c r="P33" i="16"/>
  <c r="F33" i="33"/>
  <c r="G33" i="33" s="1"/>
  <c r="F33" i="20"/>
  <c r="F33" i="34"/>
  <c r="F33" i="27"/>
  <c r="P33" i="32"/>
  <c r="F33" i="36"/>
  <c r="P33" i="49"/>
  <c r="P10" i="50"/>
  <c r="N40" i="50"/>
  <c r="N40" i="17"/>
  <c r="N40" i="29"/>
  <c r="N40" i="32"/>
  <c r="N40" i="36"/>
  <c r="N40" i="34"/>
  <c r="N40" i="42"/>
  <c r="N40" i="49"/>
  <c r="N40" i="18"/>
  <c r="N40" i="23"/>
  <c r="N40" i="27"/>
  <c r="N40" i="31"/>
  <c r="N40" i="21"/>
  <c r="N40" i="28"/>
  <c r="N40" i="37"/>
  <c r="N35" i="48"/>
  <c r="N35" i="50"/>
  <c r="N35" i="49"/>
  <c r="N35" i="51"/>
  <c r="O41" i="4"/>
  <c r="P41" i="4" s="1"/>
  <c r="C41" i="4" s="1"/>
  <c r="O46" i="4"/>
  <c r="P46" i="4" s="1"/>
  <c r="C46" i="4" s="1"/>
  <c r="P43" i="17" s="1"/>
  <c r="P19" i="15"/>
  <c r="P32" i="52"/>
  <c r="P32" i="48"/>
  <c r="P32" i="32"/>
  <c r="F32" i="41"/>
  <c r="P12" i="13"/>
  <c r="F12" i="17"/>
  <c r="P12" i="16"/>
  <c r="F12" i="19"/>
  <c r="F12" i="12"/>
  <c r="P12" i="15"/>
  <c r="P12" i="18"/>
  <c r="AI28" i="4"/>
  <c r="G28" i="4" s="1"/>
  <c r="AI26" i="4"/>
  <c r="G26" i="4" s="1"/>
  <c r="J23" i="25" s="1"/>
  <c r="AI24" i="4"/>
  <c r="G24" i="4" s="1"/>
  <c r="J21" i="13" s="1"/>
  <c r="AI20" i="4"/>
  <c r="G20" i="4" s="1"/>
  <c r="AI18" i="4"/>
  <c r="G18" i="4" s="1"/>
  <c r="J15" i="17" s="1"/>
  <c r="AI16" i="4"/>
  <c r="G16" i="4" s="1"/>
  <c r="AI12" i="4"/>
  <c r="G12" i="4" s="1"/>
  <c r="J9" i="28" s="1"/>
  <c r="G10" i="4"/>
  <c r="J7" i="50" s="1"/>
  <c r="F29" i="25"/>
  <c r="P29" i="49"/>
  <c r="P29" i="29"/>
  <c r="F29" i="39"/>
  <c r="F29" i="26"/>
  <c r="P29" i="52"/>
  <c r="P29" i="34"/>
  <c r="F29" i="17"/>
  <c r="G29" i="17" s="1"/>
  <c r="F29" i="23"/>
  <c r="G29" i="23" s="1"/>
  <c r="F29" i="27"/>
  <c r="F29" i="30"/>
  <c r="G29" i="30" s="1"/>
  <c r="F29" i="37"/>
  <c r="F29" i="41"/>
  <c r="P32" i="15"/>
  <c r="F32" i="27"/>
  <c r="F32" i="13"/>
  <c r="P32" i="39"/>
  <c r="F32" i="8"/>
  <c r="G32" i="8" s="1"/>
  <c r="F40" i="13"/>
  <c r="F40" i="14"/>
  <c r="P40" i="15"/>
  <c r="P40" i="16"/>
  <c r="P40" i="17"/>
  <c r="F40" i="19"/>
  <c r="F40" i="20"/>
  <c r="G40" i="20" s="1"/>
  <c r="P40" i="20"/>
  <c r="F40" i="22"/>
  <c r="P40" i="23"/>
  <c r="P40" i="31"/>
  <c r="P40" i="25"/>
  <c r="F40" i="27"/>
  <c r="P40" i="29"/>
  <c r="F40" i="32"/>
  <c r="P40" i="33"/>
  <c r="F40" i="36"/>
  <c r="P40" i="37"/>
  <c r="F40" i="39"/>
  <c r="P40" i="41"/>
  <c r="P40" i="34"/>
  <c r="P40" i="38"/>
  <c r="F40" i="44"/>
  <c r="F40" i="43"/>
  <c r="P40" i="49"/>
  <c r="F40" i="50"/>
  <c r="F40" i="51"/>
  <c r="P40" i="13"/>
  <c r="F40" i="15"/>
  <c r="P40" i="14"/>
  <c r="P40" i="18"/>
  <c r="F40" i="18"/>
  <c r="G40" i="18" s="1"/>
  <c r="P40" i="19"/>
  <c r="P40" i="21"/>
  <c r="F40" i="21"/>
  <c r="F40" i="23"/>
  <c r="F40" i="24"/>
  <c r="G40" i="24" s="1"/>
  <c r="F40" i="25"/>
  <c r="G40" i="25" s="1"/>
  <c r="F40" i="26"/>
  <c r="P40" i="27"/>
  <c r="F40" i="31"/>
  <c r="P40" i="30"/>
  <c r="F40" i="33"/>
  <c r="P40" i="35"/>
  <c r="F40" i="37"/>
  <c r="F40" i="38"/>
  <c r="F40" i="41"/>
  <c r="P40" i="32"/>
  <c r="P40" i="36"/>
  <c r="F40" i="42"/>
  <c r="P40" i="44"/>
  <c r="P40" i="43"/>
  <c r="P40" i="48"/>
  <c r="P40" i="50"/>
  <c r="P40" i="51"/>
  <c r="F25" i="13"/>
  <c r="F25" i="52"/>
  <c r="P25" i="51"/>
  <c r="P25" i="50"/>
  <c r="F40" i="52"/>
  <c r="F12" i="22"/>
  <c r="G12" i="22" s="1"/>
  <c r="F12" i="26"/>
  <c r="F12" i="28"/>
  <c r="P12" i="30"/>
  <c r="P12" i="34"/>
  <c r="F12" i="24"/>
  <c r="F12" i="38"/>
  <c r="F12" i="40"/>
  <c r="F12" i="42"/>
  <c r="P12" i="20"/>
  <c r="P12" i="22"/>
  <c r="P12" i="27"/>
  <c r="F12" i="31"/>
  <c r="F12" i="33"/>
  <c r="P12" i="23"/>
  <c r="P12" i="36"/>
  <c r="P12" i="38"/>
  <c r="P12" i="41"/>
  <c r="F12" i="43"/>
  <c r="AI32" i="4"/>
  <c r="G32" i="4" s="1"/>
  <c r="J29" i="48" s="1"/>
  <c r="AI38" i="4"/>
  <c r="G38" i="4" s="1"/>
  <c r="J35" i="17" s="1"/>
  <c r="AI30" i="4"/>
  <c r="G30" i="4" s="1"/>
  <c r="AI22" i="4"/>
  <c r="G22" i="4" s="1"/>
  <c r="AI14" i="4"/>
  <c r="G14" i="4" s="1"/>
  <c r="J11" i="35" s="1"/>
  <c r="AI9" i="4"/>
  <c r="G9" i="4" s="1"/>
  <c r="J7" i="15"/>
  <c r="J7" i="12"/>
  <c r="J7" i="13"/>
  <c r="J7" i="42"/>
  <c r="J23" i="23"/>
  <c r="J35" i="19"/>
  <c r="J35" i="27"/>
  <c r="J35" i="15"/>
  <c r="J35" i="28"/>
  <c r="J35" i="36"/>
  <c r="J35" i="52"/>
  <c r="J35" i="31"/>
  <c r="J35" i="42"/>
  <c r="J35" i="40"/>
  <c r="J35" i="37"/>
  <c r="J35" i="38"/>
  <c r="AI34" i="4"/>
  <c r="G34" i="4" s="1"/>
  <c r="J31" i="16" s="1"/>
  <c r="J21" i="48"/>
  <c r="F43" i="30"/>
  <c r="P43" i="37"/>
  <c r="F43" i="39"/>
  <c r="F43" i="23"/>
  <c r="P43" i="40"/>
  <c r="F43" i="16"/>
  <c r="P43" i="15"/>
  <c r="J15" i="34"/>
  <c r="J15" i="37"/>
  <c r="J15" i="40"/>
  <c r="J15" i="27"/>
  <c r="AI40" i="4"/>
  <c r="G40" i="4" s="1"/>
  <c r="J37" i="13" s="1"/>
  <c r="X14" i="37"/>
  <c r="X14" i="38"/>
  <c r="X14" i="49"/>
  <c r="X14" i="30"/>
  <c r="X14" i="18"/>
  <c r="X14" i="40"/>
  <c r="X14" i="43"/>
  <c r="X14" i="23"/>
  <c r="X14" i="12"/>
  <c r="X14" i="20"/>
  <c r="X14" i="19"/>
  <c r="X14" i="29"/>
  <c r="P23" i="8"/>
  <c r="F23" i="16"/>
  <c r="G23" i="16" s="1"/>
  <c r="P33" i="43"/>
  <c r="P33" i="42"/>
  <c r="F33" i="8"/>
  <c r="P33" i="24"/>
  <c r="F33" i="41"/>
  <c r="G33" i="41" s="1"/>
  <c r="P33" i="31"/>
  <c r="F39" i="17"/>
  <c r="G39" i="17" s="1"/>
  <c r="F39" i="48"/>
  <c r="P39" i="33"/>
  <c r="G27" i="31"/>
  <c r="X22" i="22"/>
  <c r="X22" i="38"/>
  <c r="X22" i="40"/>
  <c r="X22" i="48"/>
  <c r="X22" i="21"/>
  <c r="X22" i="52"/>
  <c r="X22" i="31"/>
  <c r="X22" i="39"/>
  <c r="X22" i="34"/>
  <c r="X22" i="23"/>
  <c r="X22" i="44"/>
  <c r="X22" i="37"/>
  <c r="X22" i="29"/>
  <c r="X22" i="26"/>
  <c r="X22" i="36"/>
  <c r="X22" i="35"/>
  <c r="X22" i="19"/>
  <c r="X22" i="32"/>
  <c r="X22" i="30"/>
  <c r="X22" i="43"/>
  <c r="X22" i="27"/>
  <c r="X22" i="49"/>
  <c r="X22" i="12"/>
  <c r="X22" i="50"/>
  <c r="X22" i="14"/>
  <c r="X22" i="25"/>
  <c r="X22" i="51"/>
  <c r="X22" i="33"/>
  <c r="X22" i="20"/>
  <c r="X22" i="42"/>
  <c r="X22" i="41"/>
  <c r="X22" i="16"/>
  <c r="X22" i="15"/>
  <c r="X22" i="18"/>
  <c r="X22" i="8"/>
  <c r="X22" i="28"/>
  <c r="V40" i="30"/>
  <c r="V40" i="19"/>
  <c r="V40" i="14"/>
  <c r="V40" i="33"/>
  <c r="V40" i="23"/>
  <c r="V40" i="18"/>
  <c r="V40" i="15"/>
  <c r="V40" i="16"/>
  <c r="V40" i="38"/>
  <c r="V40" i="21"/>
  <c r="V40" i="36"/>
  <c r="V40" i="28"/>
  <c r="V40" i="12"/>
  <c r="V40" i="34"/>
  <c r="V40" i="40"/>
  <c r="V40" i="29"/>
  <c r="V40" i="43"/>
  <c r="V40" i="49"/>
  <c r="V40" i="31"/>
  <c r="V40" i="41"/>
  <c r="V40" i="25"/>
  <c r="V40" i="8"/>
  <c r="V40" i="52"/>
  <c r="V40" i="50"/>
  <c r="V40" i="17"/>
  <c r="V40" i="48"/>
  <c r="V40" i="22"/>
  <c r="V40" i="39"/>
  <c r="V40" i="20"/>
  <c r="V40" i="32"/>
  <c r="V40" i="35"/>
  <c r="V40" i="27"/>
  <c r="V40" i="42"/>
  <c r="V40" i="44"/>
  <c r="V40" i="51"/>
  <c r="V40" i="26"/>
  <c r="F23" i="28"/>
  <c r="G23" i="28" s="1"/>
  <c r="F39" i="31"/>
  <c r="G39" i="31" s="1"/>
  <c r="P39" i="41"/>
  <c r="P39" i="26"/>
  <c r="P39" i="31"/>
  <c r="P39" i="14"/>
  <c r="P39" i="16"/>
  <c r="F39" i="51"/>
  <c r="F39" i="29"/>
  <c r="P39" i="8"/>
  <c r="P39" i="18"/>
  <c r="P39" i="20"/>
  <c r="P39" i="30"/>
  <c r="P33" i="33"/>
  <c r="P33" i="36"/>
  <c r="P33" i="15"/>
  <c r="F33" i="16"/>
  <c r="P33" i="17"/>
  <c r="F33" i="51"/>
  <c r="G33" i="51" s="1"/>
  <c r="F33" i="50"/>
  <c r="F33" i="17"/>
  <c r="P33" i="22"/>
  <c r="F33" i="44"/>
  <c r="F33" i="40"/>
  <c r="P33" i="52"/>
  <c r="F33" i="42"/>
  <c r="P33" i="14"/>
  <c r="P33" i="20"/>
  <c r="F33" i="30"/>
  <c r="G33" i="30" s="1"/>
  <c r="P33" i="8"/>
  <c r="F33" i="24"/>
  <c r="P33" i="51"/>
  <c r="P33" i="12"/>
  <c r="P33" i="28"/>
  <c r="P33" i="50"/>
  <c r="F33" i="18"/>
  <c r="F33" i="31"/>
  <c r="G33" i="31" s="1"/>
  <c r="F33" i="43"/>
  <c r="P33" i="40"/>
  <c r="P33" i="13"/>
  <c r="F33" i="22"/>
  <c r="P33" i="26"/>
  <c r="F33" i="49"/>
  <c r="F33" i="14"/>
  <c r="P33" i="38"/>
  <c r="F33" i="25"/>
  <c r="P33" i="37"/>
  <c r="F33" i="48"/>
  <c r="F33" i="29"/>
  <c r="P33" i="41"/>
  <c r="F33" i="39"/>
  <c r="P33" i="35"/>
  <c r="P33" i="27"/>
  <c r="F33" i="23"/>
  <c r="F33" i="15"/>
  <c r="P33" i="34"/>
  <c r="P33" i="19"/>
  <c r="P33" i="48"/>
  <c r="F33" i="37"/>
  <c r="P33" i="23"/>
  <c r="F33" i="38"/>
  <c r="P33" i="18"/>
  <c r="F15" i="33"/>
  <c r="G15" i="33" s="1"/>
  <c r="P13" i="37"/>
  <c r="F13" i="14"/>
  <c r="F13" i="33"/>
  <c r="G13" i="33" s="1"/>
  <c r="P13" i="19"/>
  <c r="F13" i="41"/>
  <c r="G13" i="41" s="1"/>
  <c r="F13" i="13"/>
  <c r="F36" i="15"/>
  <c r="P36" i="52"/>
  <c r="P36" i="49"/>
  <c r="P36" i="23"/>
  <c r="F36" i="18"/>
  <c r="P36" i="25"/>
  <c r="F36" i="44"/>
  <c r="G36" i="44" s="1"/>
  <c r="F36" i="42"/>
  <c r="P36" i="40"/>
  <c r="P36" i="20"/>
  <c r="F36" i="31"/>
  <c r="F36" i="28"/>
  <c r="P36" i="37"/>
  <c r="F14" i="19"/>
  <c r="P14" i="39"/>
  <c r="V17" i="41"/>
  <c r="V17" i="36"/>
  <c r="V17" i="25"/>
  <c r="V17" i="49"/>
  <c r="V17" i="32"/>
  <c r="V17" i="39"/>
  <c r="V17" i="43"/>
  <c r="V17" i="17"/>
  <c r="N43" i="38"/>
  <c r="N43" i="16"/>
  <c r="N43" i="50"/>
  <c r="N43" i="22"/>
  <c r="N43" i="8"/>
  <c r="P29" i="8"/>
  <c r="P29" i="33"/>
  <c r="F29" i="8"/>
  <c r="P29" i="23"/>
  <c r="P29" i="50"/>
  <c r="P29" i="44"/>
  <c r="P29" i="17"/>
  <c r="F29" i="43"/>
  <c r="P29" i="20"/>
  <c r="F29" i="15"/>
  <c r="P29" i="39"/>
  <c r="F29" i="51"/>
  <c r="P13" i="34"/>
  <c r="P13" i="33"/>
  <c r="F13" i="27"/>
  <c r="F13" i="28"/>
  <c r="G13" i="28" s="1"/>
  <c r="P13" i="44"/>
  <c r="P13" i="51"/>
  <c r="F13" i="8"/>
  <c r="F13" i="17"/>
  <c r="G13" i="17" s="1"/>
  <c r="F13" i="34"/>
  <c r="F13" i="32"/>
  <c r="F13" i="44"/>
  <c r="P13" i="23"/>
  <c r="P13" i="29"/>
  <c r="F13" i="23"/>
  <c r="G13" i="23" s="1"/>
  <c r="F13" i="39"/>
  <c r="P13" i="15"/>
  <c r="P13" i="42"/>
  <c r="F13" i="35"/>
  <c r="F13" i="29"/>
  <c r="P13" i="8"/>
  <c r="F13" i="30"/>
  <c r="P13" i="50"/>
  <c r="F13" i="15"/>
  <c r="G13" i="15" s="1"/>
  <c r="P13" i="48"/>
  <c r="P13" i="12"/>
  <c r="P13" i="36"/>
  <c r="P13" i="35"/>
  <c r="P13" i="43"/>
  <c r="F13" i="25"/>
  <c r="F13" i="43"/>
  <c r="F13" i="37"/>
  <c r="G13" i="37" s="1"/>
  <c r="F13" i="18"/>
  <c r="P13" i="26"/>
  <c r="P13" i="21"/>
  <c r="F13" i="42"/>
  <c r="P13" i="20"/>
  <c r="P13" i="39"/>
  <c r="F13" i="38"/>
  <c r="P13" i="41"/>
  <c r="P13" i="49"/>
  <c r="P13" i="13"/>
  <c r="F13" i="26"/>
  <c r="F13" i="52"/>
  <c r="P13" i="27"/>
  <c r="F13" i="22"/>
  <c r="F13" i="40"/>
  <c r="P13" i="18"/>
  <c r="P13" i="30"/>
  <c r="F13" i="24"/>
  <c r="F13" i="20"/>
  <c r="P13" i="14"/>
  <c r="P13" i="28"/>
  <c r="P13" i="17"/>
  <c r="F15" i="22"/>
  <c r="F34" i="30"/>
  <c r="P34" i="27"/>
  <c r="X20" i="36"/>
  <c r="X20" i="19"/>
  <c r="X20" i="21"/>
  <c r="X20" i="43"/>
  <c r="X20" i="23"/>
  <c r="X20" i="25"/>
  <c r="X20" i="31"/>
  <c r="X20" i="37"/>
  <c r="X20" i="52"/>
  <c r="X20" i="30"/>
  <c r="X20" i="49"/>
  <c r="X20" i="34"/>
  <c r="X20" i="40"/>
  <c r="X20" i="17"/>
  <c r="X20" i="48"/>
  <c r="X20" i="42"/>
  <c r="X20" i="35"/>
  <c r="X20" i="38"/>
  <c r="X20" i="20"/>
  <c r="X20" i="16"/>
  <c r="V33" i="52"/>
  <c r="V33" i="23"/>
  <c r="V33" i="20"/>
  <c r="V33" i="38"/>
  <c r="X32" i="22"/>
  <c r="X32" i="32"/>
  <c r="X32" i="51"/>
  <c r="X32" i="12"/>
  <c r="X32" i="35"/>
  <c r="X32" i="26"/>
  <c r="X32" i="40"/>
  <c r="X32" i="18"/>
  <c r="X32" i="13"/>
  <c r="X32" i="23"/>
  <c r="X32" i="38"/>
  <c r="X32" i="15"/>
  <c r="X32" i="29"/>
  <c r="X32" i="50"/>
  <c r="X32" i="36"/>
  <c r="X32" i="44"/>
  <c r="X32" i="16"/>
  <c r="X32" i="33"/>
  <c r="X32" i="48"/>
  <c r="X32" i="24"/>
  <c r="X32" i="34"/>
  <c r="X32" i="20"/>
  <c r="X32" i="49"/>
  <c r="X32" i="31"/>
  <c r="X32" i="25"/>
  <c r="X32" i="17"/>
  <c r="X32" i="41"/>
  <c r="X32" i="28"/>
  <c r="X32" i="39"/>
  <c r="X7" i="39"/>
  <c r="X7" i="13"/>
  <c r="X7" i="14"/>
  <c r="X7" i="40"/>
  <c r="X7" i="41"/>
  <c r="X7" i="49"/>
  <c r="X7" i="21"/>
  <c r="N35" i="18"/>
  <c r="N35" i="29"/>
  <c r="N35" i="28"/>
  <c r="N35" i="38"/>
  <c r="N35" i="16"/>
  <c r="N35" i="44"/>
  <c r="N35" i="35"/>
  <c r="N35" i="39"/>
  <c r="N35" i="8"/>
  <c r="N35" i="22"/>
  <c r="N35" i="25"/>
  <c r="N35" i="36"/>
  <c r="N35" i="43"/>
  <c r="N35" i="20"/>
  <c r="N35" i="15"/>
  <c r="N35" i="30"/>
  <c r="N35" i="24"/>
  <c r="N35" i="27"/>
  <c r="N35" i="14"/>
  <c r="N35" i="41"/>
  <c r="N35" i="34"/>
  <c r="N35" i="17"/>
  <c r="N35" i="23"/>
  <c r="N34" i="49"/>
  <c r="N34" i="19"/>
  <c r="N34" i="36"/>
  <c r="N34" i="17"/>
  <c r="N34" i="34"/>
  <c r="N34" i="8"/>
  <c r="N34" i="27"/>
  <c r="N34" i="16"/>
  <c r="N34" i="42"/>
  <c r="N34" i="18"/>
  <c r="N34" i="39"/>
  <c r="N34" i="26"/>
  <c r="N34" i="52"/>
  <c r="N34" i="24"/>
  <c r="N34" i="25"/>
  <c r="N34" i="32"/>
  <c r="N34" i="33"/>
  <c r="N34" i="15"/>
  <c r="N34" i="13"/>
  <c r="N34" i="50"/>
  <c r="N34" i="37"/>
  <c r="N34" i="35"/>
  <c r="N34" i="44"/>
  <c r="N34" i="30"/>
  <c r="N34" i="31"/>
  <c r="N34" i="20"/>
  <c r="N34" i="21"/>
  <c r="N34" i="48"/>
  <c r="N34" i="23"/>
  <c r="N34" i="14"/>
  <c r="N34" i="43"/>
  <c r="N34" i="40"/>
  <c r="N34" i="38"/>
  <c r="N34" i="29"/>
  <c r="N30" i="48"/>
  <c r="N30" i="52"/>
  <c r="N30" i="49"/>
  <c r="N30" i="17"/>
  <c r="N30" i="16"/>
  <c r="N30" i="37"/>
  <c r="N30" i="18"/>
  <c r="N30" i="35"/>
  <c r="N30" i="38"/>
  <c r="N30" i="43"/>
  <c r="N30" i="50"/>
  <c r="N30" i="29"/>
  <c r="N30" i="25"/>
  <c r="N30" i="26"/>
  <c r="N30" i="40"/>
  <c r="N30" i="22"/>
  <c r="N30" i="21"/>
  <c r="N30" i="28"/>
  <c r="N30" i="41"/>
  <c r="N30" i="31"/>
  <c r="N30" i="36"/>
  <c r="N30" i="32"/>
  <c r="N30" i="27"/>
  <c r="N30" i="8"/>
  <c r="N30" i="51"/>
  <c r="N30" i="24"/>
  <c r="N30" i="39"/>
  <c r="N30" i="44"/>
  <c r="N30" i="34"/>
  <c r="N30" i="13"/>
  <c r="N28" i="50"/>
  <c r="N28" i="19"/>
  <c r="N28" i="23"/>
  <c r="N28" i="36"/>
  <c r="N28" i="14"/>
  <c r="N28" i="39"/>
  <c r="N28" i="38"/>
  <c r="N28" i="48"/>
  <c r="N28" i="33"/>
  <c r="N28" i="15"/>
  <c r="N28" i="22"/>
  <c r="N28" i="20"/>
  <c r="N28" i="28"/>
  <c r="N28" i="30"/>
  <c r="N28" i="17"/>
  <c r="N28" i="25"/>
  <c r="N28" i="27"/>
  <c r="N28" i="18"/>
  <c r="N28" i="34"/>
  <c r="N28" i="26"/>
  <c r="N28" i="40"/>
  <c r="N28" i="8"/>
  <c r="N28" i="21"/>
  <c r="N28" i="42"/>
  <c r="N28" i="29"/>
  <c r="N28" i="32"/>
  <c r="N28" i="51"/>
  <c r="N28" i="41"/>
  <c r="N28" i="49"/>
  <c r="N26" i="50"/>
  <c r="N26" i="52"/>
  <c r="N26" i="20"/>
  <c r="N26" i="29"/>
  <c r="N26" i="38"/>
  <c r="N26" i="12"/>
  <c r="N26" i="21"/>
  <c r="N26" i="28"/>
  <c r="N26" i="36"/>
  <c r="N26" i="43"/>
  <c r="N26" i="49"/>
  <c r="N26" i="14"/>
  <c r="N26" i="25"/>
  <c r="N26" i="35"/>
  <c r="N26" i="16"/>
  <c r="N26" i="24"/>
  <c r="N26" i="34"/>
  <c r="N26" i="13"/>
  <c r="N26" i="17"/>
  <c r="N26" i="31"/>
  <c r="N26" i="41"/>
  <c r="N26" i="19"/>
  <c r="N26" i="30"/>
  <c r="N26" i="39"/>
  <c r="N26" i="48"/>
  <c r="N26" i="23"/>
  <c r="N26" i="44"/>
  <c r="N26" i="33"/>
  <c r="N26" i="8"/>
  <c r="N26" i="27"/>
  <c r="N26" i="18"/>
  <c r="N26" i="37"/>
  <c r="N26" i="51"/>
  <c r="N26" i="22"/>
  <c r="N26" i="32"/>
  <c r="N26" i="42"/>
  <c r="N26" i="40"/>
  <c r="N26" i="26"/>
  <c r="N24" i="13"/>
  <c r="N24" i="51"/>
  <c r="N24" i="16"/>
  <c r="N24" i="20"/>
  <c r="N24" i="30"/>
  <c r="N24" i="39"/>
  <c r="N24" i="23"/>
  <c r="N24" i="52"/>
  <c r="N24" i="37"/>
  <c r="N24" i="49"/>
  <c r="N24" i="26"/>
  <c r="N24" i="14"/>
  <c r="N24" i="35"/>
  <c r="N24" i="8"/>
  <c r="N24" i="31"/>
  <c r="N24" i="15"/>
  <c r="N24" i="29"/>
  <c r="N24" i="34"/>
  <c r="N24" i="42"/>
  <c r="N24" i="25"/>
  <c r="N24" i="36"/>
  <c r="N24" i="50"/>
  <c r="N24" i="38"/>
  <c r="N24" i="43"/>
  <c r="X20" i="39"/>
  <c r="X20" i="32"/>
  <c r="X20" i="26"/>
  <c r="X20" i="22"/>
  <c r="X20" i="15"/>
  <c r="V19" i="24"/>
  <c r="V19" i="13"/>
  <c r="V19" i="35"/>
  <c r="V19" i="39"/>
  <c r="V19" i="38"/>
  <c r="V19" i="40"/>
  <c r="V19" i="23"/>
  <c r="V19" i="21"/>
  <c r="V19" i="22"/>
  <c r="V19" i="30"/>
  <c r="V19" i="50"/>
  <c r="V19" i="29"/>
  <c r="V19" i="43"/>
  <c r="V19" i="14"/>
  <c r="V19" i="34"/>
  <c r="V19" i="52"/>
  <c r="V19" i="28"/>
  <c r="V19" i="25"/>
  <c r="V19" i="19"/>
  <c r="V19" i="36"/>
  <c r="V19" i="32"/>
  <c r="V19" i="8"/>
  <c r="V19" i="31"/>
  <c r="V19" i="42"/>
  <c r="V19" i="48"/>
  <c r="V30" i="26"/>
  <c r="V30" i="32"/>
  <c r="V36" i="28"/>
  <c r="V36" i="37"/>
  <c r="V36" i="15"/>
  <c r="V36" i="52"/>
  <c r="V36" i="41"/>
  <c r="V36" i="49"/>
  <c r="V36" i="44"/>
  <c r="V36" i="13"/>
  <c r="V36" i="17"/>
  <c r="V36" i="51"/>
  <c r="V36" i="29"/>
  <c r="V36" i="50"/>
  <c r="V36" i="31"/>
  <c r="V36" i="8"/>
  <c r="V36" i="36"/>
  <c r="V36" i="39"/>
  <c r="V36" i="12"/>
  <c r="X18" i="33"/>
  <c r="X18" i="19"/>
  <c r="X18" i="29"/>
  <c r="X18" i="40"/>
  <c r="X18" i="8"/>
  <c r="X18" i="16"/>
  <c r="X18" i="17"/>
  <c r="X18" i="34"/>
  <c r="X18" i="13"/>
  <c r="X18" i="15"/>
  <c r="X18" i="49"/>
  <c r="X18" i="51"/>
  <c r="X18" i="39"/>
  <c r="X18" i="23"/>
  <c r="X18" i="31"/>
  <c r="V7" i="18"/>
  <c r="V7" i="19"/>
  <c r="V7" i="30"/>
  <c r="V7" i="31"/>
  <c r="V7" i="51"/>
  <c r="V7" i="17"/>
  <c r="V7" i="29"/>
  <c r="V7" i="20"/>
  <c r="V7" i="8"/>
  <c r="V7" i="40"/>
  <c r="V7" i="35"/>
  <c r="V7" i="42"/>
  <c r="V7" i="26"/>
  <c r="V7" i="50"/>
  <c r="X38" i="8"/>
  <c r="X38" i="49"/>
  <c r="X38" i="39"/>
  <c r="X38" i="50"/>
  <c r="X38" i="15"/>
  <c r="X38" i="23"/>
  <c r="X38" i="26"/>
  <c r="X38" i="32"/>
  <c r="X38" i="37"/>
  <c r="X38" i="43"/>
  <c r="X38" i="13"/>
  <c r="X38" i="18"/>
  <c r="X38" i="30"/>
  <c r="X38" i="19"/>
  <c r="X38" i="27"/>
  <c r="X38" i="29"/>
  <c r="X38" i="38"/>
  <c r="P28" i="49"/>
  <c r="P28" i="48"/>
  <c r="F28" i="13"/>
  <c r="G28" i="13" s="1"/>
  <c r="P28" i="22"/>
  <c r="F28" i="25"/>
  <c r="F28" i="37"/>
  <c r="F28" i="38"/>
  <c r="P28" i="18"/>
  <c r="P8" i="37"/>
  <c r="F8" i="20"/>
  <c r="F8" i="8"/>
  <c r="G8" i="8" s="1"/>
  <c r="X43" i="43"/>
  <c r="X43" i="27"/>
  <c r="X43" i="12"/>
  <c r="X43" i="34"/>
  <c r="X43" i="21"/>
  <c r="X39" i="42"/>
  <c r="X39" i="28"/>
  <c r="X39" i="31"/>
  <c r="X27" i="14"/>
  <c r="X27" i="29"/>
  <c r="X27" i="17"/>
  <c r="X27" i="37"/>
  <c r="X27" i="20"/>
  <c r="X27" i="52"/>
  <c r="X23" i="49"/>
  <c r="X23" i="39"/>
  <c r="X23" i="48"/>
  <c r="X23" i="29"/>
  <c r="X23" i="13"/>
  <c r="X11" i="19"/>
  <c r="X11" i="18"/>
  <c r="X11" i="23"/>
  <c r="X11" i="25"/>
  <c r="X11" i="42"/>
  <c r="X11" i="34"/>
  <c r="N42" i="22"/>
  <c r="N42" i="21"/>
  <c r="N42" i="24"/>
  <c r="N42" i="17"/>
  <c r="N42" i="48"/>
  <c r="N42" i="49"/>
  <c r="N42" i="38"/>
  <c r="N42" i="37"/>
  <c r="V6" i="37"/>
  <c r="V6" i="39"/>
  <c r="V6" i="34"/>
  <c r="V6" i="25"/>
  <c r="V6" i="44"/>
  <c r="V6" i="28"/>
  <c r="V6" i="13"/>
  <c r="V6" i="48"/>
  <c r="V6" i="19"/>
  <c r="V30" i="51"/>
  <c r="V30" i="42"/>
  <c r="V30" i="37"/>
  <c r="V30" i="38"/>
  <c r="V30" i="22"/>
  <c r="V30" i="50"/>
  <c r="V30" i="28"/>
  <c r="V30" i="12"/>
  <c r="V30" i="25"/>
  <c r="V37" i="13"/>
  <c r="V37" i="39"/>
  <c r="V37" i="31"/>
  <c r="V37" i="19"/>
  <c r="V37" i="15"/>
  <c r="V36" i="16"/>
  <c r="V10" i="49"/>
  <c r="V10" i="14"/>
  <c r="V10" i="41"/>
  <c r="V10" i="35"/>
  <c r="V10" i="15"/>
  <c r="V10" i="17"/>
  <c r="V10" i="42"/>
  <c r="V10" i="34"/>
  <c r="V10" i="19"/>
  <c r="V10" i="52"/>
  <c r="V10" i="8"/>
  <c r="V10" i="25"/>
  <c r="V10" i="20"/>
  <c r="V10" i="21"/>
  <c r="V10" i="12"/>
  <c r="V10" i="26"/>
  <c r="V10" i="27"/>
  <c r="V10" i="31"/>
  <c r="V10" i="13"/>
  <c r="F28" i="43"/>
  <c r="P10" i="19"/>
  <c r="P10" i="41"/>
  <c r="F10" i="29"/>
  <c r="F10" i="32"/>
  <c r="E7" i="36"/>
  <c r="F27" i="50"/>
  <c r="P27" i="52"/>
  <c r="P27" i="50"/>
  <c r="F27" i="52"/>
  <c r="G27" i="52" s="1"/>
  <c r="AI42" i="4"/>
  <c r="G42" i="4" s="1"/>
  <c r="J39" i="31" s="1"/>
  <c r="AH42" i="4"/>
  <c r="F42" i="4" s="1"/>
  <c r="T39" i="35" s="1"/>
  <c r="AH14" i="4"/>
  <c r="F14" i="4" s="1"/>
  <c r="T11" i="19" s="1"/>
  <c r="AH40" i="4"/>
  <c r="F40" i="4" s="1"/>
  <c r="T37" i="40" s="1"/>
  <c r="AH9" i="4"/>
  <c r="F9" i="4" s="1"/>
  <c r="E41" i="36"/>
  <c r="E19" i="36"/>
  <c r="E39" i="36"/>
  <c r="E11" i="36"/>
  <c r="E21" i="36"/>
  <c r="E38" i="36"/>
  <c r="E14" i="36"/>
  <c r="E6" i="28"/>
  <c r="E38" i="28"/>
  <c r="E33" i="14"/>
  <c r="G33" i="14" s="1"/>
  <c r="N36" i="52"/>
  <c r="N36" i="48"/>
  <c r="N36" i="50"/>
  <c r="E7" i="50"/>
  <c r="E11" i="50"/>
  <c r="E15" i="50"/>
  <c r="E19" i="50"/>
  <c r="E21" i="50"/>
  <c r="E23" i="50"/>
  <c r="E27" i="50"/>
  <c r="E31" i="50"/>
  <c r="E35" i="50"/>
  <c r="E39" i="50"/>
  <c r="E43" i="50"/>
  <c r="E6" i="50"/>
  <c r="E8" i="50"/>
  <c r="E10" i="50"/>
  <c r="E12" i="50"/>
  <c r="E16" i="50"/>
  <c r="E18" i="50"/>
  <c r="E20" i="50"/>
  <c r="E22" i="50"/>
  <c r="E24" i="50"/>
  <c r="E26" i="50"/>
  <c r="E28" i="50"/>
  <c r="E32" i="50"/>
  <c r="E34" i="50"/>
  <c r="E36" i="50"/>
  <c r="E38" i="50"/>
  <c r="E40" i="50"/>
  <c r="G40" i="50" s="1"/>
  <c r="E42" i="50"/>
  <c r="P12" i="50"/>
  <c r="P12" i="52"/>
  <c r="F12" i="48"/>
  <c r="F12" i="50"/>
  <c r="F12" i="49"/>
  <c r="P12" i="51"/>
  <c r="P25" i="49"/>
  <c r="P25" i="48"/>
  <c r="P25" i="14"/>
  <c r="E19" i="43"/>
  <c r="E15" i="43"/>
  <c r="E27" i="43"/>
  <c r="E33" i="43"/>
  <c r="G33" i="43" s="1"/>
  <c r="E38" i="43"/>
  <c r="E34" i="43"/>
  <c r="E37" i="43"/>
  <c r="E39" i="43"/>
  <c r="E23" i="43"/>
  <c r="E26" i="43"/>
  <c r="E10" i="43"/>
  <c r="E35" i="43"/>
  <c r="E9" i="38"/>
  <c r="E16" i="38"/>
  <c r="E34" i="38"/>
  <c r="E18" i="38"/>
  <c r="E11" i="34"/>
  <c r="E24" i="29"/>
  <c r="E33" i="18"/>
  <c r="G33" i="18" s="1"/>
  <c r="E25" i="18"/>
  <c r="E7" i="18"/>
  <c r="E24" i="12"/>
  <c r="E34" i="12"/>
  <c r="E37" i="12"/>
  <c r="N20" i="41"/>
  <c r="N20" i="13"/>
  <c r="N18" i="50"/>
  <c r="N18" i="48"/>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20"/>
  <c r="X12" i="27"/>
  <c r="X12" i="30"/>
  <c r="X12" i="28"/>
  <c r="X12" i="38"/>
  <c r="X12" i="22"/>
  <c r="X12" i="37"/>
  <c r="X12" i="48"/>
  <c r="X12" i="52"/>
  <c r="F40" i="30"/>
  <c r="P40" i="52"/>
  <c r="P11" i="49"/>
  <c r="F5" i="18"/>
  <c r="P5" i="19"/>
  <c r="E20" i="35"/>
  <c r="E27" i="35"/>
  <c r="G27" i="35" s="1"/>
  <c r="E33" i="25"/>
  <c r="G33" i="25" s="1"/>
  <c r="E25" i="25"/>
  <c r="E13" i="25"/>
  <c r="E37" i="25"/>
  <c r="E32" i="25"/>
  <c r="E23" i="25"/>
  <c r="E7" i="25"/>
  <c r="E10" i="25"/>
  <c r="E24" i="20"/>
  <c r="E29" i="16"/>
  <c r="E6" i="16"/>
  <c r="E14" i="16"/>
  <c r="J42" i="30"/>
  <c r="J42" i="8"/>
  <c r="E10" i="49"/>
  <c r="E18" i="49"/>
  <c r="E26" i="49"/>
  <c r="E34" i="49"/>
  <c r="E42" i="49"/>
  <c r="E8" i="49"/>
  <c r="E30" i="49"/>
  <c r="E40" i="49"/>
  <c r="E31" i="49"/>
  <c r="E32" i="49"/>
  <c r="E16" i="49"/>
  <c r="E39" i="48"/>
  <c r="E23" i="48"/>
  <c r="AI25" i="4"/>
  <c r="G25" i="4" s="1"/>
  <c r="AI17" i="4"/>
  <c r="G17" i="4" s="1"/>
  <c r="AI37" i="4"/>
  <c r="G37" i="4" s="1"/>
  <c r="J31" i="20"/>
  <c r="AI29" i="4"/>
  <c r="G29" i="4" s="1"/>
  <c r="J26" i="33" s="1"/>
  <c r="AH16" i="4"/>
  <c r="F16" i="4" s="1"/>
  <c r="AI21" i="4"/>
  <c r="G21" i="4" s="1"/>
  <c r="AI44" i="4"/>
  <c r="G44" i="4" s="1"/>
  <c r="J41" i="34" s="1"/>
  <c r="AI27" i="4"/>
  <c r="G27" i="4" s="1"/>
  <c r="J24" i="20" s="1"/>
  <c r="AI13" i="4"/>
  <c r="G13" i="4" s="1"/>
  <c r="J10" i="21" s="1"/>
  <c r="AH38" i="4"/>
  <c r="F38" i="4" s="1"/>
  <c r="T37" i="12"/>
  <c r="T37" i="50"/>
  <c r="AI46" i="4"/>
  <c r="G46" i="4" s="1"/>
  <c r="J43" i="19" s="1"/>
  <c r="AH46" i="4"/>
  <c r="F46" i="4" s="1"/>
  <c r="J37" i="41"/>
  <c r="J37" i="33"/>
  <c r="J37" i="24"/>
  <c r="T11" i="14"/>
  <c r="J41" i="31"/>
  <c r="J41" i="41"/>
  <c r="J41" i="44"/>
  <c r="J41" i="49"/>
  <c r="T39" i="39"/>
  <c r="J24" i="25"/>
  <c r="J24" i="22"/>
  <c r="T28" i="40"/>
  <c r="T28" i="38"/>
  <c r="T28" i="23"/>
  <c r="T28" i="34"/>
  <c r="T28" i="19"/>
  <c r="T43" i="30"/>
  <c r="T43" i="17"/>
  <c r="T43" i="13"/>
  <c r="T43" i="38"/>
  <c r="T43" i="31"/>
  <c r="T43" i="34"/>
  <c r="T43" i="21"/>
  <c r="T43" i="16"/>
  <c r="T43" i="43"/>
  <c r="T43" i="27"/>
  <c r="T43" i="24"/>
  <c r="T43" i="36"/>
  <c r="T43" i="33"/>
  <c r="T43" i="40"/>
  <c r="T43" i="15"/>
  <c r="T43" i="50"/>
  <c r="T43" i="42"/>
  <c r="T43" i="37"/>
  <c r="T43" i="48"/>
  <c r="T43" i="19"/>
  <c r="T43" i="35"/>
  <c r="T43" i="14"/>
  <c r="T43" i="22"/>
  <c r="T43" i="20"/>
  <c r="T43" i="39"/>
  <c r="T43" i="25"/>
  <c r="T43" i="52"/>
  <c r="T43" i="12"/>
  <c r="T43" i="32"/>
  <c r="T43" i="41"/>
  <c r="T43" i="29"/>
  <c r="T43" i="26"/>
  <c r="T43" i="28"/>
  <c r="T43" i="23"/>
  <c r="T43" i="8"/>
  <c r="T43" i="49"/>
  <c r="T43" i="18"/>
  <c r="J43" i="30"/>
  <c r="J43" i="15"/>
  <c r="J43" i="29"/>
  <c r="J43" i="36"/>
  <c r="J43" i="12"/>
  <c r="J43" i="16"/>
  <c r="T16" i="39"/>
  <c r="T16" i="16"/>
  <c r="T16" i="19"/>
  <c r="T16" i="21"/>
  <c r="T16" i="36"/>
  <c r="T16" i="42"/>
  <c r="T16" i="26"/>
  <c r="T16" i="8"/>
  <c r="T16" i="29"/>
  <c r="T16" i="33"/>
  <c r="T24" i="8"/>
  <c r="T24" i="14"/>
  <c r="T24" i="44"/>
  <c r="T24" i="35"/>
  <c r="T24" i="41"/>
  <c r="T24" i="16"/>
  <c r="T24" i="38"/>
  <c r="T24" i="17"/>
  <c r="T24" i="15"/>
  <c r="T24" i="27"/>
  <c r="J26" i="31"/>
  <c r="J26" i="43"/>
  <c r="J26" i="14"/>
  <c r="J26" i="18"/>
  <c r="J26" i="29"/>
  <c r="J26" i="51"/>
  <c r="J26" i="19"/>
  <c r="J26" i="8"/>
  <c r="J26" i="48"/>
  <c r="J26" i="40"/>
  <c r="J26" i="24"/>
  <c r="J26" i="27"/>
  <c r="J26" i="36"/>
  <c r="J26" i="16"/>
  <c r="J26" i="39"/>
  <c r="J26" i="12"/>
  <c r="J26" i="32"/>
  <c r="T20" i="43"/>
  <c r="T6" i="44"/>
  <c r="T6" i="50"/>
  <c r="T6" i="25"/>
  <c r="T6" i="52"/>
  <c r="T6" i="36"/>
  <c r="T6" i="51"/>
  <c r="T6" i="32"/>
  <c r="T6" i="40"/>
  <c r="T6" i="27"/>
  <c r="T6" i="43"/>
  <c r="T6" i="24"/>
  <c r="T6" i="38"/>
  <c r="T6" i="23"/>
  <c r="T6" i="16"/>
  <c r="T6" i="12"/>
  <c r="T6" i="31"/>
  <c r="T6" i="22"/>
  <c r="T6" i="29"/>
  <c r="T6" i="20"/>
  <c r="T6" i="19"/>
  <c r="T6" i="39"/>
  <c r="T6" i="33"/>
  <c r="T6" i="42"/>
  <c r="T6" i="18"/>
  <c r="T6" i="34"/>
  <c r="T6" i="37"/>
  <c r="T6" i="28"/>
  <c r="T6" i="49"/>
  <c r="T6" i="13"/>
  <c r="T6" i="17"/>
  <c r="T6" i="8"/>
  <c r="T6" i="26"/>
  <c r="T6" i="41"/>
  <c r="T6" i="30"/>
  <c r="T6" i="48"/>
  <c r="T6" i="21"/>
  <c r="T6" i="35"/>
  <c r="J14" i="51"/>
  <c r="J14" i="38"/>
  <c r="J14" i="24"/>
  <c r="J14" i="12"/>
  <c r="J14" i="35"/>
  <c r="J14" i="16"/>
  <c r="J14" i="22"/>
  <c r="J14" i="32"/>
  <c r="J14" i="33"/>
  <c r="J24" i="49" l="1"/>
  <c r="J15" i="42"/>
  <c r="J15" i="18"/>
  <c r="J15" i="22"/>
  <c r="J15" i="49"/>
  <c r="J24" i="34"/>
  <c r="J15" i="36"/>
  <c r="J15" i="28"/>
  <c r="J15" i="15"/>
  <c r="J24" i="36"/>
  <c r="J15" i="21"/>
  <c r="J15" i="8"/>
  <c r="J15" i="39"/>
  <c r="J24" i="17"/>
  <c r="J15" i="14"/>
  <c r="J15" i="52"/>
  <c r="J15" i="23"/>
  <c r="J35" i="12"/>
  <c r="J24" i="28"/>
  <c r="J15" i="43"/>
  <c r="J15" i="35"/>
  <c r="J15" i="19"/>
  <c r="J15" i="24"/>
  <c r="J35" i="41"/>
  <c r="J24" i="51"/>
  <c r="J15" i="30"/>
  <c r="J15" i="32"/>
  <c r="J15" i="44"/>
  <c r="J15" i="29"/>
  <c r="J35" i="29"/>
  <c r="J39" i="12"/>
  <c r="J15" i="38"/>
  <c r="J15" i="48"/>
  <c r="J15" i="33"/>
  <c r="V29" i="12"/>
  <c r="V29" i="37"/>
  <c r="V29" i="31"/>
  <c r="V9" i="51"/>
  <c r="V9" i="25"/>
  <c r="V9" i="52"/>
  <c r="V9" i="43"/>
  <c r="V9" i="13"/>
  <c r="V9" i="27"/>
  <c r="V9" i="23"/>
  <c r="V9" i="17"/>
  <c r="V9" i="50"/>
  <c r="V9" i="16"/>
  <c r="V9" i="35"/>
  <c r="V9" i="14"/>
  <c r="V9" i="37"/>
  <c r="V9" i="42"/>
  <c r="V9" i="44"/>
  <c r="V9" i="34"/>
  <c r="V9" i="41"/>
  <c r="V9" i="15"/>
  <c r="V9" i="48"/>
  <c r="V9" i="21"/>
  <c r="V9" i="12"/>
  <c r="V9" i="28"/>
  <c r="V9" i="36"/>
  <c r="V9" i="20"/>
  <c r="V9" i="38"/>
  <c r="V9" i="26"/>
  <c r="V9" i="40"/>
  <c r="V9" i="30"/>
  <c r="V9" i="24"/>
  <c r="V9" i="31"/>
  <c r="V9" i="49"/>
  <c r="V9" i="29"/>
  <c r="V9" i="39"/>
  <c r="V9" i="33"/>
  <c r="V9" i="18"/>
  <c r="V9" i="8"/>
  <c r="V9" i="19"/>
  <c r="V20" i="41"/>
  <c r="V37" i="20"/>
  <c r="V37" i="29"/>
  <c r="V37" i="18"/>
  <c r="X37" i="38"/>
  <c r="V33" i="24"/>
  <c r="V33" i="17"/>
  <c r="V33" i="50"/>
  <c r="V33" i="22"/>
  <c r="V17" i="14"/>
  <c r="V17" i="30"/>
  <c r="V17" i="48"/>
  <c r="V17" i="18"/>
  <c r="V41" i="15"/>
  <c r="V41" i="33"/>
  <c r="V41" i="23"/>
  <c r="V41" i="12"/>
  <c r="V41" i="39"/>
  <c r="V21" i="37"/>
  <c r="V21" i="15"/>
  <c r="V21" i="13"/>
  <c r="V21" i="27"/>
  <c r="V21" i="24"/>
  <c r="V25" i="36"/>
  <c r="V25" i="12"/>
  <c r="V25" i="15"/>
  <c r="V13" i="14"/>
  <c r="X16" i="18"/>
  <c r="X16" i="29"/>
  <c r="X16" i="12"/>
  <c r="X16" i="37"/>
  <c r="X16" i="25"/>
  <c r="V37" i="22"/>
  <c r="V37" i="36"/>
  <c r="V13" i="51"/>
  <c r="V13" i="30"/>
  <c r="V13" i="16"/>
  <c r="V37" i="49"/>
  <c r="V37" i="16"/>
  <c r="V37" i="27"/>
  <c r="X25" i="8"/>
  <c r="V33" i="44"/>
  <c r="V33" i="8"/>
  <c r="V33" i="12"/>
  <c r="V33" i="14"/>
  <c r="V17" i="35"/>
  <c r="V17" i="19"/>
  <c r="V17" i="44"/>
  <c r="V17" i="24"/>
  <c r="V41" i="14"/>
  <c r="V41" i="37"/>
  <c r="V41" i="19"/>
  <c r="V41" i="28"/>
  <c r="V41" i="44"/>
  <c r="V21" i="23"/>
  <c r="V21" i="33"/>
  <c r="V21" i="50"/>
  <c r="V21" i="42"/>
  <c r="V21" i="17"/>
  <c r="V25" i="19"/>
  <c r="V25" i="30"/>
  <c r="V25" i="27"/>
  <c r="V13" i="52"/>
  <c r="V14" i="36"/>
  <c r="X16" i="36"/>
  <c r="X16" i="40"/>
  <c r="X16" i="32"/>
  <c r="X16" i="24"/>
  <c r="V37" i="14"/>
  <c r="V37" i="21"/>
  <c r="V33" i="37"/>
  <c r="V13" i="24"/>
  <c r="V33" i="27"/>
  <c r="V33" i="34"/>
  <c r="V37" i="38"/>
  <c r="V37" i="50"/>
  <c r="V33" i="26"/>
  <c r="V33" i="19"/>
  <c r="V33" i="32"/>
  <c r="V17" i="16"/>
  <c r="V17" i="23"/>
  <c r="V17" i="13"/>
  <c r="V17" i="31"/>
  <c r="V41" i="20"/>
  <c r="V41" i="41"/>
  <c r="V41" i="13"/>
  <c r="V41" i="32"/>
  <c r="V41" i="49"/>
  <c r="V21" i="40"/>
  <c r="V21" i="28"/>
  <c r="V21" i="51"/>
  <c r="V21" i="39"/>
  <c r="V21" i="12"/>
  <c r="V25" i="16"/>
  <c r="V25" i="44"/>
  <c r="V25" i="24"/>
  <c r="V13" i="13"/>
  <c r="V20" i="44"/>
  <c r="X16" i="27"/>
  <c r="X16" i="21"/>
  <c r="X16" i="26"/>
  <c r="X16" i="50"/>
  <c r="V37" i="52"/>
  <c r="V13" i="48"/>
  <c r="V13" i="17"/>
  <c r="V37" i="44"/>
  <c r="V37" i="35"/>
  <c r="X13" i="13"/>
  <c r="V33" i="16"/>
  <c r="V33" i="48"/>
  <c r="V33" i="28"/>
  <c r="V33" i="29"/>
  <c r="V17" i="34"/>
  <c r="V17" i="21"/>
  <c r="V17" i="51"/>
  <c r="V17" i="42"/>
  <c r="V17" i="40"/>
  <c r="V41" i="26"/>
  <c r="V41" i="51"/>
  <c r="V41" i="8"/>
  <c r="V41" i="36"/>
  <c r="V41" i="43"/>
  <c r="V21" i="32"/>
  <c r="V21" i="25"/>
  <c r="V21" i="49"/>
  <c r="V21" i="31"/>
  <c r="V21" i="20"/>
  <c r="V25" i="43"/>
  <c r="V25" i="14"/>
  <c r="V25" i="40"/>
  <c r="V25" i="48"/>
  <c r="V20" i="27"/>
  <c r="X16" i="8"/>
  <c r="X16" i="14"/>
  <c r="X16" i="35"/>
  <c r="X16" i="38"/>
  <c r="V37" i="8"/>
  <c r="X16" i="52"/>
  <c r="V33" i="15"/>
  <c r="V13" i="33"/>
  <c r="V13" i="42"/>
  <c r="V37" i="41"/>
  <c r="V37" i="33"/>
  <c r="X9" i="36"/>
  <c r="V33" i="30"/>
  <c r="V33" i="49"/>
  <c r="V33" i="51"/>
  <c r="V33" i="21"/>
  <c r="V17" i="38"/>
  <c r="V17" i="15"/>
  <c r="V17" i="33"/>
  <c r="V17" i="12"/>
  <c r="V17" i="20"/>
  <c r="V41" i="34"/>
  <c r="V41" i="42"/>
  <c r="V41" i="22"/>
  <c r="V41" i="40"/>
  <c r="V41" i="50"/>
  <c r="V21" i="43"/>
  <c r="V21" i="22"/>
  <c r="V21" i="48"/>
  <c r="V21" i="21"/>
  <c r="V21" i="16"/>
  <c r="V25" i="21"/>
  <c r="V25" i="25"/>
  <c r="V25" i="34"/>
  <c r="V25" i="50"/>
  <c r="V20" i="21"/>
  <c r="X16" i="23"/>
  <c r="X16" i="30"/>
  <c r="X16" i="33"/>
  <c r="X16" i="31"/>
  <c r="X16" i="48"/>
  <c r="V17" i="22"/>
  <c r="V37" i="30"/>
  <c r="V13" i="49"/>
  <c r="V13" i="37"/>
  <c r="V33" i="39"/>
  <c r="V33" i="13"/>
  <c r="X24" i="38"/>
  <c r="V37" i="26"/>
  <c r="V37" i="23"/>
  <c r="V33" i="40"/>
  <c r="V33" i="33"/>
  <c r="V33" i="25"/>
  <c r="V33" i="18"/>
  <c r="V33" i="43"/>
  <c r="V17" i="8"/>
  <c r="V17" i="29"/>
  <c r="V17" i="28"/>
  <c r="V17" i="52"/>
  <c r="V17" i="50"/>
  <c r="V41" i="38"/>
  <c r="V41" i="52"/>
  <c r="V41" i="18"/>
  <c r="V41" i="27"/>
  <c r="V21" i="41"/>
  <c r="V21" i="14"/>
  <c r="V21" i="34"/>
  <c r="V25" i="41"/>
  <c r="V25" i="20"/>
  <c r="X16" i="28"/>
  <c r="X16" i="51"/>
  <c r="X16" i="34"/>
  <c r="X16" i="20"/>
  <c r="X16" i="13"/>
  <c r="V13" i="43"/>
  <c r="V33" i="31"/>
  <c r="X5" i="28"/>
  <c r="X5" i="34"/>
  <c r="X5" i="51"/>
  <c r="X5" i="29"/>
  <c r="X5" i="14"/>
  <c r="X5" i="26"/>
  <c r="X5" i="52"/>
  <c r="X5" i="40"/>
  <c r="X5" i="13"/>
  <c r="X5" i="30"/>
  <c r="X5" i="16"/>
  <c r="X5" i="50"/>
  <c r="X5" i="27"/>
  <c r="X5" i="33"/>
  <c r="X5" i="18"/>
  <c r="X5" i="37"/>
  <c r="X5" i="15"/>
  <c r="X5" i="31"/>
  <c r="X5" i="35"/>
  <c r="X5" i="24"/>
  <c r="X5" i="43"/>
  <c r="X5" i="32"/>
  <c r="G14" i="19"/>
  <c r="G27" i="40"/>
  <c r="G36" i="18"/>
  <c r="G33" i="17"/>
  <c r="G27" i="33"/>
  <c r="G27" i="27"/>
  <c r="G27" i="17"/>
  <c r="G40" i="15"/>
  <c r="G10" i="41"/>
  <c r="G13" i="18"/>
  <c r="G29" i="51"/>
  <c r="G33" i="16"/>
  <c r="G5" i="42"/>
  <c r="G40" i="30"/>
  <c r="G29" i="8"/>
  <c r="G40" i="44"/>
  <c r="G27" i="25"/>
  <c r="G36" i="19"/>
  <c r="G27" i="36"/>
  <c r="G12" i="42"/>
  <c r="G33" i="23"/>
  <c r="G10" i="52"/>
  <c r="V39" i="16"/>
  <c r="V39" i="48"/>
  <c r="V39" i="31"/>
  <c r="V39" i="29"/>
  <c r="V39" i="8"/>
  <c r="V39" i="40"/>
  <c r="V39" i="23"/>
  <c r="V39" i="32"/>
  <c r="V39" i="17"/>
  <c r="V39" i="13"/>
  <c r="V39" i="52"/>
  <c r="V39" i="38"/>
  <c r="V39" i="15"/>
  <c r="V39" i="43"/>
  <c r="V39" i="24"/>
  <c r="V39" i="28"/>
  <c r="V39" i="37"/>
  <c r="V39" i="34"/>
  <c r="V39" i="22"/>
  <c r="V39" i="27"/>
  <c r="V39" i="20"/>
  <c r="V39" i="36"/>
  <c r="V39" i="42"/>
  <c r="V39" i="25"/>
  <c r="V39" i="44"/>
  <c r="V39" i="33"/>
  <c r="V39" i="50"/>
  <c r="V39" i="49"/>
  <c r="V39" i="35"/>
  <c r="V39" i="30"/>
  <c r="V39" i="12"/>
  <c r="V39" i="39"/>
  <c r="V39" i="51"/>
  <c r="V39" i="19"/>
  <c r="V23" i="49"/>
  <c r="V23" i="13"/>
  <c r="V23" i="30"/>
  <c r="V23" i="24"/>
  <c r="V23" i="8"/>
  <c r="V23" i="19"/>
  <c r="V23" i="35"/>
  <c r="V23" i="31"/>
  <c r="V23" i="23"/>
  <c r="V23" i="38"/>
  <c r="V23" i="39"/>
  <c r="V23" i="44"/>
  <c r="V23" i="18"/>
  <c r="V23" i="27"/>
  <c r="V23" i="29"/>
  <c r="V23" i="17"/>
  <c r="N8" i="17"/>
  <c r="N8" i="44"/>
  <c r="N8" i="39"/>
  <c r="N8" i="37"/>
  <c r="N8" i="13"/>
  <c r="N8" i="15"/>
  <c r="N8" i="51"/>
  <c r="N8" i="20"/>
  <c r="N8" i="18"/>
  <c r="N8" i="43"/>
  <c r="N8" i="50"/>
  <c r="N8" i="32"/>
  <c r="N8" i="19"/>
  <c r="N8" i="27"/>
  <c r="N8" i="36"/>
  <c r="N8" i="21"/>
  <c r="N8" i="30"/>
  <c r="N8" i="22"/>
  <c r="N8" i="41"/>
  <c r="N8" i="23"/>
  <c r="N8" i="33"/>
  <c r="N8" i="24"/>
  <c r="N8" i="26"/>
  <c r="N8" i="8"/>
  <c r="N8" i="25"/>
  <c r="N8" i="38"/>
  <c r="N8" i="28"/>
  <c r="N8" i="34"/>
  <c r="N8" i="42"/>
  <c r="N8" i="31"/>
  <c r="N8" i="14"/>
  <c r="N8" i="35"/>
  <c r="N8" i="12"/>
  <c r="N8" i="29"/>
  <c r="N8" i="16"/>
  <c r="N8" i="40"/>
  <c r="J37" i="50"/>
  <c r="J37" i="21"/>
  <c r="J37" i="34"/>
  <c r="V29" i="43"/>
  <c r="V29" i="14"/>
  <c r="F5" i="50"/>
  <c r="F5" i="26"/>
  <c r="X24" i="20"/>
  <c r="P10" i="13"/>
  <c r="P10" i="23"/>
  <c r="P10" i="40"/>
  <c r="X9" i="44"/>
  <c r="X13" i="38"/>
  <c r="X25" i="30"/>
  <c r="X37" i="32"/>
  <c r="F15" i="40"/>
  <c r="F10" i="48"/>
  <c r="P36" i="28"/>
  <c r="F10" i="30"/>
  <c r="F10" i="40"/>
  <c r="F10" i="15"/>
  <c r="G10" i="15" s="1"/>
  <c r="P5" i="44"/>
  <c r="F5" i="39"/>
  <c r="F5" i="36"/>
  <c r="V14" i="12"/>
  <c r="X29" i="23"/>
  <c r="V29" i="20"/>
  <c r="AN19" i="4"/>
  <c r="H19" i="4" s="1"/>
  <c r="AN15" i="4"/>
  <c r="H15" i="4" s="1"/>
  <c r="T8" i="19"/>
  <c r="J37" i="44"/>
  <c r="J37" i="27"/>
  <c r="J37" i="26"/>
  <c r="V29" i="36"/>
  <c r="V29" i="49"/>
  <c r="P5" i="49"/>
  <c r="P5" i="17"/>
  <c r="X24" i="30"/>
  <c r="F10" i="36"/>
  <c r="P10" i="12"/>
  <c r="F10" i="27"/>
  <c r="X25" i="22"/>
  <c r="X33" i="44"/>
  <c r="P15" i="39"/>
  <c r="P36" i="44"/>
  <c r="F10" i="31"/>
  <c r="F10" i="34"/>
  <c r="F5" i="43"/>
  <c r="P5" i="40"/>
  <c r="P5" i="36"/>
  <c r="F5" i="33"/>
  <c r="X41" i="27"/>
  <c r="V14" i="14"/>
  <c r="X29" i="24"/>
  <c r="F5" i="40"/>
  <c r="V29" i="51"/>
  <c r="T8" i="16"/>
  <c r="J37" i="25"/>
  <c r="J37" i="39"/>
  <c r="V29" i="27"/>
  <c r="P5" i="23"/>
  <c r="P5" i="25"/>
  <c r="P5" i="51"/>
  <c r="P5" i="15"/>
  <c r="X24" i="52"/>
  <c r="F10" i="33"/>
  <c r="P10" i="34"/>
  <c r="P10" i="25"/>
  <c r="X25" i="15"/>
  <c r="X33" i="48"/>
  <c r="F15" i="13"/>
  <c r="P10" i="52"/>
  <c r="F10" i="26"/>
  <c r="G10" i="26" s="1"/>
  <c r="F10" i="35"/>
  <c r="F5" i="41"/>
  <c r="F5" i="37"/>
  <c r="P5" i="33"/>
  <c r="P5" i="31"/>
  <c r="X41" i="40"/>
  <c r="X29" i="28"/>
  <c r="P5" i="42"/>
  <c r="F10" i="42"/>
  <c r="G10" i="42" s="1"/>
  <c r="T8" i="44"/>
  <c r="J39" i="33"/>
  <c r="J37" i="35"/>
  <c r="J37" i="23"/>
  <c r="V29" i="23"/>
  <c r="F5" i="15"/>
  <c r="G5" i="15" s="1"/>
  <c r="F5" i="19"/>
  <c r="G5" i="19" s="1"/>
  <c r="P5" i="50"/>
  <c r="F5" i="16"/>
  <c r="X24" i="41"/>
  <c r="F10" i="28"/>
  <c r="G10" i="28" s="1"/>
  <c r="F10" i="50"/>
  <c r="P10" i="17"/>
  <c r="X9" i="22"/>
  <c r="X33" i="23"/>
  <c r="P15" i="18"/>
  <c r="P10" i="49"/>
  <c r="F15" i="41"/>
  <c r="F10" i="23"/>
  <c r="P10" i="28"/>
  <c r="P5" i="37"/>
  <c r="P5" i="34"/>
  <c r="F5" i="30"/>
  <c r="F5" i="28"/>
  <c r="V14" i="44"/>
  <c r="X21" i="31"/>
  <c r="X33" i="43"/>
  <c r="F10" i="16"/>
  <c r="P10" i="38"/>
  <c r="X24" i="48"/>
  <c r="V29" i="42"/>
  <c r="G10" i="50"/>
  <c r="T8" i="17"/>
  <c r="J39" i="30"/>
  <c r="J37" i="16"/>
  <c r="J37" i="36"/>
  <c r="V29" i="17"/>
  <c r="P5" i="20"/>
  <c r="F5" i="27"/>
  <c r="P5" i="48"/>
  <c r="F5" i="14"/>
  <c r="X24" i="34"/>
  <c r="F10" i="22"/>
  <c r="G10" i="22" s="1"/>
  <c r="P10" i="37"/>
  <c r="F10" i="38"/>
  <c r="X9" i="16"/>
  <c r="X37" i="18"/>
  <c r="F15" i="25"/>
  <c r="P10" i="48"/>
  <c r="F10" i="18"/>
  <c r="G10" i="18" s="1"/>
  <c r="P10" i="29"/>
  <c r="F5" i="34"/>
  <c r="P5" i="30"/>
  <c r="P5" i="29"/>
  <c r="V14" i="32"/>
  <c r="X21" i="13"/>
  <c r="P10" i="24"/>
  <c r="P10" i="20"/>
  <c r="X24" i="44"/>
  <c r="V29" i="28"/>
  <c r="G10" i="49"/>
  <c r="T8" i="51"/>
  <c r="J39" i="22"/>
  <c r="J37" i="37"/>
  <c r="J37" i="40"/>
  <c r="V29" i="40"/>
  <c r="F5" i="24"/>
  <c r="P5" i="18"/>
  <c r="G27" i="12"/>
  <c r="F5" i="12"/>
  <c r="G5" i="12" s="1"/>
  <c r="X24" i="35"/>
  <c r="X24" i="19"/>
  <c r="F10" i="13"/>
  <c r="F10" i="25"/>
  <c r="G10" i="25" s="1"/>
  <c r="P10" i="36"/>
  <c r="X9" i="40"/>
  <c r="X37" i="43"/>
  <c r="F15" i="38"/>
  <c r="G15" i="38" s="1"/>
  <c r="P10" i="51"/>
  <c r="P10" i="44"/>
  <c r="P10" i="16"/>
  <c r="F10" i="20"/>
  <c r="G10" i="20" s="1"/>
  <c r="P5" i="32"/>
  <c r="F5" i="29"/>
  <c r="P5" i="43"/>
  <c r="V14" i="43"/>
  <c r="X37" i="41"/>
  <c r="P10" i="8"/>
  <c r="X24" i="23"/>
  <c r="V29" i="22"/>
  <c r="J39" i="36"/>
  <c r="J37" i="19"/>
  <c r="V29" i="34"/>
  <c r="P5" i="14"/>
  <c r="P5" i="8"/>
  <c r="F5" i="8"/>
  <c r="X24" i="36"/>
  <c r="F10" i="21"/>
  <c r="G10" i="21" s="1"/>
  <c r="P10" i="42"/>
  <c r="F10" i="8"/>
  <c r="G10" i="8" s="1"/>
  <c r="P10" i="27"/>
  <c r="X9" i="27"/>
  <c r="X37" i="31"/>
  <c r="F10" i="51"/>
  <c r="G10" i="51" s="1"/>
  <c r="F36" i="41"/>
  <c r="P10" i="39"/>
  <c r="F10" i="12"/>
  <c r="P10" i="18"/>
  <c r="F5" i="31"/>
  <c r="P5" i="26"/>
  <c r="P5" i="41"/>
  <c r="X13" i="18"/>
  <c r="V14" i="29"/>
  <c r="G12" i="44"/>
  <c r="E20" i="40"/>
  <c r="E27" i="8"/>
  <c r="E5" i="8"/>
  <c r="G12" i="50"/>
  <c r="E19" i="40"/>
  <c r="E26" i="35"/>
  <c r="E10" i="35"/>
  <c r="E32" i="40"/>
  <c r="E18" i="40"/>
  <c r="E33" i="15"/>
  <c r="E17" i="15"/>
  <c r="E26" i="8"/>
  <c r="E33" i="40"/>
  <c r="E17" i="40"/>
  <c r="E32" i="15"/>
  <c r="E35" i="8"/>
  <c r="E15" i="37"/>
  <c r="E7" i="35"/>
  <c r="E12" i="8"/>
  <c r="E34" i="8"/>
  <c r="E23" i="8"/>
  <c r="E30" i="40"/>
  <c r="E14" i="40"/>
  <c r="E29" i="40"/>
  <c r="E13" i="40"/>
  <c r="E38" i="12"/>
  <c r="E16" i="29"/>
  <c r="E13" i="29"/>
  <c r="G13" i="29" s="1"/>
  <c r="E15" i="40"/>
  <c r="G15" i="40" s="1"/>
  <c r="E39" i="38"/>
  <c r="G43" i="16"/>
  <c r="E31" i="40"/>
  <c r="E35" i="40"/>
  <c r="G40" i="52"/>
  <c r="G5" i="37"/>
  <c r="E29" i="29"/>
  <c r="E7" i="37"/>
  <c r="E12" i="40"/>
  <c r="G12" i="40" s="1"/>
  <c r="E5" i="40"/>
  <c r="E8" i="40"/>
  <c r="E38" i="40"/>
  <c r="E6" i="40"/>
  <c r="E38" i="8"/>
  <c r="G34" i="17"/>
  <c r="G29" i="41"/>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G33" i="29" s="1"/>
  <c r="E23" i="37"/>
  <c r="E36" i="37"/>
  <c r="E34" i="41"/>
  <c r="E9" i="29"/>
  <c r="E5" i="21"/>
  <c r="E28" i="37"/>
  <c r="G28" i="37" s="1"/>
  <c r="E27" i="41"/>
  <c r="E11" i="41"/>
  <c r="E30" i="38"/>
  <c r="E14" i="38"/>
  <c r="E39" i="14"/>
  <c r="E26" i="21"/>
  <c r="E14" i="18"/>
  <c r="E26" i="16"/>
  <c r="E10" i="16"/>
  <c r="E16" i="15"/>
  <c r="E13" i="8"/>
  <c r="G13" i="8" s="1"/>
  <c r="E29" i="37"/>
  <c r="E40" i="37"/>
  <c r="G40" i="37" s="1"/>
  <c r="E36" i="29"/>
  <c r="E28" i="38"/>
  <c r="G28" i="38" s="1"/>
  <c r="E12" i="38"/>
  <c r="G12" i="38" s="1"/>
  <c r="E27" i="37"/>
  <c r="E29" i="34"/>
  <c r="E35" i="33"/>
  <c r="E19" i="33"/>
  <c r="E27" i="29"/>
  <c r="E29" i="26"/>
  <c r="G29" i="26" s="1"/>
  <c r="E13" i="26"/>
  <c r="E25" i="24"/>
  <c r="E9" i="24"/>
  <c r="E33" i="20"/>
  <c r="E17" i="20"/>
  <c r="E8" i="13"/>
  <c r="E39" i="49"/>
  <c r="E23" i="49"/>
  <c r="G5" i="24"/>
  <c r="E19" i="37"/>
  <c r="E42" i="37"/>
  <c r="E21" i="29"/>
  <c r="E34" i="42"/>
  <c r="E24" i="41"/>
  <c r="E8" i="41"/>
  <c r="E36" i="39"/>
  <c r="E26" i="37"/>
  <c r="E10" i="37"/>
  <c r="E26" i="29"/>
  <c r="E10" i="29"/>
  <c r="E12" i="18"/>
  <c r="G12" i="18" s="1"/>
  <c r="E5" i="14"/>
  <c r="G5" i="14" s="1"/>
  <c r="E25" i="12"/>
  <c r="E9" i="12"/>
  <c r="E23" i="13"/>
  <c r="E7" i="13"/>
  <c r="E11" i="8"/>
  <c r="E26" i="44"/>
  <c r="E11" i="44"/>
  <c r="E26" i="38"/>
  <c r="E10" i="38"/>
  <c r="G10" i="38" s="1"/>
  <c r="E25" i="29"/>
  <c r="G25" i="29" s="1"/>
  <c r="E17" i="25"/>
  <c r="E20" i="37"/>
  <c r="E32" i="41"/>
  <c r="G32" i="41" s="1"/>
  <c r="E36" i="41"/>
  <c r="G36" i="41" s="1"/>
  <c r="E17" i="29"/>
  <c r="E38" i="16"/>
  <c r="E22" i="16"/>
  <c r="G13" i="14"/>
  <c r="G12" i="24"/>
  <c r="E17" i="37"/>
  <c r="E15" i="29"/>
  <c r="E37" i="29"/>
  <c r="E39" i="29"/>
  <c r="G39" i="29" s="1"/>
  <c r="E7" i="29"/>
  <c r="E34" i="13"/>
  <c r="G34" i="13" s="1"/>
  <c r="E43" i="48"/>
  <c r="E27" i="48"/>
  <c r="E11" i="48"/>
  <c r="E11" i="37"/>
  <c r="E38" i="41"/>
  <c r="E42" i="41"/>
  <c r="E12" i="29"/>
  <c r="E31" i="29"/>
  <c r="E5" i="41"/>
  <c r="G5" i="41" s="1"/>
  <c r="E22" i="37"/>
  <c r="E6" i="37"/>
  <c r="E38" i="29"/>
  <c r="E22" i="29"/>
  <c r="E6" i="29"/>
  <c r="E19" i="13"/>
  <c r="G8" i="20"/>
  <c r="G40" i="41"/>
  <c r="E34" i="37"/>
  <c r="E5" i="29"/>
  <c r="G5" i="29" s="1"/>
  <c r="E18" i="41"/>
  <c r="G40" i="38"/>
  <c r="E32" i="29"/>
  <c r="E14" i="41"/>
  <c r="E24" i="25"/>
  <c r="E33" i="24"/>
  <c r="E17" i="24"/>
  <c r="E32" i="13"/>
  <c r="G32" i="13" s="1"/>
  <c r="E15" i="49"/>
  <c r="E18" i="37"/>
  <c r="E34" i="29"/>
  <c r="E18" i="29"/>
  <c r="E5" i="18"/>
  <c r="G5" i="18" s="1"/>
  <c r="E33" i="12"/>
  <c r="E17" i="12"/>
  <c r="E31" i="13"/>
  <c r="E15" i="13"/>
  <c r="G15" i="13" s="1"/>
  <c r="G27" i="37"/>
  <c r="E21" i="37"/>
  <c r="E25" i="37"/>
  <c r="E9" i="41"/>
  <c r="E33" i="37"/>
  <c r="G33" i="37" s="1"/>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F19" i="24"/>
  <c r="F19" i="27"/>
  <c r="F19" i="32"/>
  <c r="G19" i="32" s="1"/>
  <c r="P19" i="14"/>
  <c r="P19" i="30"/>
  <c r="F19" i="23"/>
  <c r="P34" i="29"/>
  <c r="F34" i="51"/>
  <c r="G34" i="51" s="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30"/>
  <c r="N43" i="33"/>
  <c r="N43" i="23"/>
  <c r="N43" i="35"/>
  <c r="N43" i="25"/>
  <c r="V11" i="35"/>
  <c r="V11" i="28"/>
  <c r="V11" i="32"/>
  <c r="V11" i="31"/>
  <c r="V11" i="30"/>
  <c r="V11" i="34"/>
  <c r="V11" i="49"/>
  <c r="V11" i="12"/>
  <c r="V11" i="51"/>
  <c r="V11" i="26"/>
  <c r="J41" i="16"/>
  <c r="J41" i="50"/>
  <c r="J39" i="16"/>
  <c r="F36" i="5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23"/>
  <c r="N16" i="38"/>
  <c r="N16" i="24"/>
  <c r="N16" i="39"/>
  <c r="N16" i="25"/>
  <c r="N16" i="40"/>
  <c r="N16" i="29"/>
  <c r="N16" i="42"/>
  <c r="N16" i="16"/>
  <c r="N16" i="31"/>
  <c r="N16" i="44"/>
  <c r="N16" i="32"/>
  <c r="N16" i="43"/>
  <c r="N16" i="14"/>
  <c r="N16" i="18"/>
  <c r="N16" i="21"/>
  <c r="N16" i="20"/>
  <c r="N16" i="22"/>
  <c r="N16" i="27"/>
  <c r="N16" i="30"/>
  <c r="N16" i="34"/>
  <c r="N16" i="15"/>
  <c r="N16" i="37"/>
  <c r="N16" i="26"/>
  <c r="N16" i="41"/>
  <c r="N16" i="28"/>
  <c r="N16" i="33"/>
  <c r="N16" i="35"/>
  <c r="N16" i="19"/>
  <c r="N16" i="36"/>
  <c r="N12" i="36"/>
  <c r="N12" i="51"/>
  <c r="N12" i="37"/>
  <c r="N12" i="52"/>
  <c r="N12" i="35"/>
  <c r="N12" i="48"/>
  <c r="N12" i="26"/>
  <c r="N12" i="50"/>
  <c r="N12" i="28"/>
  <c r="N12" i="30"/>
  <c r="N12" i="8"/>
  <c r="N12" i="12"/>
  <c r="N12" i="39"/>
  <c r="N12" i="43"/>
  <c r="N12" i="16"/>
  <c r="N12" i="40"/>
  <c r="N12" i="20"/>
  <c r="N12" i="44"/>
  <c r="N12" i="21"/>
  <c r="N12" i="18"/>
  <c r="N12" i="17"/>
  <c r="N12" i="38"/>
  <c r="N12" i="19"/>
  <c r="N12" i="24"/>
  <c r="N12" i="23"/>
  <c r="N12" i="31"/>
  <c r="N12" i="42"/>
  <c r="N12" i="25"/>
  <c r="N12" i="27"/>
  <c r="N12" i="32"/>
  <c r="N12" i="29"/>
  <c r="N12" i="34"/>
  <c r="N12" i="49"/>
  <c r="J41" i="19"/>
  <c r="J41" i="26"/>
  <c r="J41" i="35"/>
  <c r="T39" i="23"/>
  <c r="J26" i="50"/>
  <c r="J26" i="41"/>
  <c r="J39" i="48"/>
  <c r="T39" i="43"/>
  <c r="J41" i="51"/>
  <c r="J41" i="17"/>
  <c r="P34" i="31"/>
  <c r="F19" i="36"/>
  <c r="F36" i="17"/>
  <c r="G36" i="17" s="1"/>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P36" i="21"/>
  <c r="P36" i="41"/>
  <c r="F36" i="52"/>
  <c r="G36" i="52" s="1"/>
  <c r="F36" i="22"/>
  <c r="G36" i="22" s="1"/>
  <c r="F36" i="32"/>
  <c r="P36" i="31"/>
  <c r="F36" i="20"/>
  <c r="P36" i="26"/>
  <c r="F36" i="49"/>
  <c r="P36" i="38"/>
  <c r="F36" i="37"/>
  <c r="G36" i="37" s="1"/>
  <c r="F36" i="24"/>
  <c r="P36" i="39"/>
  <c r="F36" i="29"/>
  <c r="F36" i="13"/>
  <c r="P36" i="32"/>
  <c r="F36" i="50"/>
  <c r="G36" i="50" s="1"/>
  <c r="F36" i="39"/>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30"/>
  <c r="N40" i="14"/>
  <c r="N40" i="40"/>
  <c r="N40" i="19"/>
  <c r="N40" i="44"/>
  <c r="N40" i="22"/>
  <c r="N40" i="15"/>
  <c r="N40" i="26"/>
  <c r="N40" i="16"/>
  <c r="N40" i="48"/>
  <c r="N40" i="38"/>
  <c r="N40" i="24"/>
  <c r="N40" i="51"/>
  <c r="N40" i="12"/>
  <c r="N40" i="33"/>
  <c r="N40" i="20"/>
  <c r="N40" i="8"/>
  <c r="N40" i="39"/>
  <c r="N40" i="25"/>
  <c r="N40" i="52"/>
  <c r="N40" i="43"/>
  <c r="N40" i="13"/>
  <c r="N40" i="35"/>
  <c r="N24" i="41"/>
  <c r="N24" i="24"/>
  <c r="N24" i="40"/>
  <c r="N24" i="19"/>
  <c r="N24" i="21"/>
  <c r="N24" i="44"/>
  <c r="N24" i="12"/>
  <c r="N24" i="48"/>
  <c r="N24" i="28"/>
  <c r="N24" i="18"/>
  <c r="N24" i="33"/>
  <c r="N24" i="22"/>
  <c r="N24" i="27"/>
  <c r="N24" i="32"/>
  <c r="N24" i="17"/>
  <c r="J26" i="22"/>
  <c r="J26" i="30"/>
  <c r="J43" i="13"/>
  <c r="J39" i="20"/>
  <c r="T39" i="51"/>
  <c r="J41" i="29"/>
  <c r="J41" i="40"/>
  <c r="T37" i="42"/>
  <c r="F34" i="50"/>
  <c r="G34" i="50" s="1"/>
  <c r="F36" i="33"/>
  <c r="X14" i="34"/>
  <c r="N40" i="41"/>
  <c r="F36" i="12"/>
  <c r="V20" i="35"/>
  <c r="P36" i="16"/>
  <c r="P35" i="16"/>
  <c r="X14" i="50"/>
  <c r="F36" i="40"/>
  <c r="G36" i="40" s="1"/>
  <c r="V20" i="29"/>
  <c r="V27" i="37"/>
  <c r="P39" i="51"/>
  <c r="F39" i="50"/>
  <c r="G39" i="50" s="1"/>
  <c r="F39" i="28"/>
  <c r="G39" i="28" s="1"/>
  <c r="J35" i="51"/>
  <c r="F29" i="42"/>
  <c r="G13" i="36"/>
  <c r="V6" i="18"/>
  <c r="V36" i="30"/>
  <c r="E21" i="39"/>
  <c r="X40" i="50"/>
  <c r="X40" i="31"/>
  <c r="X40" i="22"/>
  <c r="X24" i="15"/>
  <c r="E40" i="39"/>
  <c r="E6" i="34"/>
  <c r="E25" i="39"/>
  <c r="X24" i="43"/>
  <c r="E38" i="39"/>
  <c r="E9" i="43"/>
  <c r="E6" i="18"/>
  <c r="E12" i="17"/>
  <c r="G12" i="17" s="1"/>
  <c r="E24" i="15"/>
  <c r="AN35" i="4"/>
  <c r="H35" i="4" s="1"/>
  <c r="AN25" i="4"/>
  <c r="H25" i="4" s="1"/>
  <c r="E35" i="48"/>
  <c r="E19" i="48"/>
  <c r="X24" i="12"/>
  <c r="E29" i="39"/>
  <c r="G29" i="39" s="1"/>
  <c r="E21" i="43"/>
  <c r="E28" i="43"/>
  <c r="G28" i="43" s="1"/>
  <c r="E12" i="43"/>
  <c r="E34" i="44"/>
  <c r="E19" i="44"/>
  <c r="E25" i="42"/>
  <c r="E9" i="42"/>
  <c r="E15" i="41"/>
  <c r="E27" i="39"/>
  <c r="E11" i="39"/>
  <c r="E19" i="38"/>
  <c r="E24" i="36"/>
  <c r="E8" i="36"/>
  <c r="E30" i="35"/>
  <c r="E14" i="35"/>
  <c r="E5" i="34"/>
  <c r="G5" i="34" s="1"/>
  <c r="E26" i="33"/>
  <c r="E10" i="33"/>
  <c r="G10" i="33" s="1"/>
  <c r="E16" i="32"/>
  <c r="E38" i="30"/>
  <c r="E22" i="30"/>
  <c r="E12" i="31"/>
  <c r="E30" i="27"/>
  <c r="E36" i="26"/>
  <c r="E26" i="25"/>
  <c r="E39" i="23"/>
  <c r="E23" i="23"/>
  <c r="E29" i="22"/>
  <c r="E13" i="22"/>
  <c r="E19" i="21"/>
  <c r="E31" i="19"/>
  <c r="E15" i="19"/>
  <c r="T42" i="48"/>
  <c r="E28" i="52"/>
  <c r="E12" i="52"/>
  <c r="E35" i="51"/>
  <c r="E19" i="51"/>
  <c r="E43" i="52"/>
  <c r="E41" i="44"/>
  <c r="E41" i="39"/>
  <c r="E40" i="13"/>
  <c r="V14" i="40"/>
  <c r="V6" i="30"/>
  <c r="V6" i="17"/>
  <c r="V36" i="27"/>
  <c r="E37" i="39"/>
  <c r="E16" i="42"/>
  <c r="E30" i="42"/>
  <c r="X40" i="36"/>
  <c r="X40" i="8"/>
  <c r="X24" i="28"/>
  <c r="E28" i="39"/>
  <c r="E22" i="34"/>
  <c r="E30" i="43"/>
  <c r="E26" i="39"/>
  <c r="E10" i="39"/>
  <c r="E33" i="38"/>
  <c r="G33" i="38" s="1"/>
  <c r="E35" i="26"/>
  <c r="E19" i="26"/>
  <c r="E26" i="17"/>
  <c r="E10" i="17"/>
  <c r="E24" i="39"/>
  <c r="E14" i="43"/>
  <c r="G13" i="35"/>
  <c r="F39" i="38"/>
  <c r="P39" i="21"/>
  <c r="G27" i="29"/>
  <c r="G10" i="12"/>
  <c r="V36" i="26"/>
  <c r="X40" i="43"/>
  <c r="X40" i="38"/>
  <c r="X24" i="51"/>
  <c r="E20" i="39"/>
  <c r="E31" i="43"/>
  <c r="E34" i="18"/>
  <c r="E18" i="18"/>
  <c r="E40" i="17"/>
  <c r="E24" i="17"/>
  <c r="E8" i="17"/>
  <c r="E30" i="16"/>
  <c r="E36" i="15"/>
  <c r="G36" i="15" s="1"/>
  <c r="E20" i="15"/>
  <c r="E41" i="50"/>
  <c r="E25" i="50"/>
  <c r="E9" i="50"/>
  <c r="E31" i="48"/>
  <c r="E15" i="48"/>
  <c r="P39" i="32"/>
  <c r="J35" i="21"/>
  <c r="G27" i="32"/>
  <c r="V36" i="40"/>
  <c r="V36" i="32"/>
  <c r="X40" i="37"/>
  <c r="X40" i="39"/>
  <c r="X24" i="13"/>
  <c r="X24" i="26"/>
  <c r="E17" i="39"/>
  <c r="E11" i="43"/>
  <c r="G11" i="43" s="1"/>
  <c r="E40" i="43"/>
  <c r="E39" i="39"/>
  <c r="G39" i="39" s="1"/>
  <c r="E23" i="39"/>
  <c r="E7" i="39"/>
  <c r="E32" i="34"/>
  <c r="G32" i="34" s="1"/>
  <c r="E36" i="28"/>
  <c r="E5" i="28"/>
  <c r="E32" i="26"/>
  <c r="E16" i="26"/>
  <c r="E22" i="25"/>
  <c r="E29" i="24"/>
  <c r="E13" i="24"/>
  <c r="G13" i="24" s="1"/>
  <c r="E35" i="23"/>
  <c r="E19" i="23"/>
  <c r="E25" i="22"/>
  <c r="E9" i="22"/>
  <c r="E31" i="21"/>
  <c r="E15" i="21"/>
  <c r="E27" i="19"/>
  <c r="E13" i="13"/>
  <c r="AN41" i="4"/>
  <c r="H41" i="4" s="1"/>
  <c r="E24" i="52"/>
  <c r="E8" i="52"/>
  <c r="E31" i="51"/>
  <c r="E15" i="51"/>
  <c r="E39" i="52"/>
  <c r="E41" i="42"/>
  <c r="E41" i="38"/>
  <c r="E36" i="13"/>
  <c r="G36" i="13" s="1"/>
  <c r="E13" i="39"/>
  <c r="G13" i="39" s="1"/>
  <c r="E10" i="36"/>
  <c r="G10" i="36" s="1"/>
  <c r="E7" i="43"/>
  <c r="E22" i="39"/>
  <c r="E6" i="39"/>
  <c r="E31" i="26"/>
  <c r="E15" i="26"/>
  <c r="E21" i="25"/>
  <c r="AN17" i="4"/>
  <c r="H17" i="4" s="1"/>
  <c r="J35" i="23"/>
  <c r="V6" i="32"/>
  <c r="V6" i="26"/>
  <c r="X38" i="42"/>
  <c r="V36" i="21"/>
  <c r="V36" i="19"/>
  <c r="E43" i="43"/>
  <c r="E31" i="42"/>
  <c r="E35" i="42"/>
  <c r="X40" i="13"/>
  <c r="X40" i="23"/>
  <c r="V22" i="51"/>
  <c r="X24" i="39"/>
  <c r="E12" i="39"/>
  <c r="G12" i="39" s="1"/>
  <c r="E42" i="39"/>
  <c r="E36" i="33"/>
  <c r="E14" i="26"/>
  <c r="E43" i="30"/>
  <c r="P39" i="23"/>
  <c r="G5" i="30"/>
  <c r="X40" i="42"/>
  <c r="X40" i="15"/>
  <c r="V22" i="16"/>
  <c r="X24" i="18"/>
  <c r="E20" i="43"/>
  <c r="E5" i="43"/>
  <c r="E33" i="42"/>
  <c r="E39" i="41"/>
  <c r="E23" i="41"/>
  <c r="E7" i="41"/>
  <c r="E35" i="39"/>
  <c r="E19" i="39"/>
  <c r="E5" i="39"/>
  <c r="E27" i="38"/>
  <c r="E11" i="38"/>
  <c r="E32" i="36"/>
  <c r="E38" i="35"/>
  <c r="E22" i="35"/>
  <c r="E6" i="35"/>
  <c r="E28" i="34"/>
  <c r="E12" i="34"/>
  <c r="G12" i="34" s="1"/>
  <c r="E34" i="33"/>
  <c r="E18" i="33"/>
  <c r="E40" i="32"/>
  <c r="G40" i="32" s="1"/>
  <c r="E24" i="32"/>
  <c r="E8" i="32"/>
  <c r="E30" i="30"/>
  <c r="E14" i="30"/>
  <c r="E20" i="31"/>
  <c r="E32" i="28"/>
  <c r="E16" i="28"/>
  <c r="E28" i="26"/>
  <c r="E12" i="26"/>
  <c r="E34" i="25"/>
  <c r="G34" i="25" s="1"/>
  <c r="E18" i="25"/>
  <c r="E31" i="23"/>
  <c r="E15" i="23"/>
  <c r="E27" i="21"/>
  <c r="E11" i="21"/>
  <c r="E23" i="19"/>
  <c r="E20" i="52"/>
  <c r="E43" i="51"/>
  <c r="E27" i="51"/>
  <c r="G27" i="51" s="1"/>
  <c r="E11" i="51"/>
  <c r="E35" i="52"/>
  <c r="E41" i="41"/>
  <c r="E41" i="37"/>
  <c r="V36" i="34"/>
  <c r="X40" i="21"/>
  <c r="X40" i="40"/>
  <c r="V22" i="20"/>
  <c r="V36" i="20"/>
  <c r="X24" i="31"/>
  <c r="E34" i="39"/>
  <c r="E18" i="39"/>
  <c r="E27" i="26"/>
  <c r="G27" i="26" s="1"/>
  <c r="E11" i="26"/>
  <c r="G19" i="36"/>
  <c r="G13" i="52"/>
  <c r="F29" i="33"/>
  <c r="G29" i="33" s="1"/>
  <c r="P29" i="30"/>
  <c r="P39" i="43"/>
  <c r="J35" i="18"/>
  <c r="J35" i="35"/>
  <c r="P29" i="28"/>
  <c r="V6" i="36"/>
  <c r="V6" i="52"/>
  <c r="V6" i="50"/>
  <c r="E43" i="39"/>
  <c r="G43" i="39" s="1"/>
  <c r="X40" i="49"/>
  <c r="X40" i="32"/>
  <c r="V36" i="33"/>
  <c r="X24" i="14"/>
  <c r="E33" i="39"/>
  <c r="G33" i="39" s="1"/>
  <c r="AN44" i="4"/>
  <c r="H44" i="4" s="1"/>
  <c r="G13" i="26"/>
  <c r="G13" i="32"/>
  <c r="P29" i="36"/>
  <c r="P39" i="52"/>
  <c r="J35" i="43"/>
  <c r="J35" i="24"/>
  <c r="J7" i="48"/>
  <c r="F29" i="18"/>
  <c r="G29" i="18" s="1"/>
  <c r="E42" i="43"/>
  <c r="X40" i="44"/>
  <c r="X40" i="35"/>
  <c r="E8" i="39"/>
  <c r="E33" i="50"/>
  <c r="G33" i="50" s="1"/>
  <c r="E17" i="50"/>
  <c r="E7" i="48"/>
  <c r="F39" i="44"/>
  <c r="G29" i="37"/>
  <c r="X40" i="41"/>
  <c r="X40" i="34"/>
  <c r="X40" i="27"/>
  <c r="E21" i="26"/>
  <c r="E34" i="40"/>
  <c r="E25" i="40"/>
  <c r="E16" i="43"/>
  <c r="E38" i="44"/>
  <c r="E23" i="44"/>
  <c r="E7" i="44"/>
  <c r="E29" i="42"/>
  <c r="E35" i="41"/>
  <c r="E19" i="41"/>
  <c r="E31" i="39"/>
  <c r="E15" i="39"/>
  <c r="E38" i="38"/>
  <c r="E7" i="38"/>
  <c r="E28" i="36"/>
  <c r="G28" i="36" s="1"/>
  <c r="E12" i="36"/>
  <c r="E40" i="34"/>
  <c r="E24" i="34"/>
  <c r="E14" i="33"/>
  <c r="E36" i="32"/>
  <c r="E20" i="32"/>
  <c r="E5" i="32"/>
  <c r="G5" i="32" s="1"/>
  <c r="E26" i="30"/>
  <c r="E10" i="30"/>
  <c r="E28" i="28"/>
  <c r="G28" i="28" s="1"/>
  <c r="E12" i="28"/>
  <c r="E40" i="26"/>
  <c r="E30" i="25"/>
  <c r="E15" i="25"/>
  <c r="E27" i="23"/>
  <c r="G27" i="23" s="1"/>
  <c r="E11" i="23"/>
  <c r="E33" i="22"/>
  <c r="G33" i="22" s="1"/>
  <c r="E17" i="22"/>
  <c r="E39" i="21"/>
  <c r="E23" i="21"/>
  <c r="E7" i="21"/>
  <c r="E35" i="19"/>
  <c r="E19" i="19"/>
  <c r="E41" i="43"/>
  <c r="E16" i="52"/>
  <c r="E39" i="51"/>
  <c r="G39" i="51" s="1"/>
  <c r="E23" i="51"/>
  <c r="E31" i="52"/>
  <c r="E37" i="37"/>
  <c r="F39" i="40"/>
  <c r="G39" i="40" s="1"/>
  <c r="P39" i="25"/>
  <c r="V36" i="24"/>
  <c r="X38" i="33"/>
  <c r="E16" i="39"/>
  <c r="X40" i="25"/>
  <c r="X40" i="33"/>
  <c r="X40" i="26"/>
  <c r="E9" i="39"/>
  <c r="E38" i="26"/>
  <c r="E5" i="44"/>
  <c r="E37" i="44"/>
  <c r="E30" i="39"/>
  <c r="E14" i="39"/>
  <c r="E22" i="38"/>
  <c r="E6" i="38"/>
  <c r="E39" i="26"/>
  <c r="E23" i="26"/>
  <c r="E7" i="26"/>
  <c r="E29" i="25"/>
  <c r="G29" i="25" s="1"/>
  <c r="E8" i="18"/>
  <c r="E36" i="16"/>
  <c r="E5" i="16"/>
  <c r="G5" i="16" s="1"/>
  <c r="P23" i="17"/>
  <c r="P23" i="16"/>
  <c r="P23" i="26"/>
  <c r="F23" i="26"/>
  <c r="P23" i="36"/>
  <c r="F23" i="20"/>
  <c r="G23" i="20" s="1"/>
  <c r="P23" i="51"/>
  <c r="P23" i="25"/>
  <c r="F23" i="31"/>
  <c r="G23" i="31" s="1"/>
  <c r="P23" i="33"/>
  <c r="F23" i="49"/>
  <c r="P23" i="37"/>
  <c r="P23" i="13"/>
  <c r="P15" i="50"/>
  <c r="F15" i="34"/>
  <c r="P15" i="15"/>
  <c r="P15" i="41"/>
  <c r="P15" i="51"/>
  <c r="P15" i="36"/>
  <c r="F15" i="16"/>
  <c r="G15" i="16" s="1"/>
  <c r="F15" i="51"/>
  <c r="P15" i="42"/>
  <c r="P15" i="12"/>
  <c r="F15" i="15"/>
  <c r="G15" i="15" s="1"/>
  <c r="F15" i="44"/>
  <c r="F15" i="36"/>
  <c r="F15" i="48"/>
  <c r="P15" i="27"/>
  <c r="F15" i="26"/>
  <c r="F15" i="37"/>
  <c r="G15" i="37" s="1"/>
  <c r="F15" i="28"/>
  <c r="G15" i="28" s="1"/>
  <c r="P11" i="12"/>
  <c r="G10" i="43"/>
  <c r="G27" i="43"/>
  <c r="F28" i="29"/>
  <c r="G28" i="29" s="1"/>
  <c r="P28" i="23"/>
  <c r="F28" i="34"/>
  <c r="F28" i="27"/>
  <c r="F28" i="42"/>
  <c r="G28" i="42" s="1"/>
  <c r="P28" i="15"/>
  <c r="F28" i="49"/>
  <c r="P28" i="50"/>
  <c r="F28" i="48"/>
  <c r="P34" i="8"/>
  <c r="F34" i="31"/>
  <c r="G34" i="31" s="1"/>
  <c r="F34" i="20"/>
  <c r="G34" i="20" s="1"/>
  <c r="F34" i="38"/>
  <c r="F34" i="16"/>
  <c r="G34" i="16" s="1"/>
  <c r="P34" i="48"/>
  <c r="P34" i="37"/>
  <c r="F34" i="8"/>
  <c r="G34" i="8" s="1"/>
  <c r="P34" i="51"/>
  <c r="P34" i="13"/>
  <c r="F34" i="26"/>
  <c r="G34" i="26" s="1"/>
  <c r="P34" i="42"/>
  <c r="F15" i="49"/>
  <c r="P15" i="23"/>
  <c r="P15" i="26"/>
  <c r="P15" i="13"/>
  <c r="F15" i="39"/>
  <c r="F15" i="50"/>
  <c r="G15" i="50" s="1"/>
  <c r="P15" i="32"/>
  <c r="F15" i="30"/>
  <c r="G15" i="30" s="1"/>
  <c r="F15" i="27"/>
  <c r="P15" i="22"/>
  <c r="F34" i="49"/>
  <c r="G34" i="49" s="1"/>
  <c r="P23" i="40"/>
  <c r="P23" i="42"/>
  <c r="P23" i="31"/>
  <c r="F23" i="19"/>
  <c r="P43" i="52"/>
  <c r="F43" i="21"/>
  <c r="G43" i="21" s="1"/>
  <c r="P43" i="14"/>
  <c r="P43" i="50"/>
  <c r="F43" i="34"/>
  <c r="G43" i="34" s="1"/>
  <c r="F43" i="22"/>
  <c r="G43" i="22" s="1"/>
  <c r="F43" i="28"/>
  <c r="G43" i="28" s="1"/>
  <c r="F32" i="17"/>
  <c r="F32" i="33"/>
  <c r="F32" i="50"/>
  <c r="G32" i="50" s="1"/>
  <c r="P32" i="24"/>
  <c r="P32" i="42"/>
  <c r="P32" i="49"/>
  <c r="F32" i="32"/>
  <c r="P15" i="38"/>
  <c r="P35" i="31"/>
  <c r="F35" i="21"/>
  <c r="P34" i="19"/>
  <c r="P15" i="49"/>
  <c r="P28" i="27"/>
  <c r="P43" i="49"/>
  <c r="P43" i="34"/>
  <c r="F43" i="43"/>
  <c r="F43" i="48"/>
  <c r="F43" i="31"/>
  <c r="F43" i="18"/>
  <c r="G43" i="18" s="1"/>
  <c r="F43" i="15"/>
  <c r="G43" i="15" s="1"/>
  <c r="P43" i="20"/>
  <c r="P43" i="29"/>
  <c r="F43" i="50"/>
  <c r="G43" i="50" s="1"/>
  <c r="P43" i="21"/>
  <c r="F43" i="51"/>
  <c r="P43" i="18"/>
  <c r="F43" i="38"/>
  <c r="F43" i="20"/>
  <c r="G43" i="20" s="1"/>
  <c r="P43" i="22"/>
  <c r="P43" i="51"/>
  <c r="P43" i="16"/>
  <c r="F43" i="49"/>
  <c r="F43" i="44"/>
  <c r="G43" i="44" s="1"/>
  <c r="F43" i="27"/>
  <c r="F43" i="14"/>
  <c r="G43" i="14" s="1"/>
  <c r="F43" i="8"/>
  <c r="F43" i="52"/>
  <c r="P43" i="44"/>
  <c r="F43" i="29"/>
  <c r="G43" i="29" s="1"/>
  <c r="P43" i="39"/>
  <c r="P43" i="41"/>
  <c r="F43" i="37"/>
  <c r="G43" i="37" s="1"/>
  <c r="P43" i="26"/>
  <c r="P43" i="24"/>
  <c r="F34" i="14"/>
  <c r="G34" i="14" s="1"/>
  <c r="P34" i="16"/>
  <c r="P34" i="14"/>
  <c r="P34" i="30"/>
  <c r="P34" i="23"/>
  <c r="F34" i="39"/>
  <c r="P34" i="12"/>
  <c r="P34" i="36"/>
  <c r="P34" i="49"/>
  <c r="P32" i="8"/>
  <c r="F32" i="52"/>
  <c r="P32" i="22"/>
  <c r="P32" i="35"/>
  <c r="F32" i="43"/>
  <c r="P32" i="16"/>
  <c r="P32" i="38"/>
  <c r="F32" i="40"/>
  <c r="P32" i="19"/>
  <c r="P32" i="50"/>
  <c r="F32" i="37"/>
  <c r="G32" i="37" s="1"/>
  <c r="F32" i="16"/>
  <c r="G32" i="16" s="1"/>
  <c r="P32" i="12"/>
  <c r="P32" i="17"/>
  <c r="F32" i="22"/>
  <c r="F32" i="49"/>
  <c r="G32" i="49" s="1"/>
  <c r="F32" i="51"/>
  <c r="G32" i="51" s="1"/>
  <c r="F32" i="24"/>
  <c r="G32" i="24" s="1"/>
  <c r="F32" i="31"/>
  <c r="P32" i="18"/>
  <c r="P32" i="23"/>
  <c r="P32" i="44"/>
  <c r="P32" i="26"/>
  <c r="F32" i="29"/>
  <c r="G32" i="29" s="1"/>
  <c r="P32" i="51"/>
  <c r="F32" i="18"/>
  <c r="G32" i="18" s="1"/>
  <c r="F32" i="34"/>
  <c r="F32" i="12"/>
  <c r="P32" i="37"/>
  <c r="P32" i="20"/>
  <c r="P32" i="29"/>
  <c r="P32" i="30"/>
  <c r="F32" i="35"/>
  <c r="G32" i="35" s="1"/>
  <c r="P32" i="41"/>
  <c r="P32" i="40"/>
  <c r="P11" i="34"/>
  <c r="P11" i="36"/>
  <c r="P11" i="22"/>
  <c r="P11" i="18"/>
  <c r="F11" i="22"/>
  <c r="G11" i="22" s="1"/>
  <c r="F11" i="31"/>
  <c r="G11" i="31" s="1"/>
  <c r="F11" i="37"/>
  <c r="F11" i="51"/>
  <c r="P28" i="28"/>
  <c r="P28" i="16"/>
  <c r="F28" i="30"/>
  <c r="G28" i="30" s="1"/>
  <c r="P28" i="37"/>
  <c r="F28" i="15"/>
  <c r="P28" i="29"/>
  <c r="F28" i="36"/>
  <c r="P28" i="44"/>
  <c r="P28" i="19"/>
  <c r="F28" i="33"/>
  <c r="P28" i="39"/>
  <c r="F28" i="18"/>
  <c r="G28" i="18" s="1"/>
  <c r="P28" i="30"/>
  <c r="F28" i="39"/>
  <c r="F28" i="40"/>
  <c r="P28" i="8"/>
  <c r="P28" i="25"/>
  <c r="F28" i="35"/>
  <c r="G28" i="35" s="1"/>
  <c r="P28" i="42"/>
  <c r="F28" i="22"/>
  <c r="G28" i="22" s="1"/>
  <c r="P28" i="34"/>
  <c r="F28" i="41"/>
  <c r="G28" i="41" s="1"/>
  <c r="P11" i="52"/>
  <c r="F28" i="26"/>
  <c r="P28" i="38"/>
  <c r="P28" i="26"/>
  <c r="F28" i="19"/>
  <c r="P28" i="41"/>
  <c r="P28" i="24"/>
  <c r="P28" i="13"/>
  <c r="F28" i="12"/>
  <c r="G28" i="12" s="1"/>
  <c r="F28" i="14"/>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G23" i="37" s="1"/>
  <c r="F23" i="39"/>
  <c r="P43" i="27"/>
  <c r="F43" i="24"/>
  <c r="G43" i="24" s="1"/>
  <c r="P43" i="8"/>
  <c r="P43" i="36"/>
  <c r="F43" i="42"/>
  <c r="G43" i="42" s="1"/>
  <c r="F43" i="25"/>
  <c r="G43" i="25" s="1"/>
  <c r="F43" i="36"/>
  <c r="G43" i="36" s="1"/>
  <c r="P43" i="31"/>
  <c r="F32" i="14"/>
  <c r="P32" i="27"/>
  <c r="F32" i="30"/>
  <c r="G32" i="30" s="1"/>
  <c r="F32" i="38"/>
  <c r="G32" i="38" s="1"/>
  <c r="P32" i="25"/>
  <c r="P32" i="36"/>
  <c r="P32" i="33"/>
  <c r="P32" i="43"/>
  <c r="F15" i="19"/>
  <c r="P34" i="52"/>
  <c r="P15" i="21"/>
  <c r="P28" i="43"/>
  <c r="P11" i="38"/>
  <c r="F11" i="12"/>
  <c r="G11" i="12" s="1"/>
  <c r="P11" i="48"/>
  <c r="P28" i="36"/>
  <c r="P28" i="31"/>
  <c r="F28" i="16"/>
  <c r="G28" i="16" s="1"/>
  <c r="P28" i="52"/>
  <c r="P28" i="33"/>
  <c r="F28" i="31"/>
  <c r="F28" i="50"/>
  <c r="G28" i="50" s="1"/>
  <c r="P28" i="51"/>
  <c r="F28" i="51"/>
  <c r="G28" i="51" s="1"/>
  <c r="P34" i="39"/>
  <c r="F34" i="36"/>
  <c r="G34" i="36" s="1"/>
  <c r="F34" i="18"/>
  <c r="G34" i="18" s="1"/>
  <c r="P34" i="25"/>
  <c r="F34" i="43"/>
  <c r="G34" i="43" s="1"/>
  <c r="P34" i="34"/>
  <c r="P34" i="15"/>
  <c r="F34" i="37"/>
  <c r="F34" i="27"/>
  <c r="P34" i="17"/>
  <c r="F34" i="32"/>
  <c r="G34" i="32" s="1"/>
  <c r="F34" i="34"/>
  <c r="F34" i="12"/>
  <c r="G34" i="12" s="1"/>
  <c r="P15" i="25"/>
  <c r="F15" i="20"/>
  <c r="G15" i="20" s="1"/>
  <c r="P15" i="40"/>
  <c r="F15" i="14"/>
  <c r="G15" i="14" s="1"/>
  <c r="P15" i="14"/>
  <c r="P15" i="44"/>
  <c r="F15" i="23"/>
  <c r="F15" i="43"/>
  <c r="P15" i="28"/>
  <c r="P34" i="43"/>
  <c r="F23" i="35"/>
  <c r="G23" i="35" s="1"/>
  <c r="F23" i="12"/>
  <c r="G23" i="12" s="1"/>
  <c r="F23" i="14"/>
  <c r="G23" i="14" s="1"/>
  <c r="P43" i="32"/>
  <c r="F43" i="32"/>
  <c r="F43" i="12"/>
  <c r="G43" i="12" s="1"/>
  <c r="P43" i="28"/>
  <c r="F43" i="19"/>
  <c r="G43" i="19" s="1"/>
  <c r="F43" i="35"/>
  <c r="G43" i="35" s="1"/>
  <c r="P43" i="43"/>
  <c r="P43" i="30"/>
  <c r="F32" i="21"/>
  <c r="G32" i="21" s="1"/>
  <c r="P32" i="31"/>
  <c r="P32" i="13"/>
  <c r="F32" i="15"/>
  <c r="P32" i="28"/>
  <c r="P32" i="21"/>
  <c r="F32" i="25"/>
  <c r="G32" i="25" s="1"/>
  <c r="P32" i="34"/>
  <c r="F34" i="41"/>
  <c r="F15" i="12"/>
  <c r="G15" i="12" s="1"/>
  <c r="P11" i="40"/>
  <c r="F28" i="44"/>
  <c r="G28" i="44" s="1"/>
  <c r="P28" i="35"/>
  <c r="F28" i="24"/>
  <c r="G12" i="30"/>
  <c r="G15" i="49"/>
  <c r="G27" i="48"/>
  <c r="P39" i="12"/>
  <c r="F39" i="19"/>
  <c r="F39" i="27"/>
  <c r="P39" i="28"/>
  <c r="P39" i="15"/>
  <c r="F39" i="34"/>
  <c r="G39" i="34" s="1"/>
  <c r="P39" i="22"/>
  <c r="P39" i="49"/>
  <c r="F39" i="37"/>
  <c r="G39" i="37" s="1"/>
  <c r="F39" i="25"/>
  <c r="G39" i="25" s="1"/>
  <c r="F39" i="18"/>
  <c r="G39" i="18" s="1"/>
  <c r="F39" i="30"/>
  <c r="G39" i="30" s="1"/>
  <c r="P39" i="29"/>
  <c r="P39" i="24"/>
  <c r="G28" i="24"/>
  <c r="G12" i="43"/>
  <c r="G10" i="29"/>
  <c r="F39" i="20"/>
  <c r="G39" i="20" s="1"/>
  <c r="F39" i="36"/>
  <c r="G39" i="36" s="1"/>
  <c r="P39" i="44"/>
  <c r="F39" i="23"/>
  <c r="P39" i="27"/>
  <c r="F39" i="42"/>
  <c r="P39" i="34"/>
  <c r="F39" i="12"/>
  <c r="G39" i="12" s="1"/>
  <c r="P39" i="50"/>
  <c r="P39" i="35"/>
  <c r="F39" i="8"/>
  <c r="G39" i="8" s="1"/>
  <c r="P39" i="48"/>
  <c r="F39" i="24"/>
  <c r="G39" i="24" s="1"/>
  <c r="G28" i="40"/>
  <c r="F5" i="38"/>
  <c r="P5" i="38"/>
  <c r="F5" i="35"/>
  <c r="P5" i="35"/>
  <c r="F5" i="44"/>
  <c r="P5" i="28"/>
  <c r="G5" i="50"/>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43" i="52"/>
  <c r="G15" i="36"/>
  <c r="G15" i="44"/>
  <c r="G13" i="42"/>
  <c r="G36" i="28"/>
  <c r="G36" i="8"/>
  <c r="G33" i="42"/>
  <c r="G43" i="38"/>
  <c r="G43" i="51"/>
  <c r="G43" i="31"/>
  <c r="G12" i="31"/>
  <c r="G25" i="52"/>
  <c r="G8" i="13"/>
  <c r="G33" i="24"/>
  <c r="G5" i="8"/>
  <c r="G28" i="26"/>
  <c r="G28" i="34"/>
  <c r="G34" i="29"/>
  <c r="G34" i="44"/>
  <c r="G34" i="30"/>
  <c r="G13" i="20"/>
  <c r="G13" i="40"/>
  <c r="G43" i="32"/>
  <c r="G40" i="43"/>
  <c r="G10" i="30"/>
  <c r="G27" i="39"/>
  <c r="G5" i="43"/>
  <c r="G12" i="26"/>
  <c r="G10" i="13"/>
  <c r="G15" i="25"/>
  <c r="G13" i="22"/>
  <c r="G36" i="51"/>
  <c r="G33" i="40"/>
  <c r="G39" i="23"/>
  <c r="G43" i="23"/>
  <c r="G43" i="30"/>
  <c r="G12" i="28"/>
  <c r="G40" i="26"/>
  <c r="G40" i="39"/>
  <c r="G32" i="12"/>
  <c r="G12" i="12"/>
  <c r="G19" i="17"/>
  <c r="G15" i="51"/>
  <c r="G27" i="14"/>
  <c r="G27" i="22"/>
  <c r="G10" i="31"/>
  <c r="G27" i="38"/>
  <c r="G5" i="35"/>
  <c r="G10" i="16"/>
  <c r="G25" i="44"/>
  <c r="G40" i="19"/>
  <c r="G32" i="22"/>
  <c r="G12" i="19"/>
  <c r="G19" i="23"/>
  <c r="G33" i="20"/>
  <c r="G36" i="35"/>
  <c r="G27" i="19"/>
  <c r="G27" i="21"/>
  <c r="G10" i="35"/>
  <c r="G27" i="41"/>
  <c r="G5" i="28"/>
  <c r="G40" i="22"/>
  <c r="G40" i="13"/>
  <c r="G32" i="17"/>
  <c r="G32" i="15"/>
  <c r="G29" i="42"/>
  <c r="G32" i="32"/>
  <c r="G15" i="41"/>
  <c r="G28" i="17"/>
  <c r="G10" i="23"/>
  <c r="G5" i="39"/>
  <c r="G5" i="36"/>
  <c r="E34" i="34"/>
  <c r="G34" i="34" s="1"/>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G35" i="37" s="1"/>
  <c r="F35" i="36"/>
  <c r="G35" i="36" s="1"/>
  <c r="P35" i="23"/>
  <c r="P35" i="19"/>
  <c r="P35" i="29"/>
  <c r="F35" i="24"/>
  <c r="G35" i="24" s="1"/>
  <c r="P35" i="35"/>
  <c r="F35" i="12"/>
  <c r="G35" i="12" s="1"/>
  <c r="F35" i="40"/>
  <c r="G35" i="40" s="1"/>
  <c r="P35" i="18"/>
  <c r="P35" i="33"/>
  <c r="F35" i="29"/>
  <c r="G35" i="29" s="1"/>
  <c r="F35" i="22"/>
  <c r="G35" i="22" s="1"/>
  <c r="F35" i="15"/>
  <c r="G35" i="15" s="1"/>
  <c r="P35" i="38"/>
  <c r="P14" i="51"/>
  <c r="J27" i="33"/>
  <c r="J27" i="40"/>
  <c r="J27" i="51"/>
  <c r="J27" i="28"/>
  <c r="J27" i="19"/>
  <c r="N10" i="16"/>
  <c r="N10" i="17"/>
  <c r="N10" i="24"/>
  <c r="N10" i="31"/>
  <c r="N10" i="40"/>
  <c r="N10" i="30"/>
  <c r="N10" i="42"/>
  <c r="N10" i="41"/>
  <c r="N10" i="14"/>
  <c r="N10" i="19"/>
  <c r="N10" i="25"/>
  <c r="N10" i="32"/>
  <c r="N10" i="12"/>
  <c r="N10" i="20"/>
  <c r="N10" i="33"/>
  <c r="N10" i="36"/>
  <c r="N10" i="44"/>
  <c r="N10" i="18"/>
  <c r="N10" i="22"/>
  <c r="N10" i="27"/>
  <c r="N10" i="34"/>
  <c r="N10" i="28"/>
  <c r="N10" i="37"/>
  <c r="N10" i="21"/>
  <c r="N10" i="23"/>
  <c r="N10" i="35"/>
  <c r="N10" i="29"/>
  <c r="N10" i="43"/>
  <c r="N10" i="39"/>
  <c r="N10" i="13"/>
  <c r="N10" i="38"/>
  <c r="N10" i="26"/>
  <c r="N10" i="49"/>
  <c r="N10" i="15"/>
  <c r="N10" i="52"/>
  <c r="N41" i="42"/>
  <c r="N41" i="27"/>
  <c r="N41" i="40"/>
  <c r="N41" i="44"/>
  <c r="N41" i="21"/>
  <c r="N41" i="18"/>
  <c r="N41" i="28"/>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G14" i="37" s="1"/>
  <c r="P14" i="20"/>
  <c r="P14" i="35"/>
  <c r="P14" i="42"/>
  <c r="F14" i="44"/>
  <c r="G14" i="44" s="1"/>
  <c r="F14" i="52"/>
  <c r="G14" i="52" s="1"/>
  <c r="F14" i="36"/>
  <c r="G14" i="36" s="1"/>
  <c r="F14" i="33"/>
  <c r="P14" i="41"/>
  <c r="F14" i="13"/>
  <c r="G14" i="13" s="1"/>
  <c r="P14" i="19"/>
  <c r="F14" i="34"/>
  <c r="G14" i="34" s="1"/>
  <c r="P14" i="23"/>
  <c r="P14" i="38"/>
  <c r="P14" i="21"/>
  <c r="F14" i="22"/>
  <c r="G14" i="22" s="1"/>
  <c r="P14" i="14"/>
  <c r="F14" i="43"/>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G14" i="29" s="1"/>
  <c r="P14" i="25"/>
  <c r="P14" i="40"/>
  <c r="F14" i="21"/>
  <c r="G14" i="21" s="1"/>
  <c r="F14" i="35"/>
  <c r="P14" i="16"/>
  <c r="F14" i="18"/>
  <c r="G14" i="18" s="1"/>
  <c r="P14" i="31"/>
  <c r="F14" i="39"/>
  <c r="G14" i="39" s="1"/>
  <c r="F14" i="31"/>
  <c r="G14" i="31" s="1"/>
  <c r="P14" i="28"/>
  <c r="F14" i="32"/>
  <c r="G14" i="32" s="1"/>
  <c r="F14" i="41"/>
  <c r="G14" i="41" s="1"/>
  <c r="P14" i="49"/>
  <c r="P14" i="24"/>
  <c r="F14" i="50"/>
  <c r="G14" i="50" s="1"/>
  <c r="F14" i="40"/>
  <c r="G14" i="40" s="1"/>
  <c r="F14" i="42"/>
  <c r="G14" i="42" s="1"/>
  <c r="P14" i="29"/>
  <c r="P14" i="33"/>
  <c r="P8" i="33"/>
  <c r="P8" i="18"/>
  <c r="P8" i="38"/>
  <c r="F8" i="41"/>
  <c r="G8" i="41" s="1"/>
  <c r="F8" i="28"/>
  <c r="F8" i="21"/>
  <c r="G8" i="21" s="1"/>
  <c r="F8" i="27"/>
  <c r="F8" i="24"/>
  <c r="G8" i="24" s="1"/>
  <c r="P8" i="39"/>
  <c r="P8" i="26"/>
  <c r="P8" i="24"/>
  <c r="P8" i="15"/>
  <c r="P8" i="8"/>
  <c r="F8" i="40"/>
  <c r="P8" i="49"/>
  <c r="F8" i="51"/>
  <c r="P8" i="41"/>
  <c r="P8" i="40"/>
  <c r="P8" i="16"/>
  <c r="F8" i="29"/>
  <c r="G8" i="29" s="1"/>
  <c r="P8" i="36"/>
  <c r="F8" i="26"/>
  <c r="F8" i="14"/>
  <c r="P8" i="12"/>
  <c r="F8" i="18"/>
  <c r="G8" i="18" s="1"/>
  <c r="F8" i="43"/>
  <c r="P8" i="19"/>
  <c r="P8" i="30"/>
  <c r="F8" i="38"/>
  <c r="G8" i="38" s="1"/>
  <c r="F8" i="22"/>
  <c r="G8" i="22" s="1"/>
  <c r="P8" i="21"/>
  <c r="F8" i="17"/>
  <c r="P8" i="35"/>
  <c r="P8" i="32"/>
  <c r="P8" i="50"/>
  <c r="F8" i="52"/>
  <c r="G8" i="52" s="1"/>
  <c r="F8" i="34"/>
  <c r="F8" i="50"/>
  <c r="G8" i="50" s="1"/>
  <c r="P8" i="23"/>
  <c r="P8" i="17"/>
  <c r="F8" i="49"/>
  <c r="G8" i="49" s="1"/>
  <c r="P8" i="27"/>
  <c r="F8" i="23"/>
  <c r="G8" i="23" s="1"/>
  <c r="F8" i="32"/>
  <c r="G8" i="32" s="1"/>
  <c r="F8" i="30"/>
  <c r="G8" i="30" s="1"/>
  <c r="F8" i="48"/>
  <c r="F8" i="19"/>
  <c r="F8" i="36"/>
  <c r="P8" i="25"/>
  <c r="P8" i="42"/>
  <c r="P8" i="48"/>
  <c r="F8" i="25"/>
  <c r="G8" i="25" s="1"/>
  <c r="P8" i="13"/>
  <c r="P8" i="29"/>
  <c r="P8" i="20"/>
  <c r="F8" i="44"/>
  <c r="G8" i="44" s="1"/>
  <c r="F8" i="37"/>
  <c r="G8" i="37" s="1"/>
  <c r="F8" i="39"/>
  <c r="G8" i="39" s="1"/>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G14" i="38" s="1"/>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G34" i="38"/>
  <c r="AH17" i="4"/>
  <c r="F17" i="4" s="1"/>
  <c r="AH32" i="4"/>
  <c r="F32" i="4" s="1"/>
  <c r="T29" i="14" s="1"/>
  <c r="AH24" i="4"/>
  <c r="F24" i="4" s="1"/>
  <c r="T21" i="14" s="1"/>
  <c r="AI23" i="4"/>
  <c r="G23" i="4" s="1"/>
  <c r="J20" i="50" s="1"/>
  <c r="J19" i="38"/>
  <c r="J35" i="13"/>
  <c r="J35" i="26"/>
  <c r="J35" i="32"/>
  <c r="J35" i="16"/>
  <c r="J35" i="44"/>
  <c r="J35" i="22"/>
  <c r="J35" i="14"/>
  <c r="G39" i="48"/>
  <c r="G15" i="43"/>
  <c r="J19" i="14"/>
  <c r="J11" i="41"/>
  <c r="J11" i="8"/>
  <c r="J11" i="24"/>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P25" i="28"/>
  <c r="P25" i="29"/>
  <c r="F25" i="17"/>
  <c r="G25" i="17" s="1"/>
  <c r="F25" i="31"/>
  <c r="P25" i="43"/>
  <c r="P25" i="32"/>
  <c r="F25" i="42"/>
  <c r="G25" i="42" s="1"/>
  <c r="F25" i="8"/>
  <c r="G25" i="8" s="1"/>
  <c r="F25" i="40"/>
  <c r="P25" i="31"/>
  <c r="F25" i="49"/>
  <c r="P25" i="34"/>
  <c r="F25" i="48"/>
  <c r="P25" i="8"/>
  <c r="F25" i="41"/>
  <c r="G25" i="41" s="1"/>
  <c r="P25" i="37"/>
  <c r="F25" i="39"/>
  <c r="G25" i="39" s="1"/>
  <c r="P25" i="12"/>
  <c r="F25" i="34"/>
  <c r="G25" i="34" s="1"/>
  <c r="P25" i="17"/>
  <c r="P25" i="19"/>
  <c r="P25" i="16"/>
  <c r="F25" i="12"/>
  <c r="G25" i="12" s="1"/>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P25" i="21"/>
  <c r="F25" i="26"/>
  <c r="G25" i="26" s="1"/>
  <c r="N44" i="38"/>
  <c r="N44" i="28"/>
  <c r="N44" i="49"/>
  <c r="N44" i="31"/>
  <c r="N44" i="22"/>
  <c r="N44" i="43"/>
  <c r="N44" i="21"/>
  <c r="N44" i="13"/>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G11" i="37"/>
  <c r="F11" i="40"/>
  <c r="G11" i="40" s="1"/>
  <c r="F11" i="24"/>
  <c r="G11" i="24" s="1"/>
  <c r="F11" i="42"/>
  <c r="G11" i="42" s="1"/>
  <c r="P11" i="50"/>
  <c r="P11" i="24"/>
  <c r="P11" i="20"/>
  <c r="F11" i="14"/>
  <c r="G11" i="14" s="1"/>
  <c r="P11" i="44"/>
  <c r="P11" i="27"/>
  <c r="F11" i="19"/>
  <c r="G11" i="19" s="1"/>
  <c r="F11" i="48"/>
  <c r="G11" i="48" s="1"/>
  <c r="P11" i="15"/>
  <c r="F11" i="26"/>
  <c r="G11" i="26" s="1"/>
  <c r="F11" i="17"/>
  <c r="G11" i="17" s="1"/>
  <c r="P11" i="30"/>
  <c r="F11" i="28"/>
  <c r="G11" i="28" s="1"/>
  <c r="F11" i="13"/>
  <c r="G11" i="13" s="1"/>
  <c r="F25" i="27"/>
  <c r="N14" i="15"/>
  <c r="N14" i="23"/>
  <c r="N14" i="31"/>
  <c r="N14" i="40"/>
  <c r="N14" i="28"/>
  <c r="N14" i="39"/>
  <c r="N14" i="33"/>
  <c r="N14" i="41"/>
  <c r="N14" i="12"/>
  <c r="N14" i="19"/>
  <c r="N14" i="25"/>
  <c r="N14" i="32"/>
  <c r="N14" i="22"/>
  <c r="N14" i="18"/>
  <c r="N14" i="17"/>
  <c r="N14" i="35"/>
  <c r="N14" i="43"/>
  <c r="N14" i="16"/>
  <c r="N14" i="21"/>
  <c r="N14" i="27"/>
  <c r="N14" i="34"/>
  <c r="N14" i="20"/>
  <c r="N14" i="24"/>
  <c r="N14" i="37"/>
  <c r="N14" i="42"/>
  <c r="G8" i="51"/>
  <c r="G25" i="28"/>
  <c r="G12" i="35"/>
  <c r="G25" i="38"/>
  <c r="G11" i="51"/>
  <c r="G25" i="51"/>
  <c r="G25" i="19"/>
  <c r="G25" i="30"/>
  <c r="G25" i="35"/>
  <c r="G5" i="40"/>
  <c r="O34" i="4"/>
  <c r="P34" i="4" s="1"/>
  <c r="C34" i="4" s="1"/>
  <c r="O25" i="4"/>
  <c r="P25" i="4" s="1"/>
  <c r="C25" i="4" s="1"/>
  <c r="AH35" i="4"/>
  <c r="F35" i="4" s="1"/>
  <c r="J6" i="42"/>
  <c r="J6" i="34"/>
  <c r="J6" i="49"/>
  <c r="J6" i="22"/>
  <c r="J27" i="22"/>
  <c r="J27" i="21"/>
  <c r="J27" i="39"/>
  <c r="J27" i="38"/>
  <c r="J7" i="22"/>
  <c r="J7" i="30"/>
  <c r="J7" i="25"/>
  <c r="J7" i="28"/>
  <c r="J7" i="16"/>
  <c r="J23" i="39"/>
  <c r="J23" i="22"/>
  <c r="J23" i="35"/>
  <c r="J23" i="49"/>
  <c r="J23" i="51"/>
  <c r="N41" i="24"/>
  <c r="N41" i="39"/>
  <c r="N41" i="38"/>
  <c r="N41" i="20"/>
  <c r="N41" i="8"/>
  <c r="N41" i="35"/>
  <c r="N41" i="25"/>
  <c r="N41" i="31"/>
  <c r="N41" i="14"/>
  <c r="N41" i="51"/>
  <c r="N41" i="13"/>
  <c r="N41" i="43"/>
  <c r="N41" i="26"/>
  <c r="N41" i="17"/>
  <c r="F19" i="52"/>
  <c r="G19" i="52" s="1"/>
  <c r="F19" i="49"/>
  <c r="F19" i="14"/>
  <c r="G19" i="14" s="1"/>
  <c r="P19" i="51"/>
  <c r="F19" i="18"/>
  <c r="G19" i="18" s="1"/>
  <c r="P19" i="29"/>
  <c r="F19" i="44"/>
  <c r="G19" i="44" s="1"/>
  <c r="F19" i="21"/>
  <c r="G19" i="21" s="1"/>
  <c r="F19" i="25"/>
  <c r="G19" i="25" s="1"/>
  <c r="F19" i="33"/>
  <c r="G19" i="33" s="1"/>
  <c r="F19" i="41"/>
  <c r="G19" i="41" s="1"/>
  <c r="F19" i="16"/>
  <c r="G19" i="16" s="1"/>
  <c r="P19" i="25"/>
  <c r="F19" i="39"/>
  <c r="G19" i="39" s="1"/>
  <c r="P19" i="17"/>
  <c r="P19" i="35"/>
  <c r="F19" i="26"/>
  <c r="G19" i="26" s="1"/>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N41" i="52"/>
  <c r="N41" i="36"/>
  <c r="N41" i="37"/>
  <c r="N41" i="15"/>
  <c r="P19" i="18"/>
  <c r="P19" i="48"/>
  <c r="P29" i="22"/>
  <c r="F29" i="49"/>
  <c r="P29" i="15"/>
  <c r="F29" i="22"/>
  <c r="G29" i="22" s="1"/>
  <c r="F29" i="19"/>
  <c r="G29" i="19" s="1"/>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33"/>
  <c r="N41" i="19"/>
  <c r="N41" i="50"/>
  <c r="N41" i="41"/>
  <c r="F19" i="51"/>
  <c r="X5" i="42"/>
  <c r="G29" i="50"/>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G15" i="29" s="1"/>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G14" i="27" s="1"/>
  <c r="E34" i="27"/>
  <c r="G34" i="27" s="1"/>
  <c r="E17" i="27"/>
  <c r="E18" i="27"/>
  <c r="E37" i="27"/>
  <c r="E29" i="27"/>
  <c r="G29" i="27" s="1"/>
  <c r="E5" i="27"/>
  <c r="G5" i="27" s="1"/>
  <c r="E22" i="27"/>
  <c r="E9" i="27"/>
  <c r="E38" i="27"/>
  <c r="E8" i="27"/>
  <c r="G8" i="27" s="1"/>
  <c r="E40" i="27"/>
  <c r="G40" i="27" s="1"/>
  <c r="E43" i="27"/>
  <c r="G43" i="27" s="1"/>
  <c r="E24" i="27"/>
  <c r="E21" i="27"/>
  <c r="E42" i="27"/>
  <c r="E36" i="27"/>
  <c r="G36" i="27" s="1"/>
  <c r="E10" i="27"/>
  <c r="E31" i="27"/>
  <c r="N44" i="52"/>
  <c r="N44" i="44"/>
  <c r="N44" i="42"/>
  <c r="N44" i="35"/>
  <c r="N44" i="36"/>
  <c r="N44" i="27"/>
  <c r="N44" i="19"/>
  <c r="N44" i="8"/>
  <c r="N44" i="26"/>
  <c r="N44" i="18"/>
  <c r="N44" i="48"/>
  <c r="N44" i="41"/>
  <c r="N44" i="33"/>
  <c r="N44" i="34"/>
  <c r="N44" i="25"/>
  <c r="N44" i="17"/>
  <c r="N44" i="32"/>
  <c r="N44" i="24"/>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G15" i="27" s="1"/>
  <c r="N35" i="26"/>
  <c r="E19" i="27"/>
  <c r="G19" i="27" s="1"/>
  <c r="F40" i="48"/>
  <c r="P40" i="40"/>
  <c r="P40" i="39"/>
  <c r="F40" i="34"/>
  <c r="G40" i="34" s="1"/>
  <c r="F40" i="29"/>
  <c r="G40" i="29" s="1"/>
  <c r="P40" i="28"/>
  <c r="P40" i="24"/>
  <c r="F40" i="17"/>
  <c r="G40" i="17" s="1"/>
  <c r="P40" i="12"/>
  <c r="F40" i="49"/>
  <c r="G40" i="49" s="1"/>
  <c r="P40" i="42"/>
  <c r="F40" i="40"/>
  <c r="G40" i="40" s="1"/>
  <c r="F40" i="35"/>
  <c r="G40" i="35" s="1"/>
  <c r="F40" i="28"/>
  <c r="G40" i="28" s="1"/>
  <c r="P40" i="26"/>
  <c r="P40" i="22"/>
  <c r="F40" i="16"/>
  <c r="G40" i="16" s="1"/>
  <c r="F40" i="12"/>
  <c r="G40" i="12" s="1"/>
  <c r="P32" i="14"/>
  <c r="F32" i="36"/>
  <c r="G32" i="36" s="1"/>
  <c r="F32" i="23"/>
  <c r="G32" i="23" s="1"/>
  <c r="F32" i="44"/>
  <c r="G32" i="44" s="1"/>
  <c r="F32" i="20"/>
  <c r="G32" i="20" s="1"/>
  <c r="F32" i="26"/>
  <c r="F32" i="28"/>
  <c r="G32" i="28" s="1"/>
  <c r="F32" i="39"/>
  <c r="G32" i="39" s="1"/>
  <c r="F32" i="19"/>
  <c r="G32" i="19" s="1"/>
  <c r="F32" i="48"/>
  <c r="F14" i="12"/>
  <c r="G14" i="12" s="1"/>
  <c r="P14" i="17"/>
  <c r="F14" i="30"/>
  <c r="G14" i="30" s="1"/>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G28" i="27" s="1"/>
  <c r="N44" i="20"/>
  <c r="N44" i="12"/>
  <c r="N44" i="29"/>
  <c r="N44" i="37"/>
  <c r="N44" i="51"/>
  <c r="X14" i="28"/>
  <c r="V14" i="31"/>
  <c r="V14" i="18"/>
  <c r="V14" i="34"/>
  <c r="V14" i="20"/>
  <c r="V14" i="23"/>
  <c r="G12" i="21"/>
  <c r="E6" i="27"/>
  <c r="G27" i="8"/>
  <c r="G5" i="44"/>
  <c r="E13" i="34"/>
  <c r="G13" i="34" s="1"/>
  <c r="E10" i="34"/>
  <c r="G10" i="34" s="1"/>
  <c r="E35" i="34"/>
  <c r="F12" i="23"/>
  <c r="G12" i="23" s="1"/>
  <c r="F12" i="13"/>
  <c r="G12" i="13" s="1"/>
  <c r="P12" i="28"/>
  <c r="F12" i="37"/>
  <c r="G12" i="37" s="1"/>
  <c r="C44" i="19"/>
  <c r="E8" i="19"/>
  <c r="G8" i="19" s="1"/>
  <c r="E33" i="19"/>
  <c r="G33" i="19" s="1"/>
  <c r="E39" i="19"/>
  <c r="G39" i="19" s="1"/>
  <c r="E7" i="19"/>
  <c r="E28" i="19"/>
  <c r="G28" i="19" s="1"/>
  <c r="C44" i="34"/>
  <c r="E9" i="34"/>
  <c r="E15" i="34"/>
  <c r="G15" i="34" s="1"/>
  <c r="E8" i="34"/>
  <c r="G8" i="34" s="1"/>
  <c r="E20" i="34"/>
  <c r="E16" i="34"/>
  <c r="E30" i="34"/>
  <c r="E36" i="34"/>
  <c r="G36" i="34" s="1"/>
  <c r="C44" i="31"/>
  <c r="E25" i="31"/>
  <c r="E5" i="31"/>
  <c r="G5" i="31" s="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G12" i="29" s="1"/>
  <c r="F12" i="36"/>
  <c r="G12" i="36" s="1"/>
  <c r="F12" i="8"/>
  <c r="G12" i="8" s="1"/>
  <c r="F12" i="16"/>
  <c r="G12" i="16" s="1"/>
  <c r="F12" i="27"/>
  <c r="P12" i="8"/>
  <c r="P12" i="19"/>
  <c r="P12" i="29"/>
  <c r="P12" i="24"/>
  <c r="P12" i="44"/>
  <c r="P12" i="26"/>
  <c r="P12" i="35"/>
  <c r="P12" i="43"/>
  <c r="F12" i="20"/>
  <c r="G12" i="20" s="1"/>
  <c r="P12" i="32"/>
  <c r="C44" i="42"/>
  <c r="E39" i="42"/>
  <c r="G39" i="42" s="1"/>
  <c r="C44" i="24"/>
  <c r="E19" i="24"/>
  <c r="G19" i="24" s="1"/>
  <c r="C44" i="22"/>
  <c r="E15" i="22"/>
  <c r="C44" i="20"/>
  <c r="E19" i="20"/>
  <c r="E36" i="20"/>
  <c r="G36" i="20" s="1"/>
  <c r="E38" i="20"/>
  <c r="E22" i="20"/>
  <c r="F28" i="52"/>
  <c r="G28" i="52" s="1"/>
  <c r="P28" i="32"/>
  <c r="F28" i="20"/>
  <c r="G28" i="20" s="1"/>
  <c r="F28" i="8"/>
  <c r="G28" i="8" s="1"/>
  <c r="P28" i="12"/>
  <c r="F28" i="23"/>
  <c r="G28" i="23" s="1"/>
  <c r="F28" i="32"/>
  <c r="G28" i="32" s="1"/>
  <c r="P28" i="14"/>
  <c r="P28" i="17"/>
  <c r="P28" i="40"/>
  <c r="F28" i="21"/>
  <c r="G28" i="21" s="1"/>
  <c r="P28" i="20"/>
  <c r="F22" i="41"/>
  <c r="P22" i="20"/>
  <c r="P22" i="42"/>
  <c r="F22" i="24"/>
  <c r="G22" i="24" s="1"/>
  <c r="G25" i="21"/>
  <c r="E40" i="42"/>
  <c r="G40" i="42" s="1"/>
  <c r="E36" i="42"/>
  <c r="G36" i="42" s="1"/>
  <c r="E32" i="42"/>
  <c r="G32" i="42" s="1"/>
  <c r="E40" i="31"/>
  <c r="G40" i="31" s="1"/>
  <c r="E36" i="31"/>
  <c r="G36" i="31" s="1"/>
  <c r="E32" i="31"/>
  <c r="G32" i="31" s="1"/>
  <c r="E28" i="31"/>
  <c r="E16" i="31"/>
  <c r="E8" i="31"/>
  <c r="G8" i="31" s="1"/>
  <c r="E20" i="28"/>
  <c r="E26" i="27"/>
  <c r="E36" i="24"/>
  <c r="E26" i="19"/>
  <c r="E18" i="19"/>
  <c r="E10" i="19"/>
  <c r="O33" i="4"/>
  <c r="P33" i="4" s="1"/>
  <c r="C33" i="4" s="1"/>
  <c r="P30" i="37" s="1"/>
  <c r="O19" i="4"/>
  <c r="P19" i="4" s="1"/>
  <c r="C19" i="4" s="1"/>
  <c r="P16" i="33" s="1"/>
  <c r="E43" i="8"/>
  <c r="G43" i="8" s="1"/>
  <c r="E21" i="49"/>
  <c r="E20" i="44"/>
  <c r="E37" i="34"/>
  <c r="E17" i="34"/>
  <c r="E38" i="32"/>
  <c r="E30" i="32"/>
  <c r="E18" i="32"/>
  <c r="E10" i="32"/>
  <c r="G10" i="32" s="1"/>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T29" i="41"/>
  <c r="T29" i="52"/>
  <c r="T29" i="34"/>
  <c r="T22" i="23"/>
  <c r="T22" i="39"/>
  <c r="T22" i="22"/>
  <c r="T22" i="52"/>
  <c r="T22" i="14"/>
  <c r="J16" i="38"/>
  <c r="J39" i="17"/>
  <c r="J39" i="21"/>
  <c r="J39" i="39"/>
  <c r="J39" i="50"/>
  <c r="J39" i="42"/>
  <c r="J39" i="25"/>
  <c r="J39" i="44"/>
  <c r="J39" i="51"/>
  <c r="J39" i="40"/>
  <c r="J39" i="52"/>
  <c r="J39" i="29"/>
  <c r="J39" i="41"/>
  <c r="J39" i="32"/>
  <c r="J39" i="38"/>
  <c r="J39" i="49"/>
  <c r="J39" i="28"/>
  <c r="J39" i="15"/>
  <c r="J39" i="19"/>
  <c r="J39" i="8"/>
  <c r="G27" i="50"/>
  <c r="F10" i="4"/>
  <c r="T7" i="29" s="1"/>
  <c r="AH22" i="4"/>
  <c r="F22" i="4" s="1"/>
  <c r="G8" i="36"/>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G29" i="34" s="1"/>
  <c r="F29" i="21"/>
  <c r="G29" i="21" s="1"/>
  <c r="P29" i="51"/>
  <c r="P29" i="40"/>
  <c r="F29" i="13"/>
  <c r="F29" i="24"/>
  <c r="G29" i="24" s="1"/>
  <c r="P29" i="31"/>
  <c r="P29" i="13"/>
  <c r="F29" i="31"/>
  <c r="G29" i="31" s="1"/>
  <c r="F29" i="48"/>
  <c r="P29" i="27"/>
  <c r="F29" i="38"/>
  <c r="F29" i="12"/>
  <c r="G29" i="12" s="1"/>
  <c r="F29" i="29"/>
  <c r="G29" i="29" s="1"/>
  <c r="F29" i="14"/>
  <c r="G29" i="14" s="1"/>
  <c r="F29" i="28"/>
  <c r="G29" i="28" s="1"/>
  <c r="F29" i="32"/>
  <c r="G29" i="32" s="1"/>
  <c r="F29" i="36"/>
  <c r="G29" i="36" s="1"/>
  <c r="F29" i="40"/>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30"/>
  <c r="N42" i="41"/>
  <c r="N42" i="50"/>
  <c r="N42" i="34"/>
  <c r="N42" i="25"/>
  <c r="N42" i="39"/>
  <c r="N42" i="43"/>
  <c r="N42" i="36"/>
  <c r="N42" i="23"/>
  <c r="N42" i="12"/>
  <c r="N42" i="28"/>
  <c r="N42" i="16"/>
  <c r="N42" i="15"/>
  <c r="N42" i="26"/>
  <c r="N42" i="14"/>
  <c r="N42" i="51"/>
  <c r="N42" i="33"/>
  <c r="N42" i="42"/>
  <c r="N42" i="29"/>
  <c r="N42" i="44"/>
  <c r="N42" i="35"/>
  <c r="N42" i="40"/>
  <c r="N42" i="27"/>
  <c r="N42" i="19"/>
  <c r="N42" i="32"/>
  <c r="N42" i="20"/>
  <c r="N42" i="13"/>
  <c r="N42" i="8"/>
  <c r="N42" i="18"/>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8"/>
  <c r="P30" i="14"/>
  <c r="P30" i="19"/>
  <c r="P30" i="35"/>
  <c r="F30" i="27"/>
  <c r="F30" i="43"/>
  <c r="G30" i="43" s="1"/>
  <c r="P30" i="23"/>
  <c r="F30" i="52"/>
  <c r="G30" i="52" s="1"/>
  <c r="F30" i="30"/>
  <c r="P30" i="49"/>
  <c r="P30" i="30"/>
  <c r="F30" i="14"/>
  <c r="G30" i="14" s="1"/>
  <c r="F30" i="32"/>
  <c r="F30" i="20"/>
  <c r="G30" i="20" s="1"/>
  <c r="P30" i="31"/>
  <c r="P30" i="39"/>
  <c r="P30" i="50"/>
  <c r="P30" i="16"/>
  <c r="P30" i="25"/>
  <c r="F10" i="14"/>
  <c r="G10" i="14" s="1"/>
  <c r="P10" i="21"/>
  <c r="P10" i="32"/>
  <c r="P10" i="35"/>
  <c r="P10" i="14"/>
  <c r="F10" i="24"/>
  <c r="G10" i="24" s="1"/>
  <c r="P10" i="30"/>
  <c r="F10" i="37"/>
  <c r="G10" i="37" s="1"/>
  <c r="F10" i="44"/>
  <c r="F10" i="19"/>
  <c r="P10" i="26"/>
  <c r="F10" i="39"/>
  <c r="G10" i="39" s="1"/>
  <c r="P10" i="43"/>
  <c r="F10" i="17"/>
  <c r="G10" i="17" s="1"/>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13" i="44"/>
  <c r="G28" i="1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2" i="33"/>
  <c r="G33" i="8"/>
  <c r="G28" i="31"/>
  <c r="G33" i="15"/>
  <c r="G32" i="26"/>
  <c r="F38" i="28"/>
  <c r="G38" i="28" s="1"/>
  <c r="F38" i="39"/>
  <c r="G38" i="39" s="1"/>
  <c r="F38" i="38"/>
  <c r="G38" i="38" s="1"/>
  <c r="F38" i="43"/>
  <c r="G38" i="43" s="1"/>
  <c r="F38" i="22"/>
  <c r="G38" i="22" s="1"/>
  <c r="F38" i="41"/>
  <c r="G38" i="41" s="1"/>
  <c r="P38" i="33"/>
  <c r="F38" i="37"/>
  <c r="P38" i="17"/>
  <c r="P38" i="23"/>
  <c r="P38" i="13"/>
  <c r="P38" i="16"/>
  <c r="F38" i="17"/>
  <c r="G38" i="17" s="1"/>
  <c r="P38" i="30"/>
  <c r="P38" i="34"/>
  <c r="F38" i="44"/>
  <c r="G38" i="44" s="1"/>
  <c r="P38" i="44"/>
  <c r="F38" i="15"/>
  <c r="G38" i="15" s="1"/>
  <c r="F38" i="32"/>
  <c r="F38" i="50"/>
  <c r="G38" i="50" s="1"/>
  <c r="P38" i="28"/>
  <c r="F38" i="29"/>
  <c r="G38" i="29" s="1"/>
  <c r="P38" i="43"/>
  <c r="F38" i="48"/>
  <c r="F38" i="40"/>
  <c r="G38" i="40" s="1"/>
  <c r="F38" i="30"/>
  <c r="G38" i="30" s="1"/>
  <c r="P38" i="49"/>
  <c r="P38" i="50"/>
  <c r="F38" i="33"/>
  <c r="F38" i="13"/>
  <c r="G38" i="13" s="1"/>
  <c r="F38" i="51"/>
  <c r="G38" i="51" s="1"/>
  <c r="P38" i="52"/>
  <c r="P38" i="8"/>
  <c r="F38" i="31"/>
  <c r="G38" i="31" s="1"/>
  <c r="P38" i="42"/>
  <c r="P38" i="41"/>
  <c r="F38" i="12"/>
  <c r="G38" i="12" s="1"/>
  <c r="P38" i="24"/>
  <c r="P38" i="35"/>
  <c r="P38" i="18"/>
  <c r="P38" i="20"/>
  <c r="F38" i="26"/>
  <c r="G38" i="26" s="1"/>
  <c r="F38" i="34"/>
  <c r="G38" i="34" s="1"/>
  <c r="P38" i="25"/>
  <c r="F38" i="27"/>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G39" i="41" s="1"/>
  <c r="F39" i="35"/>
  <c r="G39" i="35" s="1"/>
  <c r="P39" i="37"/>
  <c r="P39" i="38"/>
  <c r="F39" i="21"/>
  <c r="G39" i="21" s="1"/>
  <c r="P39" i="40"/>
  <c r="F39" i="14"/>
  <c r="G39" i="14" s="1"/>
  <c r="P39" i="39"/>
  <c r="F39" i="32"/>
  <c r="G39" i="32" s="1"/>
  <c r="P39" i="19"/>
  <c r="F39" i="26"/>
  <c r="G39" i="26" s="1"/>
  <c r="F39" i="52"/>
  <c r="G39" i="52" s="1"/>
  <c r="P39" i="36"/>
  <c r="F39" i="16"/>
  <c r="G39" i="16" s="1"/>
  <c r="F39" i="15"/>
  <c r="G39" i="15" s="1"/>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48"/>
  <c r="T26" i="41"/>
  <c r="T26" i="17"/>
  <c r="T26" i="52"/>
  <c r="T26" i="19"/>
  <c r="T26" i="22"/>
  <c r="T26" i="38"/>
  <c r="T26" i="18"/>
  <c r="T26" i="37"/>
  <c r="T26" i="30"/>
  <c r="T26" i="14"/>
  <c r="T26" i="50"/>
  <c r="T26" i="24"/>
  <c r="T26" i="42"/>
  <c r="T26" i="33"/>
  <c r="T26" i="36"/>
  <c r="T26" i="39"/>
  <c r="T26" i="43"/>
  <c r="T26" i="34"/>
  <c r="T26" i="29"/>
  <c r="T26" i="31"/>
  <c r="T26" i="15"/>
  <c r="T26" i="13"/>
  <c r="T33" i="51"/>
  <c r="T33" i="50"/>
  <c r="T33" i="8"/>
  <c r="T33" i="30"/>
  <c r="T33" i="37"/>
  <c r="T33" i="41"/>
  <c r="T33" i="34"/>
  <c r="T33" i="17"/>
  <c r="T33" i="20"/>
  <c r="T33" i="35"/>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33" i="34"/>
  <c r="J33" i="39"/>
  <c r="J17" i="18"/>
  <c r="J17" i="16"/>
  <c r="J17" i="48"/>
  <c r="F19" i="42"/>
  <c r="G19" i="42" s="1"/>
  <c r="P19" i="32"/>
  <c r="AH30" i="4"/>
  <c r="F30" i="4" s="1"/>
  <c r="T27" i="35" s="1"/>
  <c r="N41" i="30"/>
  <c r="N41" i="34"/>
  <c r="N41" i="32"/>
  <c r="N41" i="16"/>
  <c r="N41" i="23"/>
  <c r="N41" i="48"/>
  <c r="N41" i="49"/>
  <c r="N41" i="22"/>
  <c r="N41" i="29"/>
  <c r="N41" i="12"/>
  <c r="F19" i="50"/>
  <c r="G19" i="50" s="1"/>
  <c r="P19" i="13"/>
  <c r="P19" i="24"/>
  <c r="P19" i="40"/>
  <c r="F19" i="13"/>
  <c r="G19" i="13" s="1"/>
  <c r="P19" i="16"/>
  <c r="F19" i="34"/>
  <c r="G19" i="34" s="1"/>
  <c r="P19" i="50"/>
  <c r="F19" i="48"/>
  <c r="G19" i="48" s="1"/>
  <c r="P19" i="28"/>
  <c r="P19" i="43"/>
  <c r="F19" i="20"/>
  <c r="F19" i="38"/>
  <c r="G19" i="38" s="1"/>
  <c r="G10" i="40"/>
  <c r="G28" i="15"/>
  <c r="G27" i="30"/>
  <c r="G27" i="20"/>
  <c r="G11" i="33"/>
  <c r="N32" i="24"/>
  <c r="N32" i="39"/>
  <c r="N32" i="49"/>
  <c r="N32" i="32"/>
  <c r="N32" i="42"/>
  <c r="P11" i="8"/>
  <c r="F11" i="21"/>
  <c r="G11" i="21" s="1"/>
  <c r="F11" i="23"/>
  <c r="G11" i="23" s="1"/>
  <c r="F11" i="27"/>
  <c r="G11" i="27" s="1"/>
  <c r="F11" i="30"/>
  <c r="G11" i="30" s="1"/>
  <c r="F11" i="35"/>
  <c r="F11" i="39"/>
  <c r="G11" i="39" s="1"/>
  <c r="F11" i="44"/>
  <c r="G11" i="44" s="1"/>
  <c r="P11" i="17"/>
  <c r="P11" i="26"/>
  <c r="F11" i="32"/>
  <c r="G11" i="32" s="1"/>
  <c r="P11" i="35"/>
  <c r="P11" i="42"/>
  <c r="P11" i="14"/>
  <c r="P11" i="21"/>
  <c r="F11" i="20"/>
  <c r="G11" i="20" s="1"/>
  <c r="F11" i="29"/>
  <c r="G11" i="29" s="1"/>
  <c r="P11" i="32"/>
  <c r="F11" i="38"/>
  <c r="G11" i="38" s="1"/>
  <c r="F11" i="15"/>
  <c r="G11" i="15" s="1"/>
  <c r="P11" i="19"/>
  <c r="P11" i="25"/>
  <c r="P11" i="29"/>
  <c r="P11" i="33"/>
  <c r="P11" i="37"/>
  <c r="P11" i="41"/>
  <c r="F11" i="8"/>
  <c r="G11" i="8" s="1"/>
  <c r="F11" i="16"/>
  <c r="F11" i="25"/>
  <c r="G11" i="25" s="1"/>
  <c r="P11" i="28"/>
  <c r="F11" i="34"/>
  <c r="G11" i="34" s="1"/>
  <c r="F11" i="41"/>
  <c r="G11" i="41" s="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G23" i="38" s="1"/>
  <c r="E29" i="38"/>
  <c r="G29" i="38" s="1"/>
  <c r="E29" i="44"/>
  <c r="G29" i="44" s="1"/>
  <c r="E39" i="44"/>
  <c r="G39" i="44" s="1"/>
  <c r="E10" i="44"/>
  <c r="G10" i="44" s="1"/>
  <c r="E13" i="43"/>
  <c r="G13" i="43" s="1"/>
  <c r="E25" i="43"/>
  <c r="E32" i="43"/>
  <c r="G32" i="43" s="1"/>
  <c r="E22" i="43"/>
  <c r="E36" i="43"/>
  <c r="G36" i="43" s="1"/>
  <c r="E8" i="43"/>
  <c r="E36" i="38"/>
  <c r="E29" i="43"/>
  <c r="G29" i="43" s="1"/>
  <c r="E18" i="43"/>
  <c r="E6" i="43"/>
  <c r="E30" i="44"/>
  <c r="E27" i="44"/>
  <c r="G27" i="44" s="1"/>
  <c r="E9" i="44"/>
  <c r="E42" i="44"/>
  <c r="E33" i="34"/>
  <c r="G33" i="34" s="1"/>
  <c r="E21" i="34"/>
  <c r="E7" i="34"/>
  <c r="E41" i="34"/>
  <c r="E40" i="33"/>
  <c r="G40" i="33" s="1"/>
  <c r="E28" i="33"/>
  <c r="G28" i="33" s="1"/>
  <c r="E5" i="33"/>
  <c r="G5" i="33" s="1"/>
  <c r="E26" i="32"/>
  <c r="E22" i="32"/>
  <c r="E6" i="32"/>
  <c r="E8" i="28"/>
  <c r="G8" i="28" s="1"/>
  <c r="E24" i="26"/>
  <c r="E20" i="26"/>
  <c r="E8" i="26"/>
  <c r="E5" i="26"/>
  <c r="E35" i="21"/>
  <c r="E11" i="16"/>
  <c r="G11" i="16" s="1"/>
  <c r="E29" i="15"/>
  <c r="G29" i="15" s="1"/>
  <c r="E21" i="15"/>
  <c r="E9" i="15"/>
  <c r="E7" i="15"/>
  <c r="E40" i="14"/>
  <c r="G40" i="14" s="1"/>
  <c r="E20" i="14"/>
  <c r="E36" i="12"/>
  <c r="G22" i="41"/>
  <c r="T21" i="44"/>
  <c r="T21" i="23"/>
  <c r="T21" i="39"/>
  <c r="T21" i="43"/>
  <c r="T21" i="35"/>
  <c r="T21" i="34"/>
  <c r="T21" i="42"/>
  <c r="T21" i="48"/>
  <c r="T21" i="15"/>
  <c r="T21" i="22"/>
  <c r="T21" i="29"/>
  <c r="T21" i="25"/>
  <c r="T21" i="50"/>
  <c r="T21" i="28"/>
  <c r="T21" i="30"/>
  <c r="T21" i="26"/>
  <c r="T21" i="38"/>
  <c r="T21" i="20"/>
  <c r="T21" i="49"/>
  <c r="T27" i="33"/>
  <c r="T27" i="50"/>
  <c r="F7" i="15"/>
  <c r="P7" i="20"/>
  <c r="F7" i="34"/>
  <c r="G7" i="34" s="1"/>
  <c r="F7" i="14"/>
  <c r="G7" i="14" s="1"/>
  <c r="F7" i="37"/>
  <c r="G7" i="37" s="1"/>
  <c r="P7" i="40"/>
  <c r="P7" i="37"/>
  <c r="F7" i="18"/>
  <c r="G7" i="18" s="1"/>
  <c r="F7" i="28"/>
  <c r="G7" i="28" s="1"/>
  <c r="P7" i="41"/>
  <c r="F7" i="32"/>
  <c r="G7" i="32" s="1"/>
  <c r="P7" i="29"/>
  <c r="F7" i="24"/>
  <c r="G7" i="24" s="1"/>
  <c r="F7" i="16"/>
  <c r="F7" i="35"/>
  <c r="G7" i="35" s="1"/>
  <c r="P7" i="33"/>
  <c r="P7" i="43"/>
  <c r="F7" i="33"/>
  <c r="G7" i="33" s="1"/>
  <c r="F7" i="41"/>
  <c r="G7" i="41" s="1"/>
  <c r="F7" i="27"/>
  <c r="P7" i="39"/>
  <c r="P7" i="18"/>
  <c r="F7" i="23"/>
  <c r="F7" i="36"/>
  <c r="G7" i="36" s="1"/>
  <c r="F7" i="26"/>
  <c r="G7" i="26" s="1"/>
  <c r="P7" i="48"/>
  <c r="F7" i="48"/>
  <c r="G7" i="48" s="1"/>
  <c r="P7" i="49"/>
  <c r="F7" i="31"/>
  <c r="G7" i="31" s="1"/>
  <c r="F7" i="2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G7" i="38" s="1"/>
  <c r="P7" i="22"/>
  <c r="P7" i="34"/>
  <c r="P7" i="30"/>
  <c r="F7" i="8"/>
  <c r="G7" i="8" s="1"/>
  <c r="F7" i="44"/>
  <c r="G7" i="44" s="1"/>
  <c r="F7" i="19"/>
  <c r="F7" i="42"/>
  <c r="G7" i="42" s="1"/>
  <c r="P7" i="19"/>
  <c r="F7" i="17"/>
  <c r="G7" i="17" s="1"/>
  <c r="P7" i="44"/>
  <c r="F7" i="25"/>
  <c r="G7" i="25" s="1"/>
  <c r="P7" i="42"/>
  <c r="F7" i="30"/>
  <c r="G7" i="30" s="1"/>
  <c r="F7" i="12"/>
  <c r="G7" i="12" s="1"/>
  <c r="P7" i="38"/>
  <c r="P7" i="52"/>
  <c r="F7" i="13"/>
  <c r="G7" i="13" s="1"/>
  <c r="P7" i="8"/>
  <c r="F7" i="29"/>
  <c r="G7" i="29" s="1"/>
  <c r="P7" i="26"/>
  <c r="P7" i="28"/>
  <c r="P7" i="36"/>
  <c r="P7" i="32"/>
  <c r="P7" i="13"/>
  <c r="F7" i="40"/>
  <c r="G7" i="40" s="1"/>
  <c r="P7" i="23"/>
  <c r="P7" i="15"/>
  <c r="P7" i="27"/>
  <c r="P7" i="16"/>
  <c r="T9" i="27"/>
  <c r="T9" i="18"/>
  <c r="T9" i="17"/>
  <c r="T9" i="14"/>
  <c r="T7" i="48"/>
  <c r="T7" i="51"/>
  <c r="T7" i="36"/>
  <c r="T7" i="19"/>
  <c r="T7" i="52"/>
  <c r="T7" i="16"/>
  <c r="T7" i="25"/>
  <c r="T7" i="35"/>
  <c r="T7" i="27"/>
  <c r="T7" i="33"/>
  <c r="T7" i="31"/>
  <c r="T7" i="37"/>
  <c r="T7" i="44"/>
  <c r="T7" i="42"/>
  <c r="T7" i="28"/>
  <c r="T7" i="18"/>
  <c r="T7" i="12"/>
  <c r="T7" i="34"/>
  <c r="T7" i="15"/>
  <c r="T7" i="22"/>
  <c r="T7" i="39"/>
  <c r="T7" i="43"/>
  <c r="T7" i="24"/>
  <c r="T7" i="14"/>
  <c r="T7" i="50"/>
  <c r="T7" i="20"/>
  <c r="T7" i="32"/>
  <c r="T7" i="49"/>
  <c r="T19" i="28"/>
  <c r="T19" i="24"/>
  <c r="T19" i="27"/>
  <c r="T19" i="32"/>
  <c r="T19" i="20"/>
  <c r="T19" i="22"/>
  <c r="T19" i="39"/>
  <c r="T19" i="36"/>
  <c r="T19" i="13"/>
  <c r="T19" i="30"/>
  <c r="T19" i="51"/>
  <c r="T19" i="18"/>
  <c r="T19" i="48"/>
  <c r="T19" i="19"/>
  <c r="T19" i="21"/>
  <c r="T19" i="15"/>
  <c r="T19" i="12"/>
  <c r="T19" i="14"/>
  <c r="T19" i="33"/>
  <c r="T19" i="17"/>
  <c r="T19" i="49"/>
  <c r="T19" i="8"/>
  <c r="T19" i="41"/>
  <c r="T19" i="34"/>
  <c r="T19" i="40"/>
  <c r="T19" i="26"/>
  <c r="T19" i="52"/>
  <c r="T19" i="50"/>
  <c r="T19" i="31"/>
  <c r="T19" i="35"/>
  <c r="T19" i="38"/>
  <c r="T19" i="44"/>
  <c r="T19" i="25"/>
  <c r="T19" i="16"/>
  <c r="T19" i="42"/>
  <c r="T19" i="43"/>
  <c r="T19" i="23"/>
  <c r="T19" i="29"/>
  <c r="T19" i="37"/>
  <c r="T25" i="44"/>
  <c r="T25" i="35"/>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G38" i="16" s="1"/>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G38" i="8" s="1"/>
  <c r="P38" i="38"/>
  <c r="P23" i="12"/>
  <c r="P23" i="24"/>
  <c r="F23" i="30"/>
  <c r="G23" i="30" s="1"/>
  <c r="F23" i="21"/>
  <c r="G23" i="21" s="1"/>
  <c r="F23" i="25"/>
  <c r="G23" i="25" s="1"/>
  <c r="P23" i="43"/>
  <c r="P23" i="38"/>
  <c r="F23" i="40"/>
  <c r="G23" i="40" s="1"/>
  <c r="F23" i="34"/>
  <c r="G23" i="34" s="1"/>
  <c r="P23" i="44"/>
  <c r="P23" i="23"/>
  <c r="F23" i="27"/>
  <c r="P23" i="34"/>
  <c r="P23" i="49"/>
  <c r="P23" i="20"/>
  <c r="F23" i="51"/>
  <c r="G23" i="51" s="1"/>
  <c r="P23" i="27"/>
  <c r="P23" i="22"/>
  <c r="F23" i="42"/>
  <c r="G23" i="42" s="1"/>
  <c r="F23" i="22"/>
  <c r="G23" i="22" s="1"/>
  <c r="F23" i="50"/>
  <c r="G23" i="50" s="1"/>
  <c r="P23" i="19"/>
  <c r="F23" i="33"/>
  <c r="G23" i="33" s="1"/>
  <c r="P23" i="15"/>
  <c r="F23" i="29"/>
  <c r="P23" i="18"/>
  <c r="F23" i="17"/>
  <c r="G23" i="17" s="1"/>
  <c r="P23" i="50"/>
  <c r="F23" i="13"/>
  <c r="G23" i="13" s="1"/>
  <c r="P23" i="32"/>
  <c r="F23" i="43"/>
  <c r="G23" i="43" s="1"/>
  <c r="F23" i="52"/>
  <c r="G23" i="52" s="1"/>
  <c r="F23" i="8"/>
  <c r="G23" i="8" s="1"/>
  <c r="P23" i="41"/>
  <c r="P23" i="35"/>
  <c r="P23" i="30"/>
  <c r="F23" i="44"/>
  <c r="F23" i="23"/>
  <c r="G23" i="23" s="1"/>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P35" i="48"/>
  <c r="F35" i="35"/>
  <c r="G35" i="35" s="1"/>
  <c r="F35" i="42"/>
  <c r="P35" i="17"/>
  <c r="P35" i="28"/>
  <c r="F35" i="32"/>
  <c r="G35" i="32" s="1"/>
  <c r="P35" i="36"/>
  <c r="F35" i="8"/>
  <c r="F35" i="17"/>
  <c r="G35" i="17" s="1"/>
  <c r="F35" i="28"/>
  <c r="G35" i="28" s="1"/>
  <c r="F35" i="43"/>
  <c r="G35" i="43" s="1"/>
  <c r="P35" i="50"/>
  <c r="F35" i="31"/>
  <c r="G35" i="31" s="1"/>
  <c r="P35" i="34"/>
  <c r="F35" i="14"/>
  <c r="G35" i="14" s="1"/>
  <c r="F35" i="19"/>
  <c r="G35" i="19" s="1"/>
  <c r="P35" i="21"/>
  <c r="P35" i="22"/>
  <c r="P35" i="14"/>
  <c r="P35" i="25"/>
  <c r="F35" i="38"/>
  <c r="G35" i="38" s="1"/>
  <c r="P35" i="32"/>
  <c r="P35" i="41"/>
  <c r="P35" i="12"/>
  <c r="F35" i="48"/>
  <c r="G35" i="48" s="1"/>
  <c r="F35" i="41"/>
  <c r="G35" i="41" s="1"/>
  <c r="P35" i="43"/>
  <c r="P35" i="52"/>
  <c r="P35" i="40"/>
  <c r="P35" i="39"/>
  <c r="F35" i="51"/>
  <c r="G35" i="51" s="1"/>
  <c r="F35" i="20"/>
  <c r="G35" i="20" s="1"/>
  <c r="F35" i="27"/>
  <c r="P35" i="44"/>
  <c r="F35" i="49"/>
  <c r="F35" i="52"/>
  <c r="G35" i="52" s="1"/>
  <c r="F35" i="18"/>
  <c r="G35" i="18" s="1"/>
  <c r="F35" i="23"/>
  <c r="F35" i="26"/>
  <c r="G35" i="26" s="1"/>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G40" i="5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G32" i="52"/>
  <c r="V30" i="44"/>
  <c r="V30" i="21"/>
  <c r="V30" i="14"/>
  <c r="V30" i="16"/>
  <c r="V30" i="20"/>
  <c r="V30" i="27"/>
  <c r="V30" i="19"/>
  <c r="V30" i="48"/>
  <c r="V30" i="43"/>
  <c r="V30" i="33"/>
  <c r="V30" i="17"/>
  <c r="V30" i="40"/>
  <c r="V30" i="23"/>
  <c r="V19" i="18"/>
  <c r="V19" i="37"/>
  <c r="V19" i="15"/>
  <c r="V19" i="51"/>
  <c r="V19" i="41"/>
  <c r="V19" i="17"/>
  <c r="G12" i="41"/>
  <c r="P30" i="21"/>
  <c r="P30" i="22"/>
  <c r="F22" i="32"/>
  <c r="G22" i="32" s="1"/>
  <c r="F22" i="51"/>
  <c r="G22" i="51" s="1"/>
  <c r="F22" i="30"/>
  <c r="G22" i="30" s="1"/>
  <c r="P25" i="52"/>
  <c r="F25" i="15"/>
  <c r="G25" i="15" s="1"/>
  <c r="F25" i="24"/>
  <c r="G25" i="24" s="1"/>
  <c r="P25" i="26"/>
  <c r="P25" i="33"/>
  <c r="P25" i="39"/>
  <c r="P25" i="44"/>
  <c r="P25" i="18"/>
  <c r="F25" i="32"/>
  <c r="G25" i="32" s="1"/>
  <c r="F25" i="22"/>
  <c r="F25" i="37"/>
  <c r="N38" i="37"/>
  <c r="N38" i="33"/>
  <c r="P26" i="48"/>
  <c r="P26" i="30"/>
  <c r="F26" i="16"/>
  <c r="G26" i="16" s="1"/>
  <c r="F26" i="32"/>
  <c r="G26" i="32" s="1"/>
  <c r="P26" i="18"/>
  <c r="N18" i="13"/>
  <c r="N18" i="52"/>
  <c r="P17" i="51"/>
  <c r="N14" i="49"/>
  <c r="N14" i="13"/>
  <c r="N14" i="8"/>
  <c r="N14" i="50"/>
  <c r="N14" i="52"/>
  <c r="P12" i="49"/>
  <c r="F12" i="52"/>
  <c r="G12" i="52" s="1"/>
  <c r="P12" i="48"/>
  <c r="F12" i="51"/>
  <c r="G12" i="51" s="1"/>
  <c r="P22" i="8"/>
  <c r="F22" i="13"/>
  <c r="G22" i="13" s="1"/>
  <c r="F22" i="20"/>
  <c r="F22" i="23"/>
  <c r="G22" i="23" s="1"/>
  <c r="P22" i="28"/>
  <c r="F22" i="34"/>
  <c r="G22" i="34" s="1"/>
  <c r="F22" i="38"/>
  <c r="G22" i="38" s="1"/>
  <c r="F22" i="42"/>
  <c r="G22" i="42" s="1"/>
  <c r="P22" i="15"/>
  <c r="P22" i="12"/>
  <c r="F22" i="25"/>
  <c r="G22" i="25" s="1"/>
  <c r="P22" i="27"/>
  <c r="F22" i="33"/>
  <c r="G22" i="33" s="1"/>
  <c r="F22" i="37"/>
  <c r="G22" i="37" s="1"/>
  <c r="P22" i="44"/>
  <c r="P22" i="25"/>
  <c r="F22" i="39"/>
  <c r="G22" i="39" s="1"/>
  <c r="P22" i="50"/>
  <c r="F22" i="18"/>
  <c r="P22" i="26"/>
  <c r="F22" i="40"/>
  <c r="G22" i="40" s="1"/>
  <c r="F22" i="50"/>
  <c r="G22" i="50" s="1"/>
  <c r="F22" i="8"/>
  <c r="G22" i="8" s="1"/>
  <c r="P22" i="16"/>
  <c r="P22" i="14"/>
  <c r="F22" i="26"/>
  <c r="G22" i="26" s="1"/>
  <c r="F22" i="31"/>
  <c r="G22" i="31" s="1"/>
  <c r="P22" i="36"/>
  <c r="P22" i="40"/>
  <c r="P22" i="13"/>
  <c r="P22" i="17"/>
  <c r="F22" i="17"/>
  <c r="G22" i="17" s="1"/>
  <c r="P22" i="30"/>
  <c r="P22" i="35"/>
  <c r="F30" i="49"/>
  <c r="G30" i="49" s="1"/>
  <c r="F30" i="8"/>
  <c r="G30" i="8" s="1"/>
  <c r="P30" i="12"/>
  <c r="F30" i="19"/>
  <c r="G30" i="19" s="1"/>
  <c r="P30" i="27"/>
  <c r="F30" i="33"/>
  <c r="G30" i="33" s="1"/>
  <c r="F30" i="35"/>
  <c r="G30" i="35" s="1"/>
  <c r="F30" i="39"/>
  <c r="F30" i="42"/>
  <c r="G30" i="42" s="1"/>
  <c r="P30" i="44"/>
  <c r="F30" i="18"/>
  <c r="P30" i="26"/>
  <c r="P30" i="33"/>
  <c r="F30" i="44"/>
  <c r="F30" i="25"/>
  <c r="P30" i="28"/>
  <c r="F30" i="23"/>
  <c r="G30" i="23" s="1"/>
  <c r="P30" i="24"/>
  <c r="F30" i="38"/>
  <c r="G30" i="38" s="1"/>
  <c r="P30" i="41"/>
  <c r="P30" i="29"/>
  <c r="F30" i="37"/>
  <c r="G30" i="37" s="1"/>
  <c r="P30" i="40"/>
  <c r="P30" i="51"/>
  <c r="F30" i="12"/>
  <c r="G30" i="12" s="1"/>
  <c r="P30" i="20"/>
  <c r="P30" i="34"/>
  <c r="P30" i="48"/>
  <c r="P30" i="52"/>
  <c r="F30" i="48"/>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G5" i="21" s="1"/>
  <c r="N22" i="49"/>
  <c r="N22" i="52"/>
  <c r="N22" i="48"/>
  <c r="N22" i="51"/>
  <c r="N16" i="49"/>
  <c r="N16" i="52"/>
  <c r="N16" i="48"/>
  <c r="N16" i="13"/>
  <c r="P16" i="42"/>
  <c r="P16" i="26"/>
  <c r="F16" i="13"/>
  <c r="G16" i="13" s="1"/>
  <c r="F16" i="20"/>
  <c r="G16" i="20" s="1"/>
  <c r="P16" i="32"/>
  <c r="P16" i="37"/>
  <c r="P16" i="20"/>
  <c r="F16" i="17"/>
  <c r="G16" i="17" s="1"/>
  <c r="P16" i="27"/>
  <c r="F16" i="40"/>
  <c r="G16" i="40" s="1"/>
  <c r="F16" i="35"/>
  <c r="G16" i="35" s="1"/>
  <c r="F16" i="39"/>
  <c r="G16" i="39" s="1"/>
  <c r="F16" i="44"/>
  <c r="G16" i="44" s="1"/>
  <c r="F16" i="36"/>
  <c r="P16" i="16"/>
  <c r="P16" i="38"/>
  <c r="P16" i="18"/>
  <c r="P16" i="34"/>
  <c r="P16" i="51"/>
  <c r="N10" i="50"/>
  <c r="N10" i="8"/>
  <c r="N10" i="48"/>
  <c r="N10" i="51"/>
  <c r="N8" i="49"/>
  <c r="N8" i="48"/>
  <c r="N8" i="52"/>
  <c r="E41" i="40"/>
  <c r="E36" i="36"/>
  <c r="E22" i="36"/>
  <c r="E18" i="35"/>
  <c r="E11" i="35"/>
  <c r="E17" i="30"/>
  <c r="E9" i="30"/>
  <c r="E39" i="27"/>
  <c r="G39" i="27" s="1"/>
  <c r="E32" i="27"/>
  <c r="G32" i="27" s="1"/>
  <c r="E16" i="27"/>
  <c r="E7" i="27"/>
  <c r="E40" i="23"/>
  <c r="G40" i="23" s="1"/>
  <c r="E14" i="23"/>
  <c r="E7" i="23"/>
  <c r="E30" i="18"/>
  <c r="E22" i="18"/>
  <c r="E7" i="16"/>
  <c r="E32" i="14"/>
  <c r="G32" i="14" s="1"/>
  <c r="E24" i="14"/>
  <c r="E12" i="14"/>
  <c r="E29" i="13"/>
  <c r="E26" i="13"/>
  <c r="E25" i="13"/>
  <c r="G25" i="13" s="1"/>
  <c r="E41" i="13"/>
  <c r="E5" i="13"/>
  <c r="E43" i="49"/>
  <c r="G43" i="49" s="1"/>
  <c r="E35" i="49"/>
  <c r="E27" i="49"/>
  <c r="G27" i="49" s="1"/>
  <c r="E13" i="49"/>
  <c r="E9" i="49"/>
  <c r="E36" i="49"/>
  <c r="G36" i="49" s="1"/>
  <c r="E24" i="49"/>
  <c r="E14" i="49"/>
  <c r="G14" i="49" s="1"/>
  <c r="E6" i="49"/>
  <c r="E41" i="48"/>
  <c r="E29" i="48"/>
  <c r="G29" i="48" s="1"/>
  <c r="E21" i="48"/>
  <c r="E18" i="48"/>
  <c r="E17" i="48"/>
  <c r="E9" i="48"/>
  <c r="E40" i="48"/>
  <c r="E36" i="48"/>
  <c r="E30" i="48"/>
  <c r="E26" i="48"/>
  <c r="E22" i="48"/>
  <c r="E16" i="48"/>
  <c r="E12" i="48"/>
  <c r="G12" i="48" s="1"/>
  <c r="E8" i="48"/>
  <c r="G8" i="48" s="1"/>
  <c r="E17" i="49"/>
  <c r="E25" i="49"/>
  <c r="E37" i="49"/>
  <c r="E7" i="49"/>
  <c r="E5" i="49"/>
  <c r="E41" i="49"/>
  <c r="E29" i="49"/>
  <c r="G29" i="49" s="1"/>
  <c r="E19" i="49"/>
  <c r="E11" i="49"/>
  <c r="G11" i="49" s="1"/>
  <c r="E38" i="49"/>
  <c r="E28" i="49"/>
  <c r="G28" i="49" s="1"/>
  <c r="E22" i="49"/>
  <c r="E12" i="49"/>
  <c r="G12" i="49" s="1"/>
  <c r="E5" i="48"/>
  <c r="E37" i="48"/>
  <c r="E34" i="48"/>
  <c r="G34" i="48" s="1"/>
  <c r="E33" i="48"/>
  <c r="G33" i="48" s="1"/>
  <c r="E25" i="48"/>
  <c r="G25" i="48" s="1"/>
  <c r="E13" i="48"/>
  <c r="E42" i="48"/>
  <c r="E38" i="48"/>
  <c r="G38" i="48" s="1"/>
  <c r="E32" i="48"/>
  <c r="G32" i="48" s="1"/>
  <c r="E28" i="48"/>
  <c r="E24" i="48"/>
  <c r="E20" i="48"/>
  <c r="E14" i="48"/>
  <c r="E10" i="48"/>
  <c r="G10" i="48" s="1"/>
  <c r="E6" i="48"/>
  <c r="T10" i="20" l="1"/>
  <c r="G14" i="43"/>
  <c r="E44" i="41"/>
  <c r="G35" i="8"/>
  <c r="G35" i="39"/>
  <c r="G7" i="19"/>
  <c r="G29" i="40"/>
  <c r="G30" i="25"/>
  <c r="G23" i="29"/>
  <c r="G7" i="21"/>
  <c r="G30" i="27"/>
  <c r="E44" i="50"/>
  <c r="G36" i="29"/>
  <c r="G35" i="23"/>
  <c r="G38" i="27"/>
  <c r="G38" i="33"/>
  <c r="G8" i="17"/>
  <c r="G25" i="37"/>
  <c r="G8" i="14"/>
  <c r="G36" i="24"/>
  <c r="G8" i="40"/>
  <c r="G15" i="48"/>
  <c r="E44" i="39"/>
  <c r="E44" i="12"/>
  <c r="E44" i="21"/>
  <c r="G30" i="30"/>
  <c r="G32" i="40"/>
  <c r="G36" i="39"/>
  <c r="J33" i="28"/>
  <c r="J33" i="43"/>
  <c r="T10" i="28"/>
  <c r="G19" i="19"/>
  <c r="G15" i="23"/>
  <c r="J33" i="51"/>
  <c r="J33" i="14"/>
  <c r="T10" i="39"/>
  <c r="G15" i="19"/>
  <c r="G36" i="36"/>
  <c r="J33" i="12"/>
  <c r="J33" i="24"/>
  <c r="T10" i="40"/>
  <c r="G10" i="27"/>
  <c r="G36" i="48"/>
  <c r="G36" i="38"/>
  <c r="J33" i="17"/>
  <c r="J33" i="18"/>
  <c r="T10" i="24"/>
  <c r="J28" i="36"/>
  <c r="J33" i="29"/>
  <c r="N12" i="33"/>
  <c r="N12" i="22"/>
  <c r="N12" i="13"/>
  <c r="N12" i="15"/>
  <c r="N12" i="41"/>
  <c r="N12" i="14"/>
  <c r="G19" i="49"/>
  <c r="J33" i="42"/>
  <c r="J33" i="52"/>
  <c r="J33" i="27"/>
  <c r="T10" i="8"/>
  <c r="J28" i="27"/>
  <c r="G23" i="39"/>
  <c r="N16" i="50"/>
  <c r="N16" i="17"/>
  <c r="N16" i="8"/>
  <c r="N16" i="12"/>
  <c r="N16" i="51"/>
  <c r="G28" i="48"/>
  <c r="J33" i="33"/>
  <c r="J33" i="38"/>
  <c r="J33" i="36"/>
  <c r="T10" i="42"/>
  <c r="J28" i="41"/>
  <c r="G23" i="19"/>
  <c r="J33" i="16"/>
  <c r="J33" i="50"/>
  <c r="J33" i="41"/>
  <c r="T10" i="21"/>
  <c r="G30" i="44"/>
  <c r="G19" i="20"/>
  <c r="E44" i="24"/>
  <c r="G28" i="39"/>
  <c r="G23" i="49"/>
  <c r="G30" i="39"/>
  <c r="G25" i="50"/>
  <c r="G25" i="40"/>
  <c r="G35" i="33"/>
  <c r="G39" i="49"/>
  <c r="G34" i="41"/>
  <c r="E44" i="29"/>
  <c r="G15" i="21"/>
  <c r="G19" i="51"/>
  <c r="G14" i="26"/>
  <c r="G39" i="38"/>
  <c r="G14" i="35"/>
  <c r="G14" i="33"/>
  <c r="G34" i="37"/>
  <c r="E44" i="17"/>
  <c r="G43" i="48"/>
  <c r="G35" i="27"/>
  <c r="G38" i="32"/>
  <c r="G10" i="19"/>
  <c r="G30" i="32"/>
  <c r="E44" i="22"/>
  <c r="G12" i="27"/>
  <c r="E44" i="25"/>
  <c r="G36" i="33"/>
  <c r="G35" i="34"/>
  <c r="E44" i="51"/>
  <c r="G23" i="44"/>
  <c r="G23" i="26"/>
  <c r="E44" i="52"/>
  <c r="G19" i="37"/>
  <c r="G16" i="36"/>
  <c r="E44" i="8"/>
  <c r="G25" i="22"/>
  <c r="E44" i="20"/>
  <c r="G5" i="38"/>
  <c r="G35" i="42"/>
  <c r="T9" i="43"/>
  <c r="G25" i="49"/>
  <c r="T9" i="25"/>
  <c r="T21" i="18"/>
  <c r="T21" i="36"/>
  <c r="T9" i="21"/>
  <c r="T21" i="13"/>
  <c r="N39" i="51"/>
  <c r="T36" i="44"/>
  <c r="G30" i="48"/>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6" i="31"/>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F41" i="21"/>
  <c r="G41" i="21" s="1"/>
  <c r="P41" i="52"/>
  <c r="F41" i="51"/>
  <c r="G41" i="51" s="1"/>
  <c r="P41" i="44"/>
  <c r="P41" i="48"/>
  <c r="P41" i="43"/>
  <c r="P41" i="39"/>
  <c r="P41" i="35"/>
  <c r="P41" i="49"/>
  <c r="P41" i="38"/>
  <c r="P41" i="34"/>
  <c r="P41" i="31"/>
  <c r="P41" i="25"/>
  <c r="P41" i="21"/>
  <c r="P41" i="17"/>
  <c r="P41" i="12"/>
  <c r="F41" i="49"/>
  <c r="G41" i="49" s="1"/>
  <c r="F41" i="42"/>
  <c r="G41" i="42" s="1"/>
  <c r="F41" i="40"/>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G24" i="48"/>
  <c r="G24" i="49"/>
  <c r="G41" i="13"/>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G9" i="15"/>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G6" i="32"/>
  <c r="E44" i="32"/>
  <c r="G38" i="37"/>
  <c r="E44" i="37"/>
  <c r="G36" i="12"/>
  <c r="E44" i="15"/>
  <c r="E44" i="26"/>
  <c r="G5" i="26"/>
  <c r="E44" i="33"/>
  <c r="E44" i="34"/>
  <c r="G9" i="44"/>
  <c r="E44" i="44"/>
  <c r="E44" i="38"/>
  <c r="G6" i="43"/>
  <c r="G35" i="21"/>
  <c r="G5" i="48"/>
  <c r="E44" i="48"/>
  <c r="G5" i="49"/>
  <c r="E44" i="49"/>
  <c r="G5" i="13"/>
  <c r="E44" i="13"/>
  <c r="G7" i="16"/>
  <c r="E44" i="16"/>
  <c r="G7" i="27"/>
  <c r="E44" i="27"/>
  <c r="E44" i="30"/>
  <c r="G11" i="35"/>
  <c r="E44" i="35"/>
  <c r="G22" i="36"/>
  <c r="E44" i="36"/>
  <c r="G41" i="40"/>
  <c r="E44" i="40"/>
  <c r="G12" i="14"/>
  <c r="E44" i="14"/>
  <c r="G22" i="18"/>
  <c r="E44" i="18"/>
  <c r="E44" i="23"/>
  <c r="G7" i="23"/>
  <c r="G44" i="20" l="1"/>
  <c r="H5" i="24" a="1"/>
  <c r="H10" i="24" s="1"/>
  <c r="I10" i="24" s="1"/>
  <c r="H5" i="37" a="1"/>
  <c r="H40" i="37" s="1"/>
  <c r="I40"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36" i="35" s="1"/>
  <c r="I36"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37" i="44"/>
  <c r="I37" i="44" s="1"/>
  <c r="K37" i="44" s="1"/>
  <c r="H5" i="30" a="1"/>
  <c r="H18" i="30" s="1"/>
  <c r="I18" i="30" s="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12" i="8"/>
  <c r="I12" i="8" s="1"/>
  <c r="H22" i="8"/>
  <c r="I22" i="8" s="1"/>
  <c r="H14" i="8"/>
  <c r="I14" i="8" s="1"/>
  <c r="H30" i="8"/>
  <c r="I30" i="8" s="1"/>
  <c r="H42" i="8"/>
  <c r="I42" i="8" s="1"/>
  <c r="H39" i="8"/>
  <c r="I39" i="8" s="1"/>
  <c r="H23" i="8"/>
  <c r="I23" i="8" s="1"/>
  <c r="H41" i="8"/>
  <c r="I41" i="8" s="1"/>
  <c r="H25" i="8"/>
  <c r="I25" i="8" s="1"/>
  <c r="H21" i="8"/>
  <c r="I21" i="8" s="1"/>
  <c r="H29" i="8"/>
  <c r="I29" i="8" s="1"/>
  <c r="H19" i="8"/>
  <c r="I19" i="8" s="1"/>
  <c r="H8" i="8"/>
  <c r="I8" i="8" s="1"/>
  <c r="H32" i="8"/>
  <c r="I32" i="8" s="1"/>
  <c r="H40" i="8"/>
  <c r="I40" i="8" s="1"/>
  <c r="H5" i="8"/>
  <c r="H24" i="20"/>
  <c r="I24" i="20" s="1"/>
  <c r="H15" i="20"/>
  <c r="I15" i="20" s="1"/>
  <c r="H6" i="37"/>
  <c r="I6" i="37" s="1"/>
  <c r="H41" i="37"/>
  <c r="I41" i="37" s="1"/>
  <c r="H33" i="37"/>
  <c r="I33" i="37" s="1"/>
  <c r="H17" i="37"/>
  <c r="I17" i="37" s="1"/>
  <c r="H9" i="37"/>
  <c r="I9" i="37" s="1"/>
  <c r="H32" i="37"/>
  <c r="I32" i="37" s="1"/>
  <c r="H24" i="37"/>
  <c r="I24" i="37" s="1"/>
  <c r="H16" i="37"/>
  <c r="I16" i="37" s="1"/>
  <c r="H8" i="37"/>
  <c r="I8" i="37" s="1"/>
  <c r="H35" i="37"/>
  <c r="I35" i="37" s="1"/>
  <c r="H13" i="37"/>
  <c r="I13" i="37" s="1"/>
  <c r="H30" i="37"/>
  <c r="I30" i="37" s="1"/>
  <c r="H20" i="37"/>
  <c r="I20" i="37" s="1"/>
  <c r="H10" i="37"/>
  <c r="I10" i="37" s="1"/>
  <c r="H31" i="37"/>
  <c r="I31" i="37" s="1"/>
  <c r="H19" i="37"/>
  <c r="I19" i="37" s="1"/>
  <c r="H5" i="37"/>
  <c r="H37" i="37"/>
  <c r="I37" i="37" s="1"/>
  <c r="H15" i="37"/>
  <c r="I15" i="37" s="1"/>
  <c r="H36" i="37"/>
  <c r="I36" i="37" s="1"/>
  <c r="H18" i="37"/>
  <c r="I18" i="37" s="1"/>
  <c r="H43" i="37"/>
  <c r="I43" i="37" s="1"/>
  <c r="H27" i="37"/>
  <c r="I27" i="37" s="1"/>
  <c r="H7" i="37"/>
  <c r="I7" i="37" s="1"/>
  <c r="H12" i="37"/>
  <c r="I12" i="37" s="1"/>
  <c r="H29" i="37"/>
  <c r="I29" i="37" s="1"/>
  <c r="H34" i="37"/>
  <c r="I34" i="37" s="1"/>
  <c r="H39" i="37"/>
  <c r="I39" i="37" s="1"/>
  <c r="H38" i="37"/>
  <c r="I38" i="37" s="1"/>
  <c r="H21" i="37"/>
  <c r="I21" i="37" s="1"/>
  <c r="H16" i="28"/>
  <c r="I16" i="28" s="1"/>
  <c r="H5" i="28"/>
  <c r="H36" i="28"/>
  <c r="I36" i="28" s="1"/>
  <c r="H22" i="28"/>
  <c r="I22" i="28" s="1"/>
  <c r="H12" i="28"/>
  <c r="I12" i="28" s="1"/>
  <c r="H34" i="28"/>
  <c r="I34" i="28" s="1"/>
  <c r="H6" i="28"/>
  <c r="I6" i="28" s="1"/>
  <c r="H18" i="28"/>
  <c r="I18" i="28" s="1"/>
  <c r="H43" i="28"/>
  <c r="I43" i="28" s="1"/>
  <c r="H39" i="28"/>
  <c r="I39" i="28" s="1"/>
  <c r="H25" i="28"/>
  <c r="I25" i="28" s="1"/>
  <c r="H11" i="28"/>
  <c r="I11" i="28" s="1"/>
  <c r="H15" i="28"/>
  <c r="I15" i="28" s="1"/>
  <c r="H35" i="28"/>
  <c r="I35" i="28" s="1"/>
  <c r="H8" i="24"/>
  <c r="I8" i="24" s="1"/>
  <c r="H24" i="24"/>
  <c r="I24" i="24" s="1"/>
  <c r="H32" i="24"/>
  <c r="I32" i="24" s="1"/>
  <c r="H40" i="24"/>
  <c r="I40" i="24" s="1"/>
  <c r="H20" i="24"/>
  <c r="I20" i="24" s="1"/>
  <c r="H30" i="24"/>
  <c r="I30" i="24" s="1"/>
  <c r="H42" i="24"/>
  <c r="I42" i="24" s="1"/>
  <c r="H12" i="24"/>
  <c r="I12" i="24" s="1"/>
  <c r="H38" i="24"/>
  <c r="I38" i="24" s="1"/>
  <c r="H5" i="24"/>
  <c r="H34" i="24"/>
  <c r="I34" i="24" s="1"/>
  <c r="H28" i="24"/>
  <c r="I28" i="24" s="1"/>
  <c r="H14" i="24"/>
  <c r="I14" i="24" s="1"/>
  <c r="H6" i="24"/>
  <c r="I6" i="24" s="1"/>
  <c r="H22" i="24"/>
  <c r="I22" i="24" s="1"/>
  <c r="H43" i="24"/>
  <c r="I43" i="24" s="1"/>
  <c r="H27" i="24"/>
  <c r="I27" i="24" s="1"/>
  <c r="H19" i="24"/>
  <c r="I19" i="24" s="1"/>
  <c r="H11" i="24"/>
  <c r="I11" i="24" s="1"/>
  <c r="H41" i="24"/>
  <c r="I41" i="24" s="1"/>
  <c r="H37" i="24"/>
  <c r="I37" i="24" s="1"/>
  <c r="H23" i="24"/>
  <c r="I23" i="24" s="1"/>
  <c r="H25" i="24"/>
  <c r="I25" i="24" s="1"/>
  <c r="H21" i="24"/>
  <c r="I21" i="24" s="1"/>
  <c r="H7" i="24"/>
  <c r="I7" i="24" s="1"/>
  <c r="H29" i="24"/>
  <c r="I29" i="24" s="1"/>
  <c r="H15" i="24"/>
  <c r="I15" i="24" s="1"/>
  <c r="H13" i="24"/>
  <c r="I13" i="24" s="1"/>
  <c r="H33" i="24"/>
  <c r="I33" i="24" s="1"/>
  <c r="H12" i="19"/>
  <c r="I12" i="19" s="1"/>
  <c r="H18" i="19"/>
  <c r="I18" i="19" s="1"/>
  <c r="H22" i="19"/>
  <c r="I22" i="19" s="1"/>
  <c r="H14" i="19"/>
  <c r="I14" i="19" s="1"/>
  <c r="H15" i="19"/>
  <c r="I15" i="19" s="1"/>
  <c r="H7" i="19"/>
  <c r="I7" i="19" s="1"/>
  <c r="H11" i="19"/>
  <c r="I11" i="19" s="1"/>
  <c r="H35" i="19"/>
  <c r="I35" i="19" s="1"/>
  <c r="H21" i="19"/>
  <c r="I21" i="19" s="1"/>
  <c r="H16" i="19"/>
  <c r="I16" i="19" s="1"/>
  <c r="H24" i="19"/>
  <c r="I24" i="19" s="1"/>
  <c r="H18" i="21"/>
  <c r="I18" i="21" s="1"/>
  <c r="H22" i="21"/>
  <c r="I22" i="21" s="1"/>
  <c r="H30" i="21"/>
  <c r="I30" i="21" s="1"/>
  <c r="H34" i="21"/>
  <c r="I34" i="21" s="1"/>
  <c r="H42" i="21"/>
  <c r="I42" i="21" s="1"/>
  <c r="H8" i="21"/>
  <c r="I8" i="21" s="1"/>
  <c r="H12" i="21"/>
  <c r="I12" i="21" s="1"/>
  <c r="H20" i="21"/>
  <c r="I20" i="21" s="1"/>
  <c r="H28" i="21"/>
  <c r="I28" i="21" s="1"/>
  <c r="H7" i="21"/>
  <c r="I7" i="21" s="1"/>
  <c r="H31" i="21"/>
  <c r="I31" i="21" s="1"/>
  <c r="H39" i="21"/>
  <c r="I39" i="21" s="1"/>
  <c r="H11" i="21"/>
  <c r="I11" i="21" s="1"/>
  <c r="H19" i="21"/>
  <c r="I19" i="21" s="1"/>
  <c r="H35" i="21"/>
  <c r="I35" i="21" s="1"/>
  <c r="H43" i="21"/>
  <c r="I43" i="21" s="1"/>
  <c r="H41" i="21"/>
  <c r="I41" i="21" s="1"/>
  <c r="H37" i="21"/>
  <c r="I37" i="21" s="1"/>
  <c r="H21" i="21"/>
  <c r="I21" i="21" s="1"/>
  <c r="H17" i="21"/>
  <c r="I17" i="21" s="1"/>
  <c r="H5" i="18" a="1"/>
  <c r="H33" i="50"/>
  <c r="I33" i="50" s="1"/>
  <c r="H39" i="50"/>
  <c r="I39" i="50" s="1"/>
  <c r="H31" i="50"/>
  <c r="I31" i="50" s="1"/>
  <c r="H23" i="50"/>
  <c r="I23" i="50" s="1"/>
  <c r="H7" i="50"/>
  <c r="I7" i="50" s="1"/>
  <c r="H35" i="50"/>
  <c r="I35" i="50" s="1"/>
  <c r="H25" i="50"/>
  <c r="I25" i="50" s="1"/>
  <c r="H41" i="50"/>
  <c r="I41" i="50" s="1"/>
  <c r="H27" i="50"/>
  <c r="I27" i="50" s="1"/>
  <c r="H11" i="50"/>
  <c r="I11" i="50" s="1"/>
  <c r="H36" i="50"/>
  <c r="I36" i="50" s="1"/>
  <c r="H24" i="50"/>
  <c r="I24" i="50" s="1"/>
  <c r="H21" i="50"/>
  <c r="I21" i="50" s="1"/>
  <c r="H43" i="50"/>
  <c r="I43" i="50" s="1"/>
  <c r="H19" i="50"/>
  <c r="I19" i="50" s="1"/>
  <c r="H28" i="50"/>
  <c r="I28" i="50" s="1"/>
  <c r="H5" i="50"/>
  <c r="H12" i="29"/>
  <c r="I12" i="29" s="1"/>
  <c r="H20" i="29"/>
  <c r="I20" i="29" s="1"/>
  <c r="H36" i="29"/>
  <c r="I36" i="29" s="1"/>
  <c r="H30" i="29"/>
  <c r="I30" i="29" s="1"/>
  <c r="H24" i="29"/>
  <c r="I24" i="29" s="1"/>
  <c r="H34" i="29"/>
  <c r="I34" i="29" s="1"/>
  <c r="H22" i="29"/>
  <c r="I22" i="29" s="1"/>
  <c r="H42" i="29"/>
  <c r="I42" i="29" s="1"/>
  <c r="H10" i="29"/>
  <c r="I10" i="29" s="1"/>
  <c r="H26" i="29"/>
  <c r="I26" i="29" s="1"/>
  <c r="H6" i="29"/>
  <c r="I6" i="29" s="1"/>
  <c r="H38" i="29"/>
  <c r="I38" i="29" s="1"/>
  <c r="H27" i="29"/>
  <c r="I27" i="29" s="1"/>
  <c r="H19" i="29"/>
  <c r="I19" i="29" s="1"/>
  <c r="H11" i="29"/>
  <c r="I11" i="29" s="1"/>
  <c r="H13" i="29"/>
  <c r="I13" i="29" s="1"/>
  <c r="H33" i="29"/>
  <c r="I33" i="29" s="1"/>
  <c r="H29" i="29"/>
  <c r="I29" i="29" s="1"/>
  <c r="H41" i="29"/>
  <c r="I41" i="29" s="1"/>
  <c r="H39" i="29"/>
  <c r="I39" i="29" s="1"/>
  <c r="H25" i="29"/>
  <c r="I25" i="29" s="1"/>
  <c r="H23" i="29"/>
  <c r="I23" i="29" s="1"/>
  <c r="H9" i="29"/>
  <c r="I9" i="29" s="1"/>
  <c r="H5" i="29"/>
  <c r="H5" i="14" a="1"/>
  <c r="H18" i="32"/>
  <c r="I18" i="32" s="1"/>
  <c r="H26" i="32"/>
  <c r="I26" i="32" s="1"/>
  <c r="H22" i="32"/>
  <c r="I22" i="32" s="1"/>
  <c r="H32" i="32"/>
  <c r="I32" i="32" s="1"/>
  <c r="H5" i="32"/>
  <c r="H16" i="32"/>
  <c r="I16" i="32" s="1"/>
  <c r="H30" i="32"/>
  <c r="I30" i="32" s="1"/>
  <c r="H8" i="32"/>
  <c r="I8" i="32" s="1"/>
  <c r="H40" i="32"/>
  <c r="I40" i="32" s="1"/>
  <c r="H24" i="32"/>
  <c r="I24" i="32" s="1"/>
  <c r="H14" i="32"/>
  <c r="I14" i="32" s="1"/>
  <c r="H36" i="32"/>
  <c r="I36" i="32" s="1"/>
  <c r="H29" i="32"/>
  <c r="I29" i="32" s="1"/>
  <c r="H21" i="32"/>
  <c r="I21" i="32" s="1"/>
  <c r="H17" i="32"/>
  <c r="I17" i="32" s="1"/>
  <c r="H33" i="32"/>
  <c r="I33" i="32" s="1"/>
  <c r="H15" i="32"/>
  <c r="I15" i="32" s="1"/>
  <c r="H23" i="32"/>
  <c r="I23" i="32" s="1"/>
  <c r="H43" i="32"/>
  <c r="I43" i="32" s="1"/>
  <c r="H7" i="32"/>
  <c r="I7" i="32" s="1"/>
  <c r="H41" i="32"/>
  <c r="I41" i="32" s="1"/>
  <c r="H25" i="32"/>
  <c r="I25" i="32" s="1"/>
  <c r="H16" i="35"/>
  <c r="I16" i="35" s="1"/>
  <c r="H10" i="35"/>
  <c r="I10" i="35" s="1"/>
  <c r="H27" i="35"/>
  <c r="I27" i="35" s="1"/>
  <c r="H33" i="35"/>
  <c r="I33" i="35" s="1"/>
  <c r="H8" i="35"/>
  <c r="I8" i="35" s="1"/>
  <c r="H12" i="35"/>
  <c r="I12" i="35" s="1"/>
  <c r="H40" i="35"/>
  <c r="I40" i="35" s="1"/>
  <c r="H26" i="35"/>
  <c r="I26" i="35" s="1"/>
  <c r="H35" i="35"/>
  <c r="I35" i="35" s="1"/>
  <c r="H6" i="41"/>
  <c r="I6" i="41" s="1"/>
  <c r="H41" i="41"/>
  <c r="I41" i="41" s="1"/>
  <c r="H25" i="41"/>
  <c r="I25" i="41" s="1"/>
  <c r="H17" i="41"/>
  <c r="I17" i="41" s="1"/>
  <c r="H32" i="41"/>
  <c r="I32" i="41" s="1"/>
  <c r="H24" i="41"/>
  <c r="I24" i="41" s="1"/>
  <c r="H16" i="41"/>
  <c r="I16" i="41" s="1"/>
  <c r="H8" i="41"/>
  <c r="I8" i="41" s="1"/>
  <c r="H42" i="41"/>
  <c r="I42" i="41" s="1"/>
  <c r="H30" i="41"/>
  <c r="I30" i="41" s="1"/>
  <c r="H20" i="41"/>
  <c r="I20" i="41" s="1"/>
  <c r="H31" i="41"/>
  <c r="I31" i="41" s="1"/>
  <c r="H19" i="41"/>
  <c r="I19" i="41" s="1"/>
  <c r="H5" i="41"/>
  <c r="H27" i="41"/>
  <c r="I27" i="41" s="1"/>
  <c r="H11" i="41"/>
  <c r="I11" i="41" s="1"/>
  <c r="H36" i="41"/>
  <c r="I36" i="41" s="1"/>
  <c r="H22" i="41"/>
  <c r="I22" i="41" s="1"/>
  <c r="H21" i="41"/>
  <c r="I21" i="41" s="1"/>
  <c r="H34" i="41"/>
  <c r="I34" i="41" s="1"/>
  <c r="H29" i="41"/>
  <c r="I29" i="41" s="1"/>
  <c r="H12" i="41"/>
  <c r="I12" i="41" s="1"/>
  <c r="H26" i="41"/>
  <c r="I26" i="41" s="1"/>
  <c r="H43" i="41"/>
  <c r="I43" i="41" s="1"/>
  <c r="H35" i="33"/>
  <c r="I35" i="33" s="1"/>
  <c r="H27" i="33"/>
  <c r="I27" i="33" s="1"/>
  <c r="H41" i="33"/>
  <c r="I41" i="33" s="1"/>
  <c r="H9" i="33"/>
  <c r="I9" i="33" s="1"/>
  <c r="H15" i="33"/>
  <c r="I15" i="33" s="1"/>
  <c r="H6" i="33"/>
  <c r="I6" i="33" s="1"/>
  <c r="H14" i="33"/>
  <c r="I14" i="33" s="1"/>
  <c r="H38" i="33"/>
  <c r="I38" i="33" s="1"/>
  <c r="H42" i="33"/>
  <c r="I42" i="33" s="1"/>
  <c r="H36" i="33"/>
  <c r="I36" i="33" s="1"/>
  <c r="H12" i="33"/>
  <c r="I12" i="33" s="1"/>
  <c r="H33" i="36"/>
  <c r="I33" i="36" s="1"/>
  <c r="H6" i="39"/>
  <c r="I6" i="39" s="1"/>
  <c r="H41" i="39"/>
  <c r="I41" i="39" s="1"/>
  <c r="H33" i="42"/>
  <c r="I33" i="42" s="1"/>
  <c r="H17" i="42"/>
  <c r="I17" i="42" s="1"/>
  <c r="H8" i="42"/>
  <c r="I8" i="42" s="1"/>
  <c r="H6" i="42"/>
  <c r="I6" i="42" s="1"/>
  <c r="H34" i="42"/>
  <c r="I34" i="42" s="1"/>
  <c r="H29" i="42"/>
  <c r="I29" i="42" s="1"/>
  <c r="H42" i="42"/>
  <c r="I42" i="42" s="1"/>
  <c r="H22" i="42"/>
  <c r="I22" i="42" s="1"/>
  <c r="H39" i="30"/>
  <c r="I39" i="30" s="1"/>
  <c r="H15" i="30"/>
  <c r="I15" i="30" s="1"/>
  <c r="H42" i="40"/>
  <c r="I42" i="40" s="1"/>
  <c r="H6" i="22"/>
  <c r="I6" i="22" s="1"/>
  <c r="H12" i="22"/>
  <c r="I12" i="22" s="1"/>
  <c r="H28" i="22"/>
  <c r="I28" i="22" s="1"/>
  <c r="H5" i="22"/>
  <c r="H20" i="22"/>
  <c r="I20" i="22" s="1"/>
  <c r="H32" i="22"/>
  <c r="I32" i="22" s="1"/>
  <c r="H8" i="22"/>
  <c r="I8" i="22" s="1"/>
  <c r="H43" i="22"/>
  <c r="I43" i="22" s="1"/>
  <c r="H7" i="22"/>
  <c r="I7" i="22" s="1"/>
  <c r="H41" i="22"/>
  <c r="I41" i="22" s="1"/>
  <c r="H27" i="22"/>
  <c r="I27" i="22" s="1"/>
  <c r="H23" i="22"/>
  <c r="I23" i="22" s="1"/>
  <c r="H9" i="22"/>
  <c r="I9" i="22" s="1"/>
  <c r="H20" i="25"/>
  <c r="I20" i="25" s="1"/>
  <c r="H18" i="25"/>
  <c r="I18" i="25" s="1"/>
  <c r="H30" i="25"/>
  <c r="I30" i="25" s="1"/>
  <c r="H24" i="25"/>
  <c r="I24" i="25" s="1"/>
  <c r="H38" i="25"/>
  <c r="I38" i="25" s="1"/>
  <c r="H32" i="25"/>
  <c r="I32" i="25" s="1"/>
  <c r="H26" i="25"/>
  <c r="I26" i="25" s="1"/>
  <c r="H14" i="25"/>
  <c r="I14" i="25" s="1"/>
  <c r="H42" i="25"/>
  <c r="I42" i="25" s="1"/>
  <c r="H22" i="25"/>
  <c r="I22" i="25" s="1"/>
  <c r="H25" i="25"/>
  <c r="I25" i="25" s="1"/>
  <c r="H17" i="25"/>
  <c r="I17" i="25" s="1"/>
  <c r="H13" i="25"/>
  <c r="I13" i="25" s="1"/>
  <c r="H43" i="25"/>
  <c r="I43" i="25" s="1"/>
  <c r="H29" i="25"/>
  <c r="I29" i="25" s="1"/>
  <c r="H15" i="25"/>
  <c r="I15" i="25" s="1"/>
  <c r="H11" i="25"/>
  <c r="I11" i="25" s="1"/>
  <c r="H19" i="25"/>
  <c r="I19" i="25" s="1"/>
  <c r="H37" i="25"/>
  <c r="I37" i="25" s="1"/>
  <c r="H5" i="25"/>
  <c r="G44" i="27"/>
  <c r="H5" i="27" a="1"/>
  <c r="G44" i="16"/>
  <c r="H5" i="16" a="1"/>
  <c r="G44" i="13"/>
  <c r="H5" i="13" a="1"/>
  <c r="H5" i="49" a="1"/>
  <c r="G44" i="49"/>
  <c r="H5" i="48" a="1"/>
  <c r="G44" i="48"/>
  <c r="H15" i="51" l="1"/>
  <c r="I15" i="51" s="1"/>
  <c r="H10" i="39"/>
  <c r="I10" i="39" s="1"/>
  <c r="H8" i="33"/>
  <c r="I8" i="33" s="1"/>
  <c r="H37" i="33"/>
  <c r="I37" i="33" s="1"/>
  <c r="H29" i="20"/>
  <c r="I29" i="20" s="1"/>
  <c r="H18" i="26"/>
  <c r="I18" i="26" s="1"/>
  <c r="H13" i="39"/>
  <c r="I13" i="39" s="1"/>
  <c r="H25" i="39"/>
  <c r="I25" i="39" s="1"/>
  <c r="K25" i="39" s="1"/>
  <c r="H10" i="33"/>
  <c r="I10" i="33" s="1"/>
  <c r="H21" i="33"/>
  <c r="I21" i="33" s="1"/>
  <c r="H40" i="20"/>
  <c r="I40" i="20" s="1"/>
  <c r="H19" i="40"/>
  <c r="I19" i="40" s="1"/>
  <c r="H26" i="40"/>
  <c r="I26" i="40" s="1"/>
  <c r="H35" i="22"/>
  <c r="I35" i="22" s="1"/>
  <c r="H10" i="40"/>
  <c r="I10" i="40" s="1"/>
  <c r="H30" i="42"/>
  <c r="I30" i="42" s="1"/>
  <c r="K30" i="42" s="1"/>
  <c r="H28" i="42"/>
  <c r="I28" i="42" s="1"/>
  <c r="H27" i="39"/>
  <c r="I27" i="39" s="1"/>
  <c r="H28" i="33"/>
  <c r="I28" i="33" s="1"/>
  <c r="H23" i="33"/>
  <c r="I23" i="33" s="1"/>
  <c r="H19" i="52"/>
  <c r="I19" i="52" s="1"/>
  <c r="H18" i="41"/>
  <c r="I18" i="41" s="1"/>
  <c r="H10" i="41"/>
  <c r="I10" i="41" s="1"/>
  <c r="H9" i="41"/>
  <c r="I9" i="41" s="1"/>
  <c r="K9" i="41" s="1"/>
  <c r="H42" i="35"/>
  <c r="I42" i="35" s="1"/>
  <c r="H39" i="32"/>
  <c r="I39" i="32" s="1"/>
  <c r="H35" i="32"/>
  <c r="I35" i="32" s="1"/>
  <c r="H20" i="32"/>
  <c r="I20" i="32" s="1"/>
  <c r="H10" i="32"/>
  <c r="I10" i="32" s="1"/>
  <c r="H15" i="29"/>
  <c r="I15" i="29" s="1"/>
  <c r="H16" i="29"/>
  <c r="I16" i="29" s="1"/>
  <c r="H14" i="29"/>
  <c r="I14" i="29" s="1"/>
  <c r="H12" i="50"/>
  <c r="I12" i="50" s="1"/>
  <c r="H20" i="50"/>
  <c r="I20" i="50" s="1"/>
  <c r="H16" i="50"/>
  <c r="I16" i="50" s="1"/>
  <c r="H27" i="21"/>
  <c r="I27" i="21" s="1"/>
  <c r="H16" i="21"/>
  <c r="I16" i="21" s="1"/>
  <c r="H32" i="19"/>
  <c r="I32" i="19" s="1"/>
  <c r="H23" i="19"/>
  <c r="I23" i="19" s="1"/>
  <c r="H41" i="26"/>
  <c r="I41" i="26" s="1"/>
  <c r="K41" i="26" s="1"/>
  <c r="H17" i="24"/>
  <c r="I17" i="24" s="1"/>
  <c r="H9" i="24"/>
  <c r="I9" i="24" s="1"/>
  <c r="H36" i="24"/>
  <c r="I36" i="24" s="1"/>
  <c r="H26" i="24"/>
  <c r="I26" i="24" s="1"/>
  <c r="H16" i="24"/>
  <c r="I16" i="24" s="1"/>
  <c r="H27" i="28"/>
  <c r="I27" i="28" s="1"/>
  <c r="H24" i="28"/>
  <c r="I24" i="28" s="1"/>
  <c r="H11" i="37"/>
  <c r="I11" i="37" s="1"/>
  <c r="K11" i="37" s="1"/>
  <c r="H28" i="37"/>
  <c r="I28" i="37" s="1"/>
  <c r="H23" i="37"/>
  <c r="I23" i="37" s="1"/>
  <c r="H25" i="37"/>
  <c r="I25" i="37" s="1"/>
  <c r="H20" i="17"/>
  <c r="I20" i="17" s="1"/>
  <c r="H43" i="8"/>
  <c r="I43" i="8" s="1"/>
  <c r="H38" i="8"/>
  <c r="I38" i="8" s="1"/>
  <c r="H17" i="26"/>
  <c r="I17" i="26" s="1"/>
  <c r="H27" i="40"/>
  <c r="I27" i="40" s="1"/>
  <c r="K27" i="40" s="1"/>
  <c r="H36" i="42"/>
  <c r="I36" i="42" s="1"/>
  <c r="H24" i="42"/>
  <c r="I24" i="42" s="1"/>
  <c r="H33" i="26"/>
  <c r="I33" i="26" s="1"/>
  <c r="H11" i="52"/>
  <c r="I11" i="52" s="1"/>
  <c r="H6" i="51"/>
  <c r="I6" i="51" s="1"/>
  <c r="H19" i="51"/>
  <c r="I19" i="51" s="1"/>
  <c r="H28" i="40"/>
  <c r="I28" i="40" s="1"/>
  <c r="H12" i="42"/>
  <c r="I12" i="42" s="1"/>
  <c r="H40" i="42"/>
  <c r="I40" i="42" s="1"/>
  <c r="H26" i="26"/>
  <c r="I26" i="26" s="1"/>
  <c r="H20" i="44"/>
  <c r="I20" i="44" s="1"/>
  <c r="K20" i="44" s="1"/>
  <c r="H41" i="44"/>
  <c r="I41" i="44" s="1"/>
  <c r="K41" i="44" s="1"/>
  <c r="H25" i="26"/>
  <c r="I25" i="26" s="1"/>
  <c r="H32" i="26"/>
  <c r="I32" i="26" s="1"/>
  <c r="H27" i="52"/>
  <c r="I27" i="52" s="1"/>
  <c r="H27" i="26"/>
  <c r="I27" i="26" s="1"/>
  <c r="H24" i="26"/>
  <c r="I24" i="26" s="1"/>
  <c r="H7" i="52"/>
  <c r="I7" i="52" s="1"/>
  <c r="H15" i="26"/>
  <c r="I15" i="26" s="1"/>
  <c r="H16" i="26"/>
  <c r="I16" i="26" s="1"/>
  <c r="H21" i="25"/>
  <c r="I21" i="25" s="1"/>
  <c r="H27" i="25"/>
  <c r="I27" i="25" s="1"/>
  <c r="H16" i="25"/>
  <c r="I16" i="25" s="1"/>
  <c r="H11" i="22"/>
  <c r="I11" i="22" s="1"/>
  <c r="K11" i="22" s="1"/>
  <c r="H36" i="22"/>
  <c r="I36" i="22" s="1"/>
  <c r="H38" i="40"/>
  <c r="I38" i="40" s="1"/>
  <c r="K38" i="40" s="1"/>
  <c r="H21" i="40"/>
  <c r="I21" i="40" s="1"/>
  <c r="H14" i="42"/>
  <c r="I14" i="42" s="1"/>
  <c r="K14" i="42" s="1"/>
  <c r="H23" i="42"/>
  <c r="I23" i="42" s="1"/>
  <c r="H21" i="39"/>
  <c r="I21" i="39" s="1"/>
  <c r="H43" i="39"/>
  <c r="I43" i="39" s="1"/>
  <c r="H10" i="36"/>
  <c r="I10" i="36" s="1"/>
  <c r="K10" i="36" s="1"/>
  <c r="H16" i="33"/>
  <c r="I16" i="33" s="1"/>
  <c r="H29" i="33"/>
  <c r="I29" i="33" s="1"/>
  <c r="K29" i="33" s="1"/>
  <c r="H7" i="33"/>
  <c r="I7" i="33" s="1"/>
  <c r="H28" i="52"/>
  <c r="I28" i="52" s="1"/>
  <c r="H38" i="41"/>
  <c r="I38" i="41" s="1"/>
  <c r="H28" i="41"/>
  <c r="I28" i="41" s="1"/>
  <c r="H35" i="41"/>
  <c r="I35" i="41" s="1"/>
  <c r="H33" i="41"/>
  <c r="I33" i="41" s="1"/>
  <c r="H28" i="35"/>
  <c r="I28" i="35" s="1"/>
  <c r="H27" i="32"/>
  <c r="I27" i="32" s="1"/>
  <c r="K27" i="32" s="1"/>
  <c r="H31" i="32"/>
  <c r="I31" i="32" s="1"/>
  <c r="H6" i="32"/>
  <c r="I6" i="32" s="1"/>
  <c r="H12" i="32"/>
  <c r="I12" i="32" s="1"/>
  <c r="H37" i="29"/>
  <c r="I37" i="29" s="1"/>
  <c r="H31" i="29"/>
  <c r="I31" i="29" s="1"/>
  <c r="H32" i="29"/>
  <c r="I32" i="29" s="1"/>
  <c r="K32" i="29" s="1"/>
  <c r="H18" i="29"/>
  <c r="I18" i="29" s="1"/>
  <c r="H26" i="50"/>
  <c r="I26" i="50" s="1"/>
  <c r="K26" i="50" s="1"/>
  <c r="H10" i="50"/>
  <c r="I10" i="50" s="1"/>
  <c r="H6" i="50"/>
  <c r="I6" i="50" s="1"/>
  <c r="K6" i="50" s="1"/>
  <c r="H9" i="21"/>
  <c r="I9" i="21" s="1"/>
  <c r="H15" i="21"/>
  <c r="I15" i="21" s="1"/>
  <c r="H38" i="21"/>
  <c r="I38" i="21" s="1"/>
  <c r="H8" i="19"/>
  <c r="I8" i="19" s="1"/>
  <c r="K8" i="19" s="1"/>
  <c r="H31" i="19"/>
  <c r="I31" i="19" s="1"/>
  <c r="H35" i="26"/>
  <c r="I35" i="26" s="1"/>
  <c r="H38" i="26"/>
  <c r="I38" i="26" s="1"/>
  <c r="H31" i="24"/>
  <c r="I31" i="24" s="1"/>
  <c r="K31" i="24" s="1"/>
  <c r="H39" i="24"/>
  <c r="I39" i="24" s="1"/>
  <c r="H35" i="24"/>
  <c r="I35" i="24" s="1"/>
  <c r="H18" i="24"/>
  <c r="I18" i="24" s="1"/>
  <c r="H7" i="28"/>
  <c r="I7" i="28" s="1"/>
  <c r="H28" i="28"/>
  <c r="I28" i="28" s="1"/>
  <c r="H22" i="37"/>
  <c r="I22" i="37" s="1"/>
  <c r="H26" i="37"/>
  <c r="I26" i="37" s="1"/>
  <c r="H14" i="37"/>
  <c r="I14" i="37" s="1"/>
  <c r="H42" i="37"/>
  <c r="I42" i="37" s="1"/>
  <c r="H43" i="20"/>
  <c r="I43" i="20" s="1"/>
  <c r="H36" i="20"/>
  <c r="I36" i="20" s="1"/>
  <c r="H24" i="8"/>
  <c r="I24" i="8" s="1"/>
  <c r="K24" i="8" s="1"/>
  <c r="H17" i="8"/>
  <c r="I17" i="8" s="1"/>
  <c r="H20" i="8"/>
  <c r="I20" i="8" s="1"/>
  <c r="H33" i="40"/>
  <c r="I33" i="40" s="1"/>
  <c r="H42" i="39"/>
  <c r="I42" i="39" s="1"/>
  <c r="K42" i="39" s="1"/>
  <c r="H14" i="39"/>
  <c r="I14" i="39" s="1"/>
  <c r="H13" i="51"/>
  <c r="I13" i="51" s="1"/>
  <c r="H26" i="51"/>
  <c r="I26" i="51" s="1"/>
  <c r="H5" i="40"/>
  <c r="H13" i="20"/>
  <c r="I13" i="20" s="1"/>
  <c r="H28" i="20"/>
  <c r="I28" i="20" s="1"/>
  <c r="H29" i="51"/>
  <c r="I29" i="51" s="1"/>
  <c r="H41" i="40"/>
  <c r="I41" i="40" s="1"/>
  <c r="K41" i="40" s="1"/>
  <c r="H43" i="40"/>
  <c r="I43" i="40" s="1"/>
  <c r="H37" i="39"/>
  <c r="I37" i="39" s="1"/>
  <c r="H26" i="39"/>
  <c r="I26" i="39" s="1"/>
  <c r="H24" i="33"/>
  <c r="I24" i="33" s="1"/>
  <c r="K24" i="33" s="1"/>
  <c r="H32" i="33"/>
  <c r="I32" i="33" s="1"/>
  <c r="H33" i="33"/>
  <c r="I33" i="33" s="1"/>
  <c r="K33" i="33" s="1"/>
  <c r="H11" i="33"/>
  <c r="I11" i="33" s="1"/>
  <c r="H41" i="52"/>
  <c r="I41" i="52" s="1"/>
  <c r="K41" i="52" s="1"/>
  <c r="H19" i="26"/>
  <c r="I19" i="26" s="1"/>
  <c r="H6" i="26"/>
  <c r="I6" i="26" s="1"/>
  <c r="H27" i="20"/>
  <c r="I27" i="20" s="1"/>
  <c r="H12" i="20"/>
  <c r="I12" i="20" s="1"/>
  <c r="H40" i="51"/>
  <c r="I40" i="51" s="1"/>
  <c r="H30" i="40"/>
  <c r="I30" i="40" s="1"/>
  <c r="K30" i="40" s="1"/>
  <c r="H14" i="40"/>
  <c r="I14" i="40" s="1"/>
  <c r="H30" i="39"/>
  <c r="I30" i="39" s="1"/>
  <c r="K30" i="39" s="1"/>
  <c r="H17" i="39"/>
  <c r="I17" i="39" s="1"/>
  <c r="H34" i="33"/>
  <c r="I34" i="33" s="1"/>
  <c r="H20" i="33"/>
  <c r="I20" i="33" s="1"/>
  <c r="H13" i="33"/>
  <c r="I13" i="33" s="1"/>
  <c r="K13" i="33" s="1"/>
  <c r="H19" i="33"/>
  <c r="I19" i="33" s="1"/>
  <c r="H17" i="19"/>
  <c r="I17" i="19" s="1"/>
  <c r="H38" i="19"/>
  <c r="I38" i="19" s="1"/>
  <c r="H37" i="26"/>
  <c r="I37" i="26" s="1"/>
  <c r="K37" i="26" s="1"/>
  <c r="H40" i="26"/>
  <c r="I40" i="26" s="1"/>
  <c r="H41" i="20"/>
  <c r="I41" i="20" s="1"/>
  <c r="H34" i="17"/>
  <c r="I34" i="17" s="1"/>
  <c r="H16" i="44"/>
  <c r="I16" i="44" s="1"/>
  <c r="K16" i="44" s="1"/>
  <c r="H37" i="51"/>
  <c r="I37" i="51" s="1"/>
  <c r="H6" i="40"/>
  <c r="I6" i="40" s="1"/>
  <c r="K6" i="40" s="1"/>
  <c r="H23" i="40"/>
  <c r="I23" i="40" s="1"/>
  <c r="H38" i="39"/>
  <c r="I38" i="39" s="1"/>
  <c r="K38" i="39" s="1"/>
  <c r="H33" i="39"/>
  <c r="I33" i="39" s="1"/>
  <c r="H14" i="20"/>
  <c r="I14" i="20" s="1"/>
  <c r="H20" i="43"/>
  <c r="I20" i="43" s="1"/>
  <c r="H8" i="17"/>
  <c r="I8" i="17" s="1"/>
  <c r="K8" i="17" s="1"/>
  <c r="H25" i="19"/>
  <c r="I25" i="19" s="1"/>
  <c r="H42" i="19"/>
  <c r="I42" i="19" s="1"/>
  <c r="H41" i="28"/>
  <c r="I41" i="28" s="1"/>
  <c r="H18" i="22"/>
  <c r="I18" i="22" s="1"/>
  <c r="H39" i="40"/>
  <c r="I39" i="40" s="1"/>
  <c r="H5" i="39"/>
  <c r="H8" i="39"/>
  <c r="I8" i="39" s="1"/>
  <c r="H18" i="50"/>
  <c r="I18" i="50" s="1"/>
  <c r="H14" i="50"/>
  <c r="I14" i="50" s="1"/>
  <c r="H40" i="21"/>
  <c r="I40" i="21" s="1"/>
  <c r="H26" i="19"/>
  <c r="I26" i="19" s="1"/>
  <c r="H13" i="28"/>
  <c r="I13" i="28" s="1"/>
  <c r="K13" i="28" s="1"/>
  <c r="H30" i="28"/>
  <c r="I30" i="28" s="1"/>
  <c r="H17" i="20"/>
  <c r="I17" i="20" s="1"/>
  <c r="H18" i="20"/>
  <c r="I18" i="20" s="1"/>
  <c r="H7" i="17"/>
  <c r="I7" i="17" s="1"/>
  <c r="H32" i="44"/>
  <c r="I32" i="44" s="1"/>
  <c r="K32" i="44" s="1"/>
  <c r="H33" i="51"/>
  <c r="I33" i="51" s="1"/>
  <c r="K33" i="51" s="1"/>
  <c r="H15" i="22"/>
  <c r="I15" i="22" s="1"/>
  <c r="H42" i="22"/>
  <c r="I42" i="22" s="1"/>
  <c r="K42" i="22" s="1"/>
  <c r="H31" i="40"/>
  <c r="I31" i="40" s="1"/>
  <c r="H28" i="39"/>
  <c r="I28" i="39" s="1"/>
  <c r="H39" i="39"/>
  <c r="I39" i="39" s="1"/>
  <c r="H12" i="31"/>
  <c r="I12" i="31" s="1"/>
  <c r="K12" i="31" s="1"/>
  <c r="H7" i="35"/>
  <c r="I7" i="35" s="1"/>
  <c r="H42" i="28"/>
  <c r="I42" i="28" s="1"/>
  <c r="K42" i="28" s="1"/>
  <c r="H10" i="20"/>
  <c r="I10" i="20" s="1"/>
  <c r="H18" i="51"/>
  <c r="I18" i="51" s="1"/>
  <c r="K18" i="51" s="1"/>
  <c r="H7" i="25"/>
  <c r="I7" i="25" s="1"/>
  <c r="H33" i="25"/>
  <c r="I33" i="25" s="1"/>
  <c r="K33" i="25" s="1"/>
  <c r="H8" i="25"/>
  <c r="I8" i="25" s="1"/>
  <c r="H13" i="22"/>
  <c r="I13" i="22" s="1"/>
  <c r="H34" i="40"/>
  <c r="I34" i="40" s="1"/>
  <c r="H35" i="31"/>
  <c r="I35" i="31" s="1"/>
  <c r="K35" i="31" s="1"/>
  <c r="H14" i="21"/>
  <c r="I14" i="21" s="1"/>
  <c r="H8" i="40"/>
  <c r="I8" i="40" s="1"/>
  <c r="K8" i="40" s="1"/>
  <c r="H34" i="50"/>
  <c r="I34" i="50" s="1"/>
  <c r="H34" i="20"/>
  <c r="I34" i="20" s="1"/>
  <c r="H20" i="40"/>
  <c r="I20" i="40" s="1"/>
  <c r="H5" i="20"/>
  <c r="I5" i="20" s="1"/>
  <c r="H31" i="17"/>
  <c r="I31" i="17" s="1"/>
  <c r="H39" i="35"/>
  <c r="I39" i="35" s="1"/>
  <c r="H5" i="21"/>
  <c r="H43" i="19"/>
  <c r="I43" i="19" s="1"/>
  <c r="K43" i="19" s="1"/>
  <c r="H32" i="51"/>
  <c r="I32" i="51" s="1"/>
  <c r="H35" i="25"/>
  <c r="I35" i="25" s="1"/>
  <c r="H41" i="25"/>
  <c r="I41" i="25" s="1"/>
  <c r="H36" i="25"/>
  <c r="I36" i="25" s="1"/>
  <c r="K36" i="25" s="1"/>
  <c r="H21" i="22"/>
  <c r="I21" i="22" s="1"/>
  <c r="H10" i="22"/>
  <c r="I10" i="22" s="1"/>
  <c r="K10" i="22" s="1"/>
  <c r="H9" i="40"/>
  <c r="I9" i="40" s="1"/>
  <c r="H18" i="39"/>
  <c r="I18" i="39" s="1"/>
  <c r="K18" i="39" s="1"/>
  <c r="H16" i="39"/>
  <c r="I16" i="39" s="1"/>
  <c r="H21" i="31"/>
  <c r="I21" i="31" s="1"/>
  <c r="H43" i="35"/>
  <c r="I43" i="35" s="1"/>
  <c r="H22" i="50"/>
  <c r="I22" i="50" s="1"/>
  <c r="K22" i="50" s="1"/>
  <c r="H29" i="21"/>
  <c r="I29" i="21" s="1"/>
  <c r="H36" i="21"/>
  <c r="I36" i="21" s="1"/>
  <c r="H10" i="21"/>
  <c r="I10" i="21" s="1"/>
  <c r="H9" i="19"/>
  <c r="I9" i="19" s="1"/>
  <c r="H10" i="19"/>
  <c r="I10" i="19" s="1"/>
  <c r="H30" i="26"/>
  <c r="I30" i="26" s="1"/>
  <c r="H31" i="28"/>
  <c r="I31" i="28" s="1"/>
  <c r="H21" i="28"/>
  <c r="I21" i="28" s="1"/>
  <c r="K21" i="28" s="1"/>
  <c r="H20" i="28"/>
  <c r="I20" i="28" s="1"/>
  <c r="H33" i="20"/>
  <c r="I33" i="20" s="1"/>
  <c r="K33" i="20" s="1"/>
  <c r="H38" i="20"/>
  <c r="I38" i="20" s="1"/>
  <c r="H9" i="17"/>
  <c r="I9" i="17" s="1"/>
  <c r="K9" i="17" s="1"/>
  <c r="H25" i="44"/>
  <c r="I25" i="44" s="1"/>
  <c r="K25" i="44" s="1"/>
  <c r="H21" i="51"/>
  <c r="I21" i="51" s="1"/>
  <c r="H23" i="25"/>
  <c r="I23" i="25" s="1"/>
  <c r="H6" i="25"/>
  <c r="I6" i="25" s="1"/>
  <c r="K6" i="25" s="1"/>
  <c r="H28" i="25"/>
  <c r="I28" i="25" s="1"/>
  <c r="H29" i="22"/>
  <c r="I29" i="22" s="1"/>
  <c r="K29" i="22" s="1"/>
  <c r="H40" i="12"/>
  <c r="I40" i="12" s="1"/>
  <c r="H25" i="40"/>
  <c r="I25" i="40" s="1"/>
  <c r="K25" i="40" s="1"/>
  <c r="H16" i="40"/>
  <c r="I16" i="40" s="1"/>
  <c r="H11" i="42"/>
  <c r="I11" i="42" s="1"/>
  <c r="K11" i="42" s="1"/>
  <c r="H34" i="39"/>
  <c r="I34" i="39" s="1"/>
  <c r="H24" i="39"/>
  <c r="I24" i="39" s="1"/>
  <c r="K24" i="39" s="1"/>
  <c r="H39" i="31"/>
  <c r="I39" i="31" s="1"/>
  <c r="H20" i="35"/>
  <c r="I20" i="35" s="1"/>
  <c r="K20" i="35" s="1"/>
  <c r="H13" i="32"/>
  <c r="I13" i="32" s="1"/>
  <c r="H42" i="32"/>
  <c r="I42" i="32" s="1"/>
  <c r="K42" i="32" s="1"/>
  <c r="H17" i="29"/>
  <c r="I17" i="29" s="1"/>
  <c r="H40" i="29"/>
  <c r="I40" i="29" s="1"/>
  <c r="H9" i="50"/>
  <c r="I9" i="50" s="1"/>
  <c r="H38" i="50"/>
  <c r="I38" i="50" s="1"/>
  <c r="H13" i="21"/>
  <c r="I13" i="21" s="1"/>
  <c r="H32" i="21"/>
  <c r="I32" i="21" s="1"/>
  <c r="K32" i="21" s="1"/>
  <c r="H6" i="21"/>
  <c r="I6" i="21" s="1"/>
  <c r="H13" i="19"/>
  <c r="I13" i="19" s="1"/>
  <c r="K13" i="19" s="1"/>
  <c r="H36" i="19"/>
  <c r="I36" i="19" s="1"/>
  <c r="H14" i="26"/>
  <c r="I14" i="26" s="1"/>
  <c r="K14" i="26" s="1"/>
  <c r="H17" i="28"/>
  <c r="I17" i="28" s="1"/>
  <c r="H29" i="28"/>
  <c r="I29" i="28" s="1"/>
  <c r="K29" i="28" s="1"/>
  <c r="H10" i="28"/>
  <c r="I10" i="28" s="1"/>
  <c r="H37" i="20"/>
  <c r="I37" i="20" s="1"/>
  <c r="K37" i="20" s="1"/>
  <c r="H22" i="20"/>
  <c r="I22" i="20" s="1"/>
  <c r="H17" i="17"/>
  <c r="I17" i="17" s="1"/>
  <c r="K17" i="17" s="1"/>
  <c r="H31" i="8"/>
  <c r="I31" i="8" s="1"/>
  <c r="H23" i="44"/>
  <c r="I23" i="44" s="1"/>
  <c r="K23" i="44" s="1"/>
  <c r="H19" i="39"/>
  <c r="I19" i="39" s="1"/>
  <c r="H11" i="39"/>
  <c r="I11" i="39" s="1"/>
  <c r="K11" i="39" s="1"/>
  <c r="H35" i="51"/>
  <c r="I35" i="51" s="1"/>
  <c r="H37" i="22"/>
  <c r="I37" i="22" s="1"/>
  <c r="K37" i="22" s="1"/>
  <c r="H35" i="40"/>
  <c r="I35" i="40" s="1"/>
  <c r="H37" i="40"/>
  <c r="I37" i="40" s="1"/>
  <c r="K37" i="40" s="1"/>
  <c r="H24" i="40"/>
  <c r="I24" i="40" s="1"/>
  <c r="H15" i="39"/>
  <c r="I15" i="39" s="1"/>
  <c r="H32" i="39"/>
  <c r="I32" i="39" s="1"/>
  <c r="H28" i="31"/>
  <c r="I28" i="31" s="1"/>
  <c r="K28" i="31" s="1"/>
  <c r="H5" i="19"/>
  <c r="H27" i="19"/>
  <c r="I27" i="19" s="1"/>
  <c r="K27" i="19" s="1"/>
  <c r="H28" i="19"/>
  <c r="I28" i="19" s="1"/>
  <c r="H19" i="28"/>
  <c r="I19" i="28" s="1"/>
  <c r="K19" i="28" s="1"/>
  <c r="H37" i="28"/>
  <c r="I37" i="28" s="1"/>
  <c r="H40" i="28"/>
  <c r="I40" i="28" s="1"/>
  <c r="H11" i="20"/>
  <c r="I11" i="20" s="1"/>
  <c r="H6" i="20"/>
  <c r="I6" i="20" s="1"/>
  <c r="K6" i="20" s="1"/>
  <c r="H25" i="17"/>
  <c r="I25" i="17" s="1"/>
  <c r="H27" i="51"/>
  <c r="I27" i="51" s="1"/>
  <c r="H39" i="25"/>
  <c r="I39" i="25" s="1"/>
  <c r="H34" i="25"/>
  <c r="I34" i="25" s="1"/>
  <c r="K34" i="25" s="1"/>
  <c r="H12" i="25"/>
  <c r="I12" i="25" s="1"/>
  <c r="H40" i="22"/>
  <c r="I40" i="22" s="1"/>
  <c r="K40" i="22" s="1"/>
  <c r="H22" i="40"/>
  <c r="I22" i="40" s="1"/>
  <c r="H12" i="40"/>
  <c r="I12" i="40" s="1"/>
  <c r="K12" i="40" s="1"/>
  <c r="H32" i="40"/>
  <c r="I32" i="40" s="1"/>
  <c r="H35" i="39"/>
  <c r="I35" i="39" s="1"/>
  <c r="K35" i="39" s="1"/>
  <c r="H9" i="39"/>
  <c r="I9" i="39" s="1"/>
  <c r="H5" i="35"/>
  <c r="I5" i="35" s="1"/>
  <c r="H34" i="35"/>
  <c r="I34" i="35" s="1"/>
  <c r="H8" i="50"/>
  <c r="I8" i="50" s="1"/>
  <c r="H15" i="50"/>
  <c r="I15" i="50" s="1"/>
  <c r="H25" i="21"/>
  <c r="I25" i="21" s="1"/>
  <c r="K25" i="21" s="1"/>
  <c r="H24" i="21"/>
  <c r="I24" i="21" s="1"/>
  <c r="H40" i="19"/>
  <c r="I40" i="19" s="1"/>
  <c r="K40" i="19" s="1"/>
  <c r="H41" i="19"/>
  <c r="I41" i="19" s="1"/>
  <c r="H20" i="19"/>
  <c r="I20" i="19" s="1"/>
  <c r="K20" i="19" s="1"/>
  <c r="H33" i="28"/>
  <c r="I33" i="28" s="1"/>
  <c r="H38" i="28"/>
  <c r="I38" i="28" s="1"/>
  <c r="H32" i="28"/>
  <c r="I32" i="28" s="1"/>
  <c r="H25" i="20"/>
  <c r="I25" i="20" s="1"/>
  <c r="K25" i="20" s="1"/>
  <c r="H30" i="20"/>
  <c r="I30" i="20" s="1"/>
  <c r="H38" i="17"/>
  <c r="I38" i="17" s="1"/>
  <c r="H8" i="28"/>
  <c r="I8" i="28" s="1"/>
  <c r="H9" i="20"/>
  <c r="I9" i="20" s="1"/>
  <c r="K9" i="20" s="1"/>
  <c r="H32" i="20"/>
  <c r="I32" i="20" s="1"/>
  <c r="H12" i="17"/>
  <c r="I12" i="17" s="1"/>
  <c r="H31" i="25"/>
  <c r="I31" i="25" s="1"/>
  <c r="K31" i="25" s="1"/>
  <c r="H10" i="25"/>
  <c r="I10" i="25" s="1"/>
  <c r="K10" i="25" s="1"/>
  <c r="H17" i="22"/>
  <c r="I17" i="22" s="1"/>
  <c r="H9" i="28"/>
  <c r="I9" i="28" s="1"/>
  <c r="K9" i="28" s="1"/>
  <c r="H23" i="20"/>
  <c r="I23" i="20" s="1"/>
  <c r="H24" i="17"/>
  <c r="I24" i="17" s="1"/>
  <c r="K24" i="17" s="1"/>
  <c r="H8" i="51"/>
  <c r="I8" i="51" s="1"/>
  <c r="H22" i="22"/>
  <c r="I22" i="22" s="1"/>
  <c r="K22" i="22" s="1"/>
  <c r="H18" i="40"/>
  <c r="I18" i="40" s="1"/>
  <c r="H7" i="40"/>
  <c r="I7" i="40" s="1"/>
  <c r="K7" i="40" s="1"/>
  <c r="H31" i="39"/>
  <c r="I31" i="39" s="1"/>
  <c r="H36" i="39"/>
  <c r="I36" i="39" s="1"/>
  <c r="K36" i="39" s="1"/>
  <c r="H11" i="35"/>
  <c r="I11" i="35" s="1"/>
  <c r="H40" i="50"/>
  <c r="I40" i="50" s="1"/>
  <c r="K40" i="50" s="1"/>
  <c r="H32" i="50"/>
  <c r="I32" i="50" s="1"/>
  <c r="H19" i="19"/>
  <c r="I19" i="19" s="1"/>
  <c r="H6" i="19"/>
  <c r="I6" i="19" s="1"/>
  <c r="H26" i="28"/>
  <c r="I26" i="28" s="1"/>
  <c r="K26" i="28" s="1"/>
  <c r="H25" i="51"/>
  <c r="I25" i="51" s="1"/>
  <c r="H9" i="25"/>
  <c r="I9" i="25" s="1"/>
  <c r="K9" i="25" s="1"/>
  <c r="H31" i="22"/>
  <c r="I31" i="22" s="1"/>
  <c r="H14" i="22"/>
  <c r="I14" i="22" s="1"/>
  <c r="K14" i="22" s="1"/>
  <c r="H17" i="40"/>
  <c r="I17" i="40" s="1"/>
  <c r="K17" i="40" s="1"/>
  <c r="H15" i="40"/>
  <c r="I15" i="40" s="1"/>
  <c r="H12" i="39"/>
  <c r="I12" i="39" s="1"/>
  <c r="H7" i="39"/>
  <c r="I7" i="39" s="1"/>
  <c r="K7" i="39" s="1"/>
  <c r="H13" i="35"/>
  <c r="I13" i="35" s="1"/>
  <c r="H29" i="50"/>
  <c r="I29" i="50" s="1"/>
  <c r="K29" i="50" s="1"/>
  <c r="H13" i="50"/>
  <c r="I13" i="50" s="1"/>
  <c r="H33" i="21"/>
  <c r="I33" i="21" s="1"/>
  <c r="K33" i="21" s="1"/>
  <c r="H23" i="21"/>
  <c r="I23" i="21" s="1"/>
  <c r="H33" i="19"/>
  <c r="I33" i="19" s="1"/>
  <c r="H30" i="19"/>
  <c r="I30" i="19" s="1"/>
  <c r="H7" i="26"/>
  <c r="I7" i="26" s="1"/>
  <c r="K7" i="26" s="1"/>
  <c r="H23" i="28"/>
  <c r="I23" i="28" s="1"/>
  <c r="H39" i="20"/>
  <c r="I39" i="20" s="1"/>
  <c r="K39" i="20" s="1"/>
  <c r="H16" i="17"/>
  <c r="I16" i="17" s="1"/>
  <c r="H15" i="17"/>
  <c r="I15" i="17" s="1"/>
  <c r="K15" i="17" s="1"/>
  <c r="H33" i="17"/>
  <c r="I33" i="17" s="1"/>
  <c r="H5" i="51"/>
  <c r="H43" i="51"/>
  <c r="I43" i="51" s="1"/>
  <c r="K43" i="51" s="1"/>
  <c r="H17" i="51"/>
  <c r="I17" i="51" s="1"/>
  <c r="K17" i="51" s="1"/>
  <c r="H10" i="51"/>
  <c r="I10" i="51" s="1"/>
  <c r="H9" i="51"/>
  <c r="I9" i="51" s="1"/>
  <c r="K9" i="51" s="1"/>
  <c r="H30" i="35"/>
  <c r="I30" i="35" s="1"/>
  <c r="H32" i="35"/>
  <c r="I32" i="35" s="1"/>
  <c r="K32" i="35" s="1"/>
  <c r="H43" i="17"/>
  <c r="I43" i="17" s="1"/>
  <c r="H41" i="17"/>
  <c r="I41" i="17" s="1"/>
  <c r="H29" i="17"/>
  <c r="I29" i="17" s="1"/>
  <c r="H6" i="17"/>
  <c r="I6" i="17" s="1"/>
  <c r="K6" i="17" s="1"/>
  <c r="H37" i="35"/>
  <c r="I37" i="35" s="1"/>
  <c r="H25" i="35"/>
  <c r="I25" i="35" s="1"/>
  <c r="K25" i="35" s="1"/>
  <c r="H24" i="35"/>
  <c r="I24" i="35" s="1"/>
  <c r="H14" i="51"/>
  <c r="I14" i="51" s="1"/>
  <c r="K14" i="51" s="1"/>
  <c r="H20" i="51"/>
  <c r="I20" i="51" s="1"/>
  <c r="H12" i="51"/>
  <c r="I12" i="51" s="1"/>
  <c r="K12" i="51" s="1"/>
  <c r="H39" i="26"/>
  <c r="I39" i="26" s="1"/>
  <c r="H11" i="17"/>
  <c r="I11" i="17" s="1"/>
  <c r="K11" i="17" s="1"/>
  <c r="H30" i="17"/>
  <c r="I30" i="17" s="1"/>
  <c r="H13" i="8"/>
  <c r="I13" i="8" s="1"/>
  <c r="K13" i="8" s="1"/>
  <c r="H10" i="8"/>
  <c r="I10" i="8" s="1"/>
  <c r="H22" i="51"/>
  <c r="I22" i="51" s="1"/>
  <c r="K22" i="51" s="1"/>
  <c r="H11" i="51"/>
  <c r="I11" i="51" s="1"/>
  <c r="H24" i="51"/>
  <c r="I24" i="51" s="1"/>
  <c r="H19" i="22"/>
  <c r="I19" i="22" s="1"/>
  <c r="H38" i="22"/>
  <c r="I38" i="22" s="1"/>
  <c r="K38" i="22" s="1"/>
  <c r="H5" i="33"/>
  <c r="H30" i="33"/>
  <c r="I30" i="33" s="1"/>
  <c r="K30" i="33" s="1"/>
  <c r="H25" i="33"/>
  <c r="I25" i="33" s="1"/>
  <c r="H38" i="31"/>
  <c r="I38" i="31" s="1"/>
  <c r="K38" i="31" s="1"/>
  <c r="H7" i="41"/>
  <c r="I7" i="41" s="1"/>
  <c r="H13" i="41"/>
  <c r="I13" i="41" s="1"/>
  <c r="H17" i="35"/>
  <c r="I17" i="35" s="1"/>
  <c r="H29" i="35"/>
  <c r="I29" i="35" s="1"/>
  <c r="K29" i="35" s="1"/>
  <c r="H21" i="26"/>
  <c r="I21" i="26" s="1"/>
  <c r="H20" i="26"/>
  <c r="I20" i="26" s="1"/>
  <c r="K20" i="26" s="1"/>
  <c r="H27" i="17"/>
  <c r="I27" i="17" s="1"/>
  <c r="H22" i="17"/>
  <c r="I22" i="17" s="1"/>
  <c r="H27" i="8"/>
  <c r="I27" i="8" s="1"/>
  <c r="H34" i="8"/>
  <c r="I34" i="8" s="1"/>
  <c r="H30" i="51"/>
  <c r="I30" i="51" s="1"/>
  <c r="K30" i="51" s="1"/>
  <c r="H41" i="51"/>
  <c r="I41" i="51" s="1"/>
  <c r="K41" i="51" s="1"/>
  <c r="H34" i="51"/>
  <c r="I34" i="51" s="1"/>
  <c r="K34" i="51" s="1"/>
  <c r="H33" i="22"/>
  <c r="I33" i="22" s="1"/>
  <c r="K33" i="22" s="1"/>
  <c r="H30" i="22"/>
  <c r="I30" i="22" s="1"/>
  <c r="H13" i="40"/>
  <c r="I13" i="40" s="1"/>
  <c r="K13" i="40" s="1"/>
  <c r="H11" i="40"/>
  <c r="I11" i="40" s="1"/>
  <c r="H40" i="40"/>
  <c r="I40" i="40" s="1"/>
  <c r="H31" i="42"/>
  <c r="I31" i="42" s="1"/>
  <c r="H23" i="39"/>
  <c r="I23" i="39" s="1"/>
  <c r="H29" i="39"/>
  <c r="I29" i="39" s="1"/>
  <c r="H40" i="33"/>
  <c r="I40" i="33" s="1"/>
  <c r="K40" i="33" s="1"/>
  <c r="H22" i="33"/>
  <c r="I22" i="33" s="1"/>
  <c r="H39" i="33"/>
  <c r="I39" i="33" s="1"/>
  <c r="K39" i="33" s="1"/>
  <c r="H11" i="31"/>
  <c r="I11" i="31" s="1"/>
  <c r="H37" i="41"/>
  <c r="I37" i="41" s="1"/>
  <c r="H23" i="41"/>
  <c r="I23" i="41" s="1"/>
  <c r="H19" i="35"/>
  <c r="I19" i="35" s="1"/>
  <c r="K19" i="35" s="1"/>
  <c r="H9" i="35"/>
  <c r="I9" i="35" s="1"/>
  <c r="H11" i="32"/>
  <c r="I11" i="32" s="1"/>
  <c r="K11" i="32" s="1"/>
  <c r="H37" i="32"/>
  <c r="I37" i="32" s="1"/>
  <c r="K37" i="32" s="1"/>
  <c r="H34" i="32"/>
  <c r="I34" i="32" s="1"/>
  <c r="K34" i="32" s="1"/>
  <c r="H17" i="50"/>
  <c r="I17" i="50" s="1"/>
  <c r="H42" i="50"/>
  <c r="I42" i="50" s="1"/>
  <c r="H37" i="19"/>
  <c r="I37" i="19" s="1"/>
  <c r="H39" i="19"/>
  <c r="I39" i="19" s="1"/>
  <c r="K39" i="19" s="1"/>
  <c r="H31" i="26"/>
  <c r="I31" i="26" s="1"/>
  <c r="H42" i="26"/>
  <c r="I42" i="26" s="1"/>
  <c r="K42" i="26" s="1"/>
  <c r="H7" i="20"/>
  <c r="I7" i="20" s="1"/>
  <c r="H16" i="20"/>
  <c r="I16" i="20" s="1"/>
  <c r="H19" i="17"/>
  <c r="I19" i="17" s="1"/>
  <c r="H42" i="17"/>
  <c r="I42" i="17" s="1"/>
  <c r="H37" i="8"/>
  <c r="I37" i="8" s="1"/>
  <c r="H18" i="8"/>
  <c r="I18" i="8" s="1"/>
  <c r="H23" i="17"/>
  <c r="I23" i="17" s="1"/>
  <c r="H26" i="17"/>
  <c r="I26" i="17" s="1"/>
  <c r="K26" i="17" s="1"/>
  <c r="H13" i="44"/>
  <c r="I13" i="44" s="1"/>
  <c r="K13" i="44" s="1"/>
  <c r="H38" i="51"/>
  <c r="I38" i="51" s="1"/>
  <c r="K38" i="51" s="1"/>
  <c r="H7" i="51"/>
  <c r="I7" i="51" s="1"/>
  <c r="K7" i="51" s="1"/>
  <c r="H36" i="51"/>
  <c r="I36" i="51" s="1"/>
  <c r="K36" i="51" s="1"/>
  <c r="H37" i="17"/>
  <c r="I37" i="17" s="1"/>
  <c r="H10" i="17"/>
  <c r="I10" i="17" s="1"/>
  <c r="K10" i="17" s="1"/>
  <c r="H13" i="26"/>
  <c r="I13" i="26" s="1"/>
  <c r="H36" i="26"/>
  <c r="I36" i="26" s="1"/>
  <c r="K36" i="26" s="1"/>
  <c r="H5" i="17"/>
  <c r="H21" i="17"/>
  <c r="I21" i="17" s="1"/>
  <c r="K21" i="17" s="1"/>
  <c r="H18" i="17"/>
  <c r="I18" i="17" s="1"/>
  <c r="H29" i="44"/>
  <c r="I29" i="44" s="1"/>
  <c r="K29" i="44" s="1"/>
  <c r="H23" i="51"/>
  <c r="I23" i="51" s="1"/>
  <c r="H16" i="51"/>
  <c r="I16" i="51" s="1"/>
  <c r="K16" i="51" s="1"/>
  <c r="H31" i="51"/>
  <c r="I31" i="51" s="1"/>
  <c r="H28" i="51"/>
  <c r="I28" i="51" s="1"/>
  <c r="K28" i="51" s="1"/>
  <c r="H18" i="33"/>
  <c r="I18" i="33" s="1"/>
  <c r="H17" i="33"/>
  <c r="I17" i="33" s="1"/>
  <c r="K17" i="33" s="1"/>
  <c r="H43" i="33"/>
  <c r="I43" i="33" s="1"/>
  <c r="H10" i="31"/>
  <c r="I10" i="31" s="1"/>
  <c r="H39" i="41"/>
  <c r="I39" i="41" s="1"/>
  <c r="H22" i="35"/>
  <c r="I22" i="35" s="1"/>
  <c r="K22" i="35" s="1"/>
  <c r="H18" i="44"/>
  <c r="I18" i="44" s="1"/>
  <c r="K18" i="44" s="1"/>
  <c r="H18" i="35"/>
  <c r="I18" i="35" s="1"/>
  <c r="K18" i="35" s="1"/>
  <c r="H15" i="35"/>
  <c r="I15" i="35" s="1"/>
  <c r="H25" i="22"/>
  <c r="I25" i="22" s="1"/>
  <c r="K25" i="22" s="1"/>
  <c r="H16" i="22"/>
  <c r="I16" i="22" s="1"/>
  <c r="H34" i="22"/>
  <c r="I34" i="22" s="1"/>
  <c r="K34" i="22" s="1"/>
  <c r="H23" i="35"/>
  <c r="I23" i="35" s="1"/>
  <c r="H43" i="26"/>
  <c r="I43" i="26" s="1"/>
  <c r="K43" i="26" s="1"/>
  <c r="H22" i="26"/>
  <c r="I22" i="26" s="1"/>
  <c r="H40" i="17"/>
  <c r="I40" i="17" s="1"/>
  <c r="K40" i="17" s="1"/>
  <c r="H35" i="17"/>
  <c r="I35" i="17" s="1"/>
  <c r="K35" i="17" s="1"/>
  <c r="H36" i="17"/>
  <c r="I36" i="17" s="1"/>
  <c r="K36" i="17" s="1"/>
  <c r="H9" i="8"/>
  <c r="I9" i="8" s="1"/>
  <c r="H6" i="8"/>
  <c r="I6" i="8" s="1"/>
  <c r="H39" i="51"/>
  <c r="I39" i="51" s="1"/>
  <c r="H39" i="22"/>
  <c r="I39" i="22" s="1"/>
  <c r="K39" i="22" s="1"/>
  <c r="H24" i="22"/>
  <c r="I24" i="22" s="1"/>
  <c r="H29" i="40"/>
  <c r="I29" i="40" s="1"/>
  <c r="K29" i="40" s="1"/>
  <c r="H39" i="42"/>
  <c r="I39" i="42" s="1"/>
  <c r="K39" i="42" s="1"/>
  <c r="H20" i="39"/>
  <c r="I20" i="39" s="1"/>
  <c r="H22" i="39"/>
  <c r="I22" i="39" s="1"/>
  <c r="H26" i="33"/>
  <c r="I26" i="33" s="1"/>
  <c r="H10" i="52"/>
  <c r="I10" i="52" s="1"/>
  <c r="H15" i="41"/>
  <c r="I15" i="41" s="1"/>
  <c r="K15" i="41" s="1"/>
  <c r="H14" i="41"/>
  <c r="I14" i="41" s="1"/>
  <c r="H6" i="35"/>
  <c r="I6" i="35" s="1"/>
  <c r="K6" i="35" s="1"/>
  <c r="H31" i="35"/>
  <c r="I31" i="35" s="1"/>
  <c r="H9" i="32"/>
  <c r="I9" i="32" s="1"/>
  <c r="H28" i="32"/>
  <c r="I28" i="32" s="1"/>
  <c r="H7" i="29"/>
  <c r="I7" i="29" s="1"/>
  <c r="K7" i="29" s="1"/>
  <c r="H43" i="29"/>
  <c r="I43" i="29" s="1"/>
  <c r="H28" i="29"/>
  <c r="I28" i="29" s="1"/>
  <c r="K28" i="29" s="1"/>
  <c r="H37" i="50"/>
  <c r="I37" i="50" s="1"/>
  <c r="H29" i="19"/>
  <c r="I29" i="19" s="1"/>
  <c r="K29" i="19" s="1"/>
  <c r="H11" i="26"/>
  <c r="I11" i="26" s="1"/>
  <c r="H5" i="26"/>
  <c r="I5" i="26" s="1"/>
  <c r="H21" i="20"/>
  <c r="I21" i="20" s="1"/>
  <c r="H26" i="20"/>
  <c r="I26" i="20" s="1"/>
  <c r="H32" i="17"/>
  <c r="I32" i="17" s="1"/>
  <c r="H39" i="17"/>
  <c r="I39" i="17" s="1"/>
  <c r="K39" i="17" s="1"/>
  <c r="H28" i="17"/>
  <c r="I28" i="17" s="1"/>
  <c r="H15" i="8"/>
  <c r="I15" i="8" s="1"/>
  <c r="H36" i="8"/>
  <c r="I36" i="8" s="1"/>
  <c r="K36" i="8" s="1"/>
  <c r="H9" i="44"/>
  <c r="I9" i="44" s="1"/>
  <c r="K9" i="44" s="1"/>
  <c r="H34" i="38"/>
  <c r="I34" i="38" s="1"/>
  <c r="H35" i="36"/>
  <c r="I35" i="36" s="1"/>
  <c r="K35" i="36" s="1"/>
  <c r="H7" i="36"/>
  <c r="I7" i="36" s="1"/>
  <c r="H5" i="31"/>
  <c r="I5" i="31" s="1"/>
  <c r="H41" i="31"/>
  <c r="I41" i="31" s="1"/>
  <c r="H36" i="31"/>
  <c r="I36" i="31" s="1"/>
  <c r="H12" i="38"/>
  <c r="I12" i="38" s="1"/>
  <c r="H28" i="38"/>
  <c r="I28" i="38" s="1"/>
  <c r="K28" i="38" s="1"/>
  <c r="H6" i="38"/>
  <c r="I6" i="38" s="1"/>
  <c r="H18" i="36"/>
  <c r="I18" i="36" s="1"/>
  <c r="H15" i="36"/>
  <c r="I15" i="36" s="1"/>
  <c r="H17" i="52"/>
  <c r="I17" i="52" s="1"/>
  <c r="K17" i="52" s="1"/>
  <c r="H34" i="31"/>
  <c r="I34" i="31" s="1"/>
  <c r="K34" i="31" s="1"/>
  <c r="H27" i="31"/>
  <c r="I27" i="31" s="1"/>
  <c r="K27" i="31" s="1"/>
  <c r="H40" i="31"/>
  <c r="I40" i="31" s="1"/>
  <c r="K40" i="31" s="1"/>
  <c r="H34" i="36"/>
  <c r="I34" i="36" s="1"/>
  <c r="K34" i="36" s="1"/>
  <c r="H23" i="36"/>
  <c r="I23" i="36" s="1"/>
  <c r="K23" i="36" s="1"/>
  <c r="H5" i="52"/>
  <c r="I5" i="52" s="1"/>
  <c r="H16" i="52"/>
  <c r="I16" i="52" s="1"/>
  <c r="H24" i="31"/>
  <c r="I24" i="31" s="1"/>
  <c r="H31" i="31"/>
  <c r="I31" i="31" s="1"/>
  <c r="H20" i="31"/>
  <c r="I20" i="31" s="1"/>
  <c r="K20" i="31" s="1"/>
  <c r="H10" i="38"/>
  <c r="I10" i="38" s="1"/>
  <c r="H11" i="38"/>
  <c r="I11" i="38" s="1"/>
  <c r="K11" i="38" s="1"/>
  <c r="H29" i="26"/>
  <c r="I29" i="26" s="1"/>
  <c r="H23" i="26"/>
  <c r="I23" i="26" s="1"/>
  <c r="K23" i="26" s="1"/>
  <c r="H12" i="26"/>
  <c r="I12" i="26" s="1"/>
  <c r="H35" i="20"/>
  <c r="I35" i="20" s="1"/>
  <c r="K35" i="20" s="1"/>
  <c r="H42" i="20"/>
  <c r="I42" i="20" s="1"/>
  <c r="H20" i="20"/>
  <c r="I20" i="20" s="1"/>
  <c r="H35" i="8"/>
  <c r="I35" i="8" s="1"/>
  <c r="H33" i="8"/>
  <c r="I33" i="8" s="1"/>
  <c r="H21" i="44"/>
  <c r="I21" i="44" s="1"/>
  <c r="K21" i="44" s="1"/>
  <c r="H38" i="44"/>
  <c r="I38" i="44" s="1"/>
  <c r="K38" i="44" s="1"/>
  <c r="H40" i="44"/>
  <c r="I40" i="44" s="1"/>
  <c r="K40" i="44" s="1"/>
  <c r="H9" i="36"/>
  <c r="I9" i="36" s="1"/>
  <c r="K9" i="36" s="1"/>
  <c r="H31" i="36"/>
  <c r="I31" i="36" s="1"/>
  <c r="H26" i="38"/>
  <c r="I26" i="38" s="1"/>
  <c r="H21" i="38"/>
  <c r="I21" i="38" s="1"/>
  <c r="H32" i="31"/>
  <c r="I32" i="31" s="1"/>
  <c r="K32" i="31" s="1"/>
  <c r="H27" i="38"/>
  <c r="I27" i="38" s="1"/>
  <c r="H43" i="38"/>
  <c r="I43" i="38" s="1"/>
  <c r="H11" i="44"/>
  <c r="I11" i="44" s="1"/>
  <c r="K11" i="44" s="1"/>
  <c r="H7" i="44"/>
  <c r="I7" i="44" s="1"/>
  <c r="K7" i="44" s="1"/>
  <c r="H19" i="36"/>
  <c r="I19" i="36" s="1"/>
  <c r="K19" i="36" s="1"/>
  <c r="H25" i="36"/>
  <c r="I25" i="36" s="1"/>
  <c r="K25" i="36" s="1"/>
  <c r="H39" i="36"/>
  <c r="I39" i="36" s="1"/>
  <c r="H20" i="36"/>
  <c r="I20" i="36" s="1"/>
  <c r="K20" i="36" s="1"/>
  <c r="H12" i="52"/>
  <c r="I12" i="52" s="1"/>
  <c r="H22" i="52"/>
  <c r="I22" i="52" s="1"/>
  <c r="H25" i="31"/>
  <c r="I25" i="31" s="1"/>
  <c r="H42" i="52"/>
  <c r="I42" i="52" s="1"/>
  <c r="H14" i="38"/>
  <c r="I14" i="38" s="1"/>
  <c r="H8" i="38"/>
  <c r="I8" i="38" s="1"/>
  <c r="K8" i="38" s="1"/>
  <c r="H41" i="36"/>
  <c r="I41" i="36" s="1"/>
  <c r="H12" i="36"/>
  <c r="I12" i="36" s="1"/>
  <c r="K12" i="36" s="1"/>
  <c r="H16" i="36"/>
  <c r="I16" i="36" s="1"/>
  <c r="H15" i="52"/>
  <c r="I15" i="52" s="1"/>
  <c r="H22" i="31"/>
  <c r="I22" i="31" s="1"/>
  <c r="H29" i="31"/>
  <c r="I29" i="31" s="1"/>
  <c r="K29" i="31" s="1"/>
  <c r="H18" i="31"/>
  <c r="I18" i="31" s="1"/>
  <c r="H38" i="36"/>
  <c r="I38" i="36" s="1"/>
  <c r="K38" i="36" s="1"/>
  <c r="H28" i="36"/>
  <c r="I28" i="36" s="1"/>
  <c r="K28" i="36" s="1"/>
  <c r="H24" i="36"/>
  <c r="I24" i="36" s="1"/>
  <c r="K24" i="36" s="1"/>
  <c r="H26" i="52"/>
  <c r="I26" i="52" s="1"/>
  <c r="K26" i="52" s="1"/>
  <c r="H31" i="52"/>
  <c r="I31" i="52" s="1"/>
  <c r="H14" i="31"/>
  <c r="I14" i="31" s="1"/>
  <c r="K14" i="31" s="1"/>
  <c r="H7" i="31"/>
  <c r="I7" i="31" s="1"/>
  <c r="K7" i="31" s="1"/>
  <c r="H38" i="35"/>
  <c r="I38" i="35" s="1"/>
  <c r="H41" i="35"/>
  <c r="I41" i="35" s="1"/>
  <c r="K41" i="35" s="1"/>
  <c r="H36" i="38"/>
  <c r="I36" i="38" s="1"/>
  <c r="H16" i="38"/>
  <c r="I16" i="38" s="1"/>
  <c r="K16" i="38" s="1"/>
  <c r="H9" i="26"/>
  <c r="I9" i="26" s="1"/>
  <c r="H10" i="26"/>
  <c r="I10" i="26" s="1"/>
  <c r="H8" i="26"/>
  <c r="I8" i="26" s="1"/>
  <c r="H11" i="8"/>
  <c r="I11" i="8" s="1"/>
  <c r="K11" i="8" s="1"/>
  <c r="H26" i="8"/>
  <c r="I26" i="8" s="1"/>
  <c r="H28" i="44"/>
  <c r="I28" i="44" s="1"/>
  <c r="K28" i="44" s="1"/>
  <c r="H37" i="36"/>
  <c r="I37" i="36" s="1"/>
  <c r="K37" i="36" s="1"/>
  <c r="H8" i="36"/>
  <c r="I8" i="36" s="1"/>
  <c r="K8" i="36" s="1"/>
  <c r="H30" i="31"/>
  <c r="I30" i="31" s="1"/>
  <c r="H29" i="36"/>
  <c r="I29" i="36" s="1"/>
  <c r="H42" i="36"/>
  <c r="I42" i="36" s="1"/>
  <c r="H32" i="36"/>
  <c r="I32" i="36" s="1"/>
  <c r="K32" i="36" s="1"/>
  <c r="H9" i="52"/>
  <c r="I9" i="52" s="1"/>
  <c r="H6" i="52"/>
  <c r="I6" i="52" s="1"/>
  <c r="K6" i="52" s="1"/>
  <c r="H6" i="31"/>
  <c r="I6" i="31" s="1"/>
  <c r="H17" i="31"/>
  <c r="I17" i="31" s="1"/>
  <c r="K17" i="31" s="1"/>
  <c r="H15" i="38"/>
  <c r="I15" i="38" s="1"/>
  <c r="H24" i="38"/>
  <c r="I24" i="38" s="1"/>
  <c r="H26" i="44"/>
  <c r="I26" i="44" s="1"/>
  <c r="K26" i="44" s="1"/>
  <c r="H30" i="36"/>
  <c r="I30" i="36" s="1"/>
  <c r="K30" i="36" s="1"/>
  <c r="H11" i="36"/>
  <c r="I11" i="36" s="1"/>
  <c r="H40" i="36"/>
  <c r="I40" i="36" s="1"/>
  <c r="K40" i="36" s="1"/>
  <c r="H29" i="52"/>
  <c r="I29" i="52" s="1"/>
  <c r="H25" i="52"/>
  <c r="I25" i="52" s="1"/>
  <c r="K25" i="52" s="1"/>
  <c r="H9" i="31"/>
  <c r="I9" i="31" s="1"/>
  <c r="H23" i="31"/>
  <c r="I23" i="31" s="1"/>
  <c r="K23" i="31" s="1"/>
  <c r="H35" i="38"/>
  <c r="I35" i="38" s="1"/>
  <c r="H32" i="38"/>
  <c r="I32" i="38" s="1"/>
  <c r="K32" i="38" s="1"/>
  <c r="H5" i="38"/>
  <c r="H31" i="38"/>
  <c r="I31" i="38" s="1"/>
  <c r="K31" i="38" s="1"/>
  <c r="H13" i="36"/>
  <c r="I13" i="36" s="1"/>
  <c r="K13" i="36" s="1"/>
  <c r="H21" i="36"/>
  <c r="I21" i="36" s="1"/>
  <c r="K21" i="36" s="1"/>
  <c r="H5" i="36"/>
  <c r="H30" i="52"/>
  <c r="I30" i="52" s="1"/>
  <c r="K30" i="52" s="1"/>
  <c r="H8" i="52"/>
  <c r="I8" i="52" s="1"/>
  <c r="H43" i="31"/>
  <c r="I43" i="31" s="1"/>
  <c r="K43" i="31" s="1"/>
  <c r="H33" i="31"/>
  <c r="I33" i="31" s="1"/>
  <c r="H22" i="38"/>
  <c r="I22" i="38" s="1"/>
  <c r="K22" i="38" s="1"/>
  <c r="H20" i="38"/>
  <c r="I20" i="38" s="1"/>
  <c r="H40" i="38"/>
  <c r="I40" i="38" s="1"/>
  <c r="K40" i="38" s="1"/>
  <c r="H27" i="36"/>
  <c r="I27" i="36" s="1"/>
  <c r="H37" i="52"/>
  <c r="I37" i="52" s="1"/>
  <c r="K37" i="52" s="1"/>
  <c r="H26" i="31"/>
  <c r="I26" i="31" s="1"/>
  <c r="K26" i="31" s="1"/>
  <c r="H42" i="38"/>
  <c r="I42" i="38" s="1"/>
  <c r="K42" i="38" s="1"/>
  <c r="H7" i="38"/>
  <c r="I7" i="38" s="1"/>
  <c r="H17" i="38"/>
  <c r="I17" i="38" s="1"/>
  <c r="K17" i="38" s="1"/>
  <c r="H43" i="36"/>
  <c r="I43" i="36" s="1"/>
  <c r="H23" i="52"/>
  <c r="I23" i="52" s="1"/>
  <c r="K23" i="52" s="1"/>
  <c r="H19" i="31"/>
  <c r="I19" i="31" s="1"/>
  <c r="H6" i="36"/>
  <c r="I6" i="36" s="1"/>
  <c r="K6" i="36" s="1"/>
  <c r="H14" i="36"/>
  <c r="I14" i="36" s="1"/>
  <c r="K14" i="36" s="1"/>
  <c r="H35" i="52"/>
  <c r="I35" i="52" s="1"/>
  <c r="K35" i="52" s="1"/>
  <c r="H32" i="52"/>
  <c r="I32" i="52" s="1"/>
  <c r="H37" i="31"/>
  <c r="I37" i="31" s="1"/>
  <c r="K37" i="31" s="1"/>
  <c r="H42" i="31"/>
  <c r="I42" i="31" s="1"/>
  <c r="K42" i="31" s="1"/>
  <c r="H39" i="38"/>
  <c r="I39" i="38" s="1"/>
  <c r="K39" i="38" s="1"/>
  <c r="H23" i="38"/>
  <c r="I23" i="38" s="1"/>
  <c r="H25" i="38"/>
  <c r="I25" i="38" s="1"/>
  <c r="H19" i="38"/>
  <c r="I19" i="38" s="1"/>
  <c r="H22" i="36"/>
  <c r="I22" i="36" s="1"/>
  <c r="K22" i="36" s="1"/>
  <c r="H26" i="36"/>
  <c r="I26" i="36" s="1"/>
  <c r="H24" i="52"/>
  <c r="I24" i="52" s="1"/>
  <c r="H21" i="52"/>
  <c r="I21" i="52" s="1"/>
  <c r="K21" i="52" s="1"/>
  <c r="H13" i="31"/>
  <c r="I13" i="31" s="1"/>
  <c r="H8" i="31"/>
  <c r="I8" i="31" s="1"/>
  <c r="H30" i="38"/>
  <c r="I30" i="38" s="1"/>
  <c r="H37" i="38"/>
  <c r="I37" i="38" s="1"/>
  <c r="H33" i="38"/>
  <c r="I33" i="38" s="1"/>
  <c r="K33" i="38" s="1"/>
  <c r="H9" i="38"/>
  <c r="I9" i="38" s="1"/>
  <c r="H17" i="36"/>
  <c r="I17" i="36" s="1"/>
  <c r="K17" i="36" s="1"/>
  <c r="H13" i="52"/>
  <c r="I13" i="52" s="1"/>
  <c r="H15" i="31"/>
  <c r="I15" i="31" s="1"/>
  <c r="K15" i="31" s="1"/>
  <c r="H21" i="35"/>
  <c r="I21" i="35" s="1"/>
  <c r="H14" i="35"/>
  <c r="I14" i="35" s="1"/>
  <c r="K14" i="35" s="1"/>
  <c r="H19" i="32"/>
  <c r="I19" i="32" s="1"/>
  <c r="K19" i="32" s="1"/>
  <c r="H21" i="29"/>
  <c r="I21" i="29" s="1"/>
  <c r="K21" i="29" s="1"/>
  <c r="H35" i="29"/>
  <c r="I35" i="29" s="1"/>
  <c r="H29" i="38"/>
  <c r="I29" i="38" s="1"/>
  <c r="H18" i="38"/>
  <c r="I18" i="38" s="1"/>
  <c r="H41" i="38"/>
  <c r="I41" i="38" s="1"/>
  <c r="H34" i="26"/>
  <c r="I34" i="26" s="1"/>
  <c r="H19" i="20"/>
  <c r="I19" i="20" s="1"/>
  <c r="H31" i="20"/>
  <c r="I31" i="20" s="1"/>
  <c r="H13" i="17"/>
  <c r="I13" i="17" s="1"/>
  <c r="K13" i="17" s="1"/>
  <c r="H16" i="8"/>
  <c r="I16" i="8" s="1"/>
  <c r="H7" i="8"/>
  <c r="I7" i="8" s="1"/>
  <c r="H13" i="38"/>
  <c r="I13" i="38" s="1"/>
  <c r="H27" i="44"/>
  <c r="I27" i="44" s="1"/>
  <c r="K27" i="44" s="1"/>
  <c r="H41" i="30"/>
  <c r="I41" i="30" s="1"/>
  <c r="K41" i="30" s="1"/>
  <c r="H42" i="30"/>
  <c r="I42" i="30" s="1"/>
  <c r="H5" i="42"/>
  <c r="H13" i="42"/>
  <c r="I13" i="42" s="1"/>
  <c r="K13" i="42" s="1"/>
  <c r="H27" i="42"/>
  <c r="I27" i="42" s="1"/>
  <c r="H15" i="42"/>
  <c r="I15" i="42" s="1"/>
  <c r="K15" i="42" s="1"/>
  <c r="H7" i="42"/>
  <c r="I7" i="42" s="1"/>
  <c r="H18" i="42"/>
  <c r="I18" i="42" s="1"/>
  <c r="K18" i="42" s="1"/>
  <c r="H21" i="42"/>
  <c r="I21" i="42" s="1"/>
  <c r="H16" i="42"/>
  <c r="I16" i="42" s="1"/>
  <c r="H9" i="42"/>
  <c r="I9" i="42" s="1"/>
  <c r="H41" i="42"/>
  <c r="I41" i="42" s="1"/>
  <c r="K41" i="42" s="1"/>
  <c r="H40" i="52"/>
  <c r="I40" i="52" s="1"/>
  <c r="H33" i="52"/>
  <c r="I33" i="52" s="1"/>
  <c r="K33" i="52" s="1"/>
  <c r="H14" i="52"/>
  <c r="I14" i="52" s="1"/>
  <c r="H39" i="52"/>
  <c r="I39" i="52" s="1"/>
  <c r="K39" i="52" s="1"/>
  <c r="H43" i="52"/>
  <c r="I43" i="52" s="1"/>
  <c r="H36" i="52"/>
  <c r="I36" i="52" s="1"/>
  <c r="H38" i="52"/>
  <c r="I38" i="52" s="1"/>
  <c r="H34" i="52"/>
  <c r="I34" i="52" s="1"/>
  <c r="K34" i="52" s="1"/>
  <c r="H20" i="52"/>
  <c r="I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H19" i="42"/>
  <c r="I19" i="42" s="1"/>
  <c r="H10" i="42"/>
  <c r="I10" i="42" s="1"/>
  <c r="H26" i="42"/>
  <c r="I26" i="42" s="1"/>
  <c r="K26" i="42" s="1"/>
  <c r="H20" i="42"/>
  <c r="I20" i="42" s="1"/>
  <c r="K20" i="42" s="1"/>
  <c r="H37" i="42"/>
  <c r="I37" i="42" s="1"/>
  <c r="K37" i="42" s="1"/>
  <c r="H38" i="42"/>
  <c r="I38" i="42" s="1"/>
  <c r="H43" i="42"/>
  <c r="I43" i="42" s="1"/>
  <c r="K43" i="42" s="1"/>
  <c r="H32" i="42"/>
  <c r="I32" i="42" s="1"/>
  <c r="H5" i="44"/>
  <c r="I5" i="44" s="1"/>
  <c r="K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K35" i="30" s="1"/>
  <c r="H37" i="30"/>
  <c r="I37" i="30" s="1"/>
  <c r="K37" i="30" s="1"/>
  <c r="H24" i="30"/>
  <c r="I24" i="30" s="1"/>
  <c r="H38" i="30"/>
  <c r="I38" i="30" s="1"/>
  <c r="K38" i="30" s="1"/>
  <c r="H10" i="30"/>
  <c r="I10" i="30" s="1"/>
  <c r="K10" i="30" s="1"/>
  <c r="H37" i="43"/>
  <c r="I37" i="43" s="1"/>
  <c r="K37" i="43" s="1"/>
  <c r="H11" i="12"/>
  <c r="I11" i="12" s="1"/>
  <c r="K11" i="12" s="1"/>
  <c r="H10" i="12"/>
  <c r="I10" i="12" s="1"/>
  <c r="K10" i="12" s="1"/>
  <c r="H16" i="43"/>
  <c r="I16" i="43" s="1"/>
  <c r="K16" i="43" s="1"/>
  <c r="H35" i="43"/>
  <c r="I35" i="43" s="1"/>
  <c r="K35" i="43" s="1"/>
  <c r="H38" i="43"/>
  <c r="I38" i="43" s="1"/>
  <c r="K38" i="43" s="1"/>
  <c r="H28" i="34"/>
  <c r="I28" i="34" s="1"/>
  <c r="K28" i="34" s="1"/>
  <c r="H35" i="12"/>
  <c r="I35" i="12" s="1"/>
  <c r="H9" i="12"/>
  <c r="I9" i="12" s="1"/>
  <c r="K9" i="12" s="1"/>
  <c r="H38" i="12"/>
  <c r="I38" i="12" s="1"/>
  <c r="K38" i="12" s="1"/>
  <c r="H28" i="12"/>
  <c r="I28" i="12" s="1"/>
  <c r="K28" i="12" s="1"/>
  <c r="H8" i="12"/>
  <c r="I8" i="12" s="1"/>
  <c r="K8" i="12" s="1"/>
  <c r="H11" i="30"/>
  <c r="I11" i="30" s="1"/>
  <c r="K11" i="30" s="1"/>
  <c r="H23" i="30"/>
  <c r="I23" i="30" s="1"/>
  <c r="K23" i="30" s="1"/>
  <c r="H33" i="30"/>
  <c r="I33" i="30" s="1"/>
  <c r="K33" i="30" s="1"/>
  <c r="H29" i="30"/>
  <c r="I29" i="30" s="1"/>
  <c r="K29" i="30" s="1"/>
  <c r="H9" i="30"/>
  <c r="I9" i="30" s="1"/>
  <c r="H32" i="30"/>
  <c r="I32" i="30" s="1"/>
  <c r="H12" i="30"/>
  <c r="I12" i="30" s="1"/>
  <c r="K12" i="30" s="1"/>
  <c r="H22" i="30"/>
  <c r="I22" i="30" s="1"/>
  <c r="H16" i="30"/>
  <c r="I16" i="30" s="1"/>
  <c r="K16" i="30" s="1"/>
  <c r="H26" i="30"/>
  <c r="I26" i="30" s="1"/>
  <c r="K26" i="30" s="1"/>
  <c r="H22" i="43"/>
  <c r="I22" i="43" s="1"/>
  <c r="K22" i="43" s="1"/>
  <c r="H25" i="43"/>
  <c r="I25" i="43" s="1"/>
  <c r="H13" i="43"/>
  <c r="I13" i="43" s="1"/>
  <c r="K13" i="43" s="1"/>
  <c r="H21" i="43"/>
  <c r="I21" i="43" s="1"/>
  <c r="K21" i="43" s="1"/>
  <c r="H31" i="43"/>
  <c r="I31" i="43" s="1"/>
  <c r="K31" i="43" s="1"/>
  <c r="H32" i="23"/>
  <c r="I32" i="23" s="1"/>
  <c r="K32" i="23" s="1"/>
  <c r="H38" i="15"/>
  <c r="I38" i="15" s="1"/>
  <c r="K38" i="15" s="1"/>
  <c r="H37" i="12"/>
  <c r="I37" i="12" s="1"/>
  <c r="K37" i="12" s="1"/>
  <c r="H7" i="12"/>
  <c r="I7" i="12" s="1"/>
  <c r="K7" i="12" s="1"/>
  <c r="H27" i="12"/>
  <c r="I27" i="12" s="1"/>
  <c r="H29" i="12"/>
  <c r="I29" i="12" s="1"/>
  <c r="K29" i="12" s="1"/>
  <c r="H25" i="12"/>
  <c r="I25" i="12" s="1"/>
  <c r="H30" i="12"/>
  <c r="I30" i="12" s="1"/>
  <c r="K30" i="12" s="1"/>
  <c r="H42" i="12"/>
  <c r="I42" i="12" s="1"/>
  <c r="K42" i="12" s="1"/>
  <c r="H18" i="12"/>
  <c r="I18" i="12" s="1"/>
  <c r="K18" i="12" s="1"/>
  <c r="H12" i="12"/>
  <c r="I12" i="12" s="1"/>
  <c r="K12" i="12" s="1"/>
  <c r="H24" i="12"/>
  <c r="I24" i="12" s="1"/>
  <c r="K24" i="12" s="1"/>
  <c r="H13" i="30"/>
  <c r="I13" i="30" s="1"/>
  <c r="H31" i="30"/>
  <c r="I31" i="30" s="1"/>
  <c r="H7" i="30"/>
  <c r="I7" i="30" s="1"/>
  <c r="K7" i="30" s="1"/>
  <c r="H17" i="30"/>
  <c r="I17" i="30" s="1"/>
  <c r="K17" i="30" s="1"/>
  <c r="H43" i="30"/>
  <c r="I43" i="30" s="1"/>
  <c r="H27" i="30"/>
  <c r="I27" i="30" s="1"/>
  <c r="K27" i="30" s="1"/>
  <c r="H19" i="30"/>
  <c r="I19" i="30" s="1"/>
  <c r="K19" i="30" s="1"/>
  <c r="H21" i="30"/>
  <c r="I21" i="30" s="1"/>
  <c r="K21" i="30" s="1"/>
  <c r="H25" i="30"/>
  <c r="I25" i="30" s="1"/>
  <c r="H5" i="30"/>
  <c r="I5" i="30" s="1"/>
  <c r="H20" i="30"/>
  <c r="I20" i="30" s="1"/>
  <c r="K20" i="30" s="1"/>
  <c r="H40" i="30"/>
  <c r="I40" i="30" s="1"/>
  <c r="K40" i="30" s="1"/>
  <c r="H30" i="30"/>
  <c r="I30" i="30" s="1"/>
  <c r="H36" i="30"/>
  <c r="I36" i="30" s="1"/>
  <c r="K36" i="30" s="1"/>
  <c r="H8" i="30"/>
  <c r="I8" i="30" s="1"/>
  <c r="K8" i="30" s="1"/>
  <c r="H28" i="30"/>
  <c r="I28" i="30" s="1"/>
  <c r="K28" i="30" s="1"/>
  <c r="H6" i="30"/>
  <c r="I6" i="30" s="1"/>
  <c r="H34" i="30"/>
  <c r="I34" i="30" s="1"/>
  <c r="K34" i="30" s="1"/>
  <c r="H32" i="43"/>
  <c r="I32" i="43" s="1"/>
  <c r="K32" i="43" s="1"/>
  <c r="H8" i="43"/>
  <c r="I8" i="43" s="1"/>
  <c r="K8" i="43" s="1"/>
  <c r="H26" i="43"/>
  <c r="I26" i="43" s="1"/>
  <c r="H34" i="43"/>
  <c r="I34" i="43" s="1"/>
  <c r="K34" i="43" s="1"/>
  <c r="H24" i="43"/>
  <c r="I24" i="43" s="1"/>
  <c r="K24" i="43" s="1"/>
  <c r="H41" i="43"/>
  <c r="I41" i="43" s="1"/>
  <c r="K41" i="43" s="1"/>
  <c r="H40" i="43"/>
  <c r="I40" i="43" s="1"/>
  <c r="K40" i="43" s="1"/>
  <c r="H43" i="43"/>
  <c r="I43" i="43" s="1"/>
  <c r="K43" i="43" s="1"/>
  <c r="H15" i="43"/>
  <c r="I15" i="43" s="1"/>
  <c r="K15" i="43" s="1"/>
  <c r="H6" i="43"/>
  <c r="I6" i="43" s="1"/>
  <c r="K6" i="43" s="1"/>
  <c r="H5" i="23"/>
  <c r="I5" i="23" s="1"/>
  <c r="H27" i="34"/>
  <c r="I27" i="34" s="1"/>
  <c r="K27" i="34" s="1"/>
  <c r="H23" i="15"/>
  <c r="I23" i="15" s="1"/>
  <c r="H16" i="15"/>
  <c r="I16" i="15" s="1"/>
  <c r="K16" i="15" s="1"/>
  <c r="H23" i="12"/>
  <c r="I23" i="12" s="1"/>
  <c r="K23" i="12" s="1"/>
  <c r="H19" i="12"/>
  <c r="I19" i="12" s="1"/>
  <c r="K19" i="12" s="1"/>
  <c r="H21" i="12"/>
  <c r="I21" i="12" s="1"/>
  <c r="K21" i="12" s="1"/>
  <c r="H13" i="12"/>
  <c r="I13" i="12" s="1"/>
  <c r="K13" i="12" s="1"/>
  <c r="H31" i="12"/>
  <c r="I31" i="12" s="1"/>
  <c r="H15" i="12"/>
  <c r="I15" i="12" s="1"/>
  <c r="K15" i="12" s="1"/>
  <c r="H43" i="12"/>
  <c r="I43" i="12" s="1"/>
  <c r="K43" i="12" s="1"/>
  <c r="H17" i="12"/>
  <c r="I17" i="12" s="1"/>
  <c r="H33" i="12"/>
  <c r="I33" i="12" s="1"/>
  <c r="H22" i="12"/>
  <c r="I22" i="12" s="1"/>
  <c r="H14" i="12"/>
  <c r="I14" i="12" s="1"/>
  <c r="H6" i="12"/>
  <c r="I6" i="12" s="1"/>
  <c r="K6" i="12" s="1"/>
  <c r="H26" i="12"/>
  <c r="I26" i="12" s="1"/>
  <c r="H34" i="12"/>
  <c r="I34" i="12" s="1"/>
  <c r="K34" i="12" s="1"/>
  <c r="H36" i="12"/>
  <c r="I36" i="12" s="1"/>
  <c r="K36" i="12" s="1"/>
  <c r="H20" i="12"/>
  <c r="I20" i="12" s="1"/>
  <c r="K20" i="12" s="1"/>
  <c r="H5" i="12"/>
  <c r="I5" i="12" s="1"/>
  <c r="H32" i="12"/>
  <c r="I32" i="12" s="1"/>
  <c r="K32" i="12" s="1"/>
  <c r="H9" i="43"/>
  <c r="I9" i="43" s="1"/>
  <c r="K9" i="43" s="1"/>
  <c r="H29" i="43"/>
  <c r="I29" i="43" s="1"/>
  <c r="K29" i="43" s="1"/>
  <c r="H19" i="43"/>
  <c r="I19" i="43" s="1"/>
  <c r="H42" i="43"/>
  <c r="I42" i="43" s="1"/>
  <c r="K42" i="43" s="1"/>
  <c r="H10" i="43"/>
  <c r="I10" i="43" s="1"/>
  <c r="H5" i="43"/>
  <c r="H18" i="43"/>
  <c r="I18" i="43" s="1"/>
  <c r="H17" i="43"/>
  <c r="I17" i="43" s="1"/>
  <c r="K17" i="43" s="1"/>
  <c r="H14" i="43"/>
  <c r="I14" i="43" s="1"/>
  <c r="H36" i="43"/>
  <c r="I36" i="43" s="1"/>
  <c r="K36" i="43" s="1"/>
  <c r="H27" i="43"/>
  <c r="I27" i="43" s="1"/>
  <c r="H12" i="43"/>
  <c r="I12" i="43" s="1"/>
  <c r="K12" i="43" s="1"/>
  <c r="H28" i="43"/>
  <c r="I28" i="43" s="1"/>
  <c r="H11" i="43"/>
  <c r="I11" i="43" s="1"/>
  <c r="K11" i="43" s="1"/>
  <c r="H33" i="43"/>
  <c r="I33" i="43" s="1"/>
  <c r="H30" i="43"/>
  <c r="I30" i="43" s="1"/>
  <c r="K30" i="43" s="1"/>
  <c r="H7" i="43"/>
  <c r="I7" i="43" s="1"/>
  <c r="K7" i="43" s="1"/>
  <c r="H23" i="43"/>
  <c r="I23" i="43" s="1"/>
  <c r="K23" i="43" s="1"/>
  <c r="H13" i="23"/>
  <c r="I13" i="23" s="1"/>
  <c r="H35" i="34"/>
  <c r="I35" i="34" s="1"/>
  <c r="H32" i="34"/>
  <c r="I32" i="34" s="1"/>
  <c r="H26" i="34"/>
  <c r="I26" i="34" s="1"/>
  <c r="K26" i="34" s="1"/>
  <c r="H33" i="15"/>
  <c r="I33" i="15" s="1"/>
  <c r="K33" i="15" s="1"/>
  <c r="H36" i="15"/>
  <c r="I36" i="15" s="1"/>
  <c r="H25" i="23"/>
  <c r="I25" i="23" s="1"/>
  <c r="H30" i="23"/>
  <c r="I30" i="23" s="1"/>
  <c r="K30" i="23" s="1"/>
  <c r="H17" i="34"/>
  <c r="I17" i="34" s="1"/>
  <c r="H29" i="34"/>
  <c r="I29" i="34" s="1"/>
  <c r="K29" i="34" s="1"/>
  <c r="H23" i="34"/>
  <c r="I23" i="34" s="1"/>
  <c r="H24" i="34"/>
  <c r="I24" i="34" s="1"/>
  <c r="K24" i="34" s="1"/>
  <c r="H20" i="34"/>
  <c r="I20" i="34" s="1"/>
  <c r="H17" i="15"/>
  <c r="I17" i="15" s="1"/>
  <c r="K17" i="15" s="1"/>
  <c r="H39" i="15"/>
  <c r="I39" i="15" s="1"/>
  <c r="H37" i="15"/>
  <c r="I37" i="15" s="1"/>
  <c r="K37" i="15" s="1"/>
  <c r="H18" i="15"/>
  <c r="I18" i="15" s="1"/>
  <c r="H5" i="15"/>
  <c r="I5" i="15" s="1"/>
  <c r="H43" i="23"/>
  <c r="I43" i="23" s="1"/>
  <c r="K43" i="23" s="1"/>
  <c r="H35" i="23"/>
  <c r="I35" i="23" s="1"/>
  <c r="K35" i="23" s="1"/>
  <c r="H8" i="23"/>
  <c r="I8" i="23" s="1"/>
  <c r="K8" i="23" s="1"/>
  <c r="H40" i="23"/>
  <c r="I40" i="23" s="1"/>
  <c r="K40" i="23" s="1"/>
  <c r="H28" i="23"/>
  <c r="I28" i="23" s="1"/>
  <c r="K28" i="23" s="1"/>
  <c r="H33" i="34"/>
  <c r="I33" i="34" s="1"/>
  <c r="K33" i="34" s="1"/>
  <c r="H11" i="34"/>
  <c r="I11" i="34" s="1"/>
  <c r="H9" i="34"/>
  <c r="I9" i="34" s="1"/>
  <c r="K9" i="34" s="1"/>
  <c r="H7" i="34"/>
  <c r="I7" i="34" s="1"/>
  <c r="H39" i="34"/>
  <c r="I39" i="34" s="1"/>
  <c r="K39" i="34" s="1"/>
  <c r="H5" i="34"/>
  <c r="H36" i="34"/>
  <c r="I36" i="34" s="1"/>
  <c r="H40" i="34"/>
  <c r="I40" i="34" s="1"/>
  <c r="H42" i="34"/>
  <c r="I42" i="34" s="1"/>
  <c r="K42" i="34" s="1"/>
  <c r="H10" i="34"/>
  <c r="I10" i="34" s="1"/>
  <c r="H13" i="15"/>
  <c r="I13" i="15" s="1"/>
  <c r="K13" i="15" s="1"/>
  <c r="H31" i="15"/>
  <c r="I31" i="15" s="1"/>
  <c r="H25" i="15"/>
  <c r="I25" i="15" s="1"/>
  <c r="K25" i="15" s="1"/>
  <c r="H21" i="15"/>
  <c r="I21" i="15" s="1"/>
  <c r="H30" i="15"/>
  <c r="I30" i="15" s="1"/>
  <c r="H14" i="15"/>
  <c r="I14" i="15" s="1"/>
  <c r="H26" i="15"/>
  <c r="I26" i="15" s="1"/>
  <c r="K26" i="15" s="1"/>
  <c r="H20" i="15"/>
  <c r="I20" i="15" s="1"/>
  <c r="H32" i="15"/>
  <c r="I32" i="15" s="1"/>
  <c r="K32" i="15" s="1"/>
  <c r="H27" i="23"/>
  <c r="I27" i="23" s="1"/>
  <c r="K27" i="23" s="1"/>
  <c r="H23" i="23"/>
  <c r="I23" i="23" s="1"/>
  <c r="K23" i="23" s="1"/>
  <c r="H17" i="23"/>
  <c r="I17" i="23" s="1"/>
  <c r="H19" i="23"/>
  <c r="I19" i="23" s="1"/>
  <c r="K19" i="23" s="1"/>
  <c r="H29" i="23"/>
  <c r="I29" i="23" s="1"/>
  <c r="H38" i="23"/>
  <c r="I38" i="23" s="1"/>
  <c r="K38" i="23" s="1"/>
  <c r="H18" i="23"/>
  <c r="I18" i="23" s="1"/>
  <c r="H14" i="23"/>
  <c r="I14" i="23" s="1"/>
  <c r="K14" i="23" s="1"/>
  <c r="H10" i="23"/>
  <c r="I10" i="23" s="1"/>
  <c r="K10" i="23" s="1"/>
  <c r="H12" i="23"/>
  <c r="I12" i="23" s="1"/>
  <c r="K12" i="23" s="1"/>
  <c r="H19" i="34"/>
  <c r="I19" i="34" s="1"/>
  <c r="H21" i="34"/>
  <c r="I21" i="34" s="1"/>
  <c r="K21" i="34" s="1"/>
  <c r="H37" i="34"/>
  <c r="I37" i="34" s="1"/>
  <c r="K37" i="34" s="1"/>
  <c r="H25" i="34"/>
  <c r="I25" i="34" s="1"/>
  <c r="K25" i="34" s="1"/>
  <c r="H43" i="34"/>
  <c r="I43" i="34" s="1"/>
  <c r="K43" i="34" s="1"/>
  <c r="H13" i="34"/>
  <c r="I13" i="34" s="1"/>
  <c r="K13" i="34" s="1"/>
  <c r="H41" i="34"/>
  <c r="I41" i="34" s="1"/>
  <c r="K41" i="34" s="1"/>
  <c r="H15" i="34"/>
  <c r="I15" i="34" s="1"/>
  <c r="K15" i="34" s="1"/>
  <c r="H31" i="34"/>
  <c r="I31" i="34" s="1"/>
  <c r="K31" i="34" s="1"/>
  <c r="H12" i="34"/>
  <c r="I12" i="34" s="1"/>
  <c r="K12" i="34" s="1"/>
  <c r="H38" i="34"/>
  <c r="I38" i="34" s="1"/>
  <c r="H22" i="34"/>
  <c r="I22" i="34" s="1"/>
  <c r="K22" i="34" s="1"/>
  <c r="H6" i="34"/>
  <c r="I6" i="34" s="1"/>
  <c r="H16" i="34"/>
  <c r="I16" i="34" s="1"/>
  <c r="K16" i="34" s="1"/>
  <c r="H14" i="34"/>
  <c r="I14" i="34" s="1"/>
  <c r="K14" i="34" s="1"/>
  <c r="H30" i="34"/>
  <c r="I30" i="34" s="1"/>
  <c r="K30" i="34" s="1"/>
  <c r="H8" i="34"/>
  <c r="I8" i="34" s="1"/>
  <c r="H34" i="34"/>
  <c r="I34" i="34" s="1"/>
  <c r="K34" i="34" s="1"/>
  <c r="H9" i="15"/>
  <c r="I9" i="15" s="1"/>
  <c r="H19" i="15"/>
  <c r="I19" i="15" s="1"/>
  <c r="K19" i="15" s="1"/>
  <c r="H15" i="15"/>
  <c r="I15" i="15" s="1"/>
  <c r="K15" i="15" s="1"/>
  <c r="H41" i="15"/>
  <c r="I41" i="15" s="1"/>
  <c r="K41" i="15" s="1"/>
  <c r="H35" i="15"/>
  <c r="I35" i="15" s="1"/>
  <c r="K35" i="15" s="1"/>
  <c r="H7" i="15"/>
  <c r="I7" i="15" s="1"/>
  <c r="K7" i="15" s="1"/>
  <c r="H29" i="15"/>
  <c r="I29" i="15" s="1"/>
  <c r="H11" i="15"/>
  <c r="I11" i="15" s="1"/>
  <c r="K11" i="15" s="1"/>
  <c r="H27" i="15"/>
  <c r="I27" i="15" s="1"/>
  <c r="K27" i="15" s="1"/>
  <c r="H43" i="15"/>
  <c r="I43" i="15" s="1"/>
  <c r="K43" i="15" s="1"/>
  <c r="H6" i="15"/>
  <c r="I6" i="15" s="1"/>
  <c r="K6" i="15" s="1"/>
  <c r="H22" i="15"/>
  <c r="I22" i="15" s="1"/>
  <c r="K22" i="15" s="1"/>
  <c r="H34" i="15"/>
  <c r="I34" i="15" s="1"/>
  <c r="K34" i="15" s="1"/>
  <c r="H42" i="15"/>
  <c r="I42" i="15" s="1"/>
  <c r="K42" i="15" s="1"/>
  <c r="H10" i="15"/>
  <c r="I10" i="15" s="1"/>
  <c r="H28" i="15"/>
  <c r="I28" i="15" s="1"/>
  <c r="K28" i="15" s="1"/>
  <c r="H12" i="15"/>
  <c r="I12" i="15" s="1"/>
  <c r="K12" i="15" s="1"/>
  <c r="H40" i="15"/>
  <c r="I40" i="15" s="1"/>
  <c r="K40" i="15" s="1"/>
  <c r="H24" i="15"/>
  <c r="I24" i="15" s="1"/>
  <c r="K24" i="15" s="1"/>
  <c r="H41" i="23"/>
  <c r="I41" i="23" s="1"/>
  <c r="K41" i="23" s="1"/>
  <c r="H7" i="23"/>
  <c r="I7" i="23" s="1"/>
  <c r="H9" i="23"/>
  <c r="I9" i="23" s="1"/>
  <c r="K9" i="23" s="1"/>
  <c r="H11" i="23"/>
  <c r="I11" i="23" s="1"/>
  <c r="H39" i="23"/>
  <c r="I39" i="23" s="1"/>
  <c r="K39" i="23" s="1"/>
  <c r="H31" i="23"/>
  <c r="I31" i="23" s="1"/>
  <c r="K31" i="23" s="1"/>
  <c r="H15" i="23"/>
  <c r="I15" i="23" s="1"/>
  <c r="K15" i="23" s="1"/>
  <c r="H33" i="23"/>
  <c r="I33" i="23" s="1"/>
  <c r="H21" i="23"/>
  <c r="I21" i="23" s="1"/>
  <c r="K21" i="23" s="1"/>
  <c r="H37" i="23"/>
  <c r="I37" i="23" s="1"/>
  <c r="K37" i="23" s="1"/>
  <c r="H24" i="23"/>
  <c r="I24" i="23" s="1"/>
  <c r="K24" i="23" s="1"/>
  <c r="H16" i="23"/>
  <c r="I16" i="23" s="1"/>
  <c r="H34" i="23"/>
  <c r="I34" i="23" s="1"/>
  <c r="K34" i="23" s="1"/>
  <c r="H6" i="23"/>
  <c r="I6" i="23" s="1"/>
  <c r="H26" i="23"/>
  <c r="I26" i="23" s="1"/>
  <c r="K26" i="23" s="1"/>
  <c r="H42" i="23"/>
  <c r="I42" i="23" s="1"/>
  <c r="H22" i="23"/>
  <c r="I22" i="23" s="1"/>
  <c r="K22" i="23" s="1"/>
  <c r="H36" i="23"/>
  <c r="I36" i="23" s="1"/>
  <c r="K27" i="51"/>
  <c r="K23" i="51"/>
  <c r="K39" i="51"/>
  <c r="K13" i="51"/>
  <c r="K29" i="51"/>
  <c r="K20" i="51"/>
  <c r="K42" i="51"/>
  <c r="K32" i="51"/>
  <c r="K21" i="51"/>
  <c r="K37" i="51"/>
  <c r="K15" i="51"/>
  <c r="K31" i="51"/>
  <c r="K6" i="51"/>
  <c r="K26" i="51"/>
  <c r="K10" i="51"/>
  <c r="K40" i="51"/>
  <c r="K11" i="51"/>
  <c r="K8" i="51"/>
  <c r="K25" i="51"/>
  <c r="K19" i="51"/>
  <c r="K35" i="51"/>
  <c r="K24"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I5" i="25"/>
  <c r="K7" i="25"/>
  <c r="K23" i="25"/>
  <c r="K39" i="25"/>
  <c r="K11" i="25"/>
  <c r="K29" i="25"/>
  <c r="K13" i="25"/>
  <c r="K17" i="25"/>
  <c r="K14" i="25"/>
  <c r="K32" i="25"/>
  <c r="K38" i="25"/>
  <c r="K30" i="25"/>
  <c r="K8" i="25"/>
  <c r="K28" i="25"/>
  <c r="K12" i="25"/>
  <c r="K23" i="22"/>
  <c r="K27" i="22"/>
  <c r="K7" i="22"/>
  <c r="K17" i="22"/>
  <c r="K35" i="22"/>
  <c r="K19" i="22"/>
  <c r="K13" i="22"/>
  <c r="K16" i="22"/>
  <c r="K32" i="22"/>
  <c r="K20" i="22"/>
  <c r="K28" i="22"/>
  <c r="K6" i="22"/>
  <c r="K18" i="22"/>
  <c r="K35" i="12"/>
  <c r="K27" i="12"/>
  <c r="K25" i="12"/>
  <c r="K40" i="12"/>
  <c r="K22" i="40"/>
  <c r="K19" i="40"/>
  <c r="I5" i="40"/>
  <c r="K34" i="40"/>
  <c r="K42" i="40"/>
  <c r="K21" i="40"/>
  <c r="K43" i="40"/>
  <c r="K26" i="40"/>
  <c r="K23" i="40"/>
  <c r="K39" i="40"/>
  <c r="K16" i="40"/>
  <c r="K32" i="40"/>
  <c r="K15" i="30"/>
  <c r="K9" i="30"/>
  <c r="K39" i="30"/>
  <c r="K32" i="30"/>
  <c r="K24" i="30"/>
  <c r="K22" i="30"/>
  <c r="K42" i="30"/>
  <c r="K22" i="42"/>
  <c r="K36" i="42"/>
  <c r="K12" i="42"/>
  <c r="K42" i="42"/>
  <c r="K29" i="42"/>
  <c r="K34" i="42"/>
  <c r="K23" i="42"/>
  <c r="K6" i="42"/>
  <c r="K28" i="42"/>
  <c r="K31" i="42"/>
  <c r="K8" i="42"/>
  <c r="K24" i="42"/>
  <c r="K40" i="42"/>
  <c r="K17" i="42"/>
  <c r="K33" i="42"/>
  <c r="K20" i="39"/>
  <c r="K12" i="39"/>
  <c r="K28" i="39"/>
  <c r="K23" i="39"/>
  <c r="K34" i="39"/>
  <c r="K22" i="39"/>
  <c r="K13" i="39"/>
  <c r="K43" i="39"/>
  <c r="K26" i="39"/>
  <c r="K29" i="39"/>
  <c r="K8" i="39"/>
  <c r="K40" i="39"/>
  <c r="K17" i="39"/>
  <c r="K33" i="39"/>
  <c r="K6" i="39"/>
  <c r="K18" i="36"/>
  <c r="K11" i="36"/>
  <c r="K33" i="36"/>
  <c r="K36" i="36"/>
  <c r="K15" i="36"/>
  <c r="K31" i="36"/>
  <c r="I5" i="33"/>
  <c r="K12" i="33"/>
  <c r="K18" i="33"/>
  <c r="K8" i="33"/>
  <c r="K16" i="33"/>
  <c r="K32" i="33"/>
  <c r="K10" i="33"/>
  <c r="K14" i="33"/>
  <c r="K9" i="33"/>
  <c r="K37" i="33"/>
  <c r="K7" i="33"/>
  <c r="K25" i="33"/>
  <c r="K11" i="33"/>
  <c r="K27" i="33"/>
  <c r="K43" i="33"/>
  <c r="K10" i="52"/>
  <c r="K27" i="52"/>
  <c r="K42" i="52"/>
  <c r="K29" i="52"/>
  <c r="K13" i="52"/>
  <c r="K28" i="52"/>
  <c r="K16" i="52"/>
  <c r="K19" i="52"/>
  <c r="K22" i="52"/>
  <c r="K15" i="52"/>
  <c r="K11" i="52"/>
  <c r="K26" i="43"/>
  <c r="K25" i="43"/>
  <c r="K20" i="43"/>
  <c r="K30" i="31"/>
  <c r="K9" i="31"/>
  <c r="K11" i="31"/>
  <c r="K25" i="31"/>
  <c r="K39" i="31"/>
  <c r="K16" i="31"/>
  <c r="K26" i="41"/>
  <c r="K29" i="41"/>
  <c r="K34" i="41"/>
  <c r="K18" i="41"/>
  <c r="K37" i="41"/>
  <c r="K36" i="41"/>
  <c r="K27" i="41"/>
  <c r="K14" i="41"/>
  <c r="I5" i="41"/>
  <c r="K31" i="41"/>
  <c r="K20" i="41"/>
  <c r="K42" i="41"/>
  <c r="K23" i="41"/>
  <c r="K8" i="41"/>
  <c r="K24" i="41"/>
  <c r="K40" i="41"/>
  <c r="K17" i="41"/>
  <c r="K33" i="41"/>
  <c r="K6" i="41"/>
  <c r="K21" i="35"/>
  <c r="K17" i="35"/>
  <c r="K40" i="35"/>
  <c r="K38" i="35"/>
  <c r="K12" i="35"/>
  <c r="K8" i="35"/>
  <c r="K11" i="35"/>
  <c r="K13" i="35"/>
  <c r="K15" i="35"/>
  <c r="K31" i="35"/>
  <c r="K43" i="35"/>
  <c r="K36" i="35"/>
  <c r="K16" i="35"/>
  <c r="K25" i="32"/>
  <c r="K39" i="32"/>
  <c r="K41" i="32"/>
  <c r="K43" i="32"/>
  <c r="K23" i="32"/>
  <c r="K17" i="32"/>
  <c r="K35" i="32"/>
  <c r="K21" i="32"/>
  <c r="K14" i="32"/>
  <c r="K40" i="32"/>
  <c r="K28" i="32"/>
  <c r="K38" i="32"/>
  <c r="K30" i="32"/>
  <c r="H44" i="32"/>
  <c r="I5" i="32"/>
  <c r="K22" i="32"/>
  <c r="K26" i="32"/>
  <c r="K10" i="32"/>
  <c r="K25" i="23"/>
  <c r="K17" i="23"/>
  <c r="K13" i="23"/>
  <c r="K29" i="23"/>
  <c r="K18" i="23"/>
  <c r="K9" i="29"/>
  <c r="K37" i="29"/>
  <c r="K39" i="29"/>
  <c r="K15" i="29"/>
  <c r="K33" i="29"/>
  <c r="K17" i="29"/>
  <c r="K11" i="29"/>
  <c r="K27" i="29"/>
  <c r="K43" i="29"/>
  <c r="K16" i="29"/>
  <c r="K26" i="29"/>
  <c r="K10" i="29"/>
  <c r="K22" i="29"/>
  <c r="K24" i="29"/>
  <c r="K40" i="29"/>
  <c r="K18" i="29"/>
  <c r="K36" i="29"/>
  <c r="K20" i="29"/>
  <c r="I5" i="50"/>
  <c r="K19" i="50"/>
  <c r="K43" i="50"/>
  <c r="K34" i="50"/>
  <c r="K21" i="50"/>
  <c r="K8" i="50"/>
  <c r="K36" i="50"/>
  <c r="K27" i="50"/>
  <c r="K10" i="50"/>
  <c r="K32" i="50"/>
  <c r="K13" i="50"/>
  <c r="K35" i="50"/>
  <c r="K38" i="50"/>
  <c r="K15" i="50"/>
  <c r="K31" i="50"/>
  <c r="K16" i="50"/>
  <c r="K17" i="21"/>
  <c r="K21" i="21"/>
  <c r="I5" i="21"/>
  <c r="K13" i="21"/>
  <c r="K43" i="21"/>
  <c r="K27" i="21"/>
  <c r="K11" i="21"/>
  <c r="K31" i="21"/>
  <c r="K15" i="21"/>
  <c r="K40" i="21"/>
  <c r="K24" i="21"/>
  <c r="K16" i="21"/>
  <c r="K8" i="21"/>
  <c r="K38" i="21"/>
  <c r="K30" i="21"/>
  <c r="K22" i="21"/>
  <c r="K14" i="21"/>
  <c r="K6" i="21"/>
  <c r="K24" i="19"/>
  <c r="K35" i="19"/>
  <c r="K17" i="19"/>
  <c r="K33" i="19"/>
  <c r="K25" i="19"/>
  <c r="K41" i="19"/>
  <c r="K15" i="19"/>
  <c r="K31" i="19"/>
  <c r="K14" i="19"/>
  <c r="K38" i="19"/>
  <c r="K30" i="19"/>
  <c r="K18" i="19"/>
  <c r="K26" i="19"/>
  <c r="K36" i="19"/>
  <c r="K30" i="38"/>
  <c r="K12" i="38"/>
  <c r="K10" i="38"/>
  <c r="I5" i="38"/>
  <c r="K14" i="38"/>
  <c r="K15" i="38"/>
  <c r="K20" i="38"/>
  <c r="K7" i="38"/>
  <c r="K37" i="38"/>
  <c r="K24" i="38"/>
  <c r="K6" i="38"/>
  <c r="K29" i="26"/>
  <c r="K25" i="26"/>
  <c r="K35" i="26"/>
  <c r="K13" i="26"/>
  <c r="K11" i="26"/>
  <c r="K19" i="26"/>
  <c r="K39" i="26"/>
  <c r="K26" i="26"/>
  <c r="K22" i="26"/>
  <c r="K38" i="26"/>
  <c r="K18" i="26"/>
  <c r="K12" i="26"/>
  <c r="K32" i="26"/>
  <c r="K16" i="26"/>
  <c r="K17" i="24"/>
  <c r="K33" i="24"/>
  <c r="K15" i="24"/>
  <c r="K7" i="24"/>
  <c r="K25" i="24"/>
  <c r="K9" i="24"/>
  <c r="K37" i="24"/>
  <c r="K11" i="24"/>
  <c r="K27" i="24"/>
  <c r="K43" i="24"/>
  <c r="K22" i="24"/>
  <c r="K14" i="24"/>
  <c r="K34" i="24"/>
  <c r="I5" i="24"/>
  <c r="K26" i="24"/>
  <c r="K42" i="24"/>
  <c r="K20" i="24"/>
  <c r="K40" i="24"/>
  <c r="K24" i="24"/>
  <c r="K8" i="24"/>
  <c r="K17" i="28"/>
  <c r="K33" i="28"/>
  <c r="K15" i="28"/>
  <c r="K11" i="28"/>
  <c r="K39" i="28"/>
  <c r="K27" i="28"/>
  <c r="K38" i="28"/>
  <c r="K6" i="28"/>
  <c r="K34" i="28"/>
  <c r="K22" i="28"/>
  <c r="I5" i="28"/>
  <c r="K30" i="28"/>
  <c r="K10" i="28"/>
  <c r="K32" i="28"/>
  <c r="K16" i="28"/>
  <c r="K22" i="37"/>
  <c r="K38" i="37"/>
  <c r="K34" i="37"/>
  <c r="K12" i="37"/>
  <c r="K26" i="37"/>
  <c r="K27" i="37"/>
  <c r="K18" i="37"/>
  <c r="K15" i="37"/>
  <c r="K14" i="37"/>
  <c r="I5" i="37"/>
  <c r="K31" i="37"/>
  <c r="K20" i="37"/>
  <c r="K42" i="37"/>
  <c r="K23" i="37"/>
  <c r="K8" i="37"/>
  <c r="K24" i="37"/>
  <c r="K40" i="37"/>
  <c r="K17" i="37"/>
  <c r="K33" i="37"/>
  <c r="K6" i="37"/>
  <c r="K19" i="34"/>
  <c r="K38" i="34"/>
  <c r="K6" i="34"/>
  <c r="K8" i="34"/>
  <c r="K18" i="34"/>
  <c r="K9" i="15"/>
  <c r="K29" i="15"/>
  <c r="K10" i="15"/>
  <c r="K8" i="15"/>
  <c r="K17" i="20"/>
  <c r="K11" i="20"/>
  <c r="K29" i="20"/>
  <c r="K27" i="20"/>
  <c r="K7" i="20"/>
  <c r="K23" i="20"/>
  <c r="K42" i="20"/>
  <c r="K26" i="20"/>
  <c r="K38" i="20"/>
  <c r="K14" i="20"/>
  <c r="K32" i="20"/>
  <c r="K16" i="20"/>
  <c r="K36" i="20"/>
  <c r="K20" i="20"/>
  <c r="I5" i="17"/>
  <c r="K32" i="17"/>
  <c r="K16" i="17"/>
  <c r="K29" i="17"/>
  <c r="K27" i="17"/>
  <c r="K23" i="17"/>
  <c r="K7" i="17"/>
  <c r="K25" i="17"/>
  <c r="K41" i="17"/>
  <c r="K38" i="17"/>
  <c r="K30" i="17"/>
  <c r="K42" i="17"/>
  <c r="K18" i="17"/>
  <c r="K28" i="17"/>
  <c r="K12" i="17"/>
  <c r="K40" i="8"/>
  <c r="K8" i="8"/>
  <c r="K35" i="8"/>
  <c r="K37" i="8"/>
  <c r="K29" i="8"/>
  <c r="K21" i="8"/>
  <c r="K9" i="8"/>
  <c r="K25" i="8"/>
  <c r="K41" i="8"/>
  <c r="K17" i="8"/>
  <c r="K33" i="8"/>
  <c r="K42" i="8"/>
  <c r="K34" i="8"/>
  <c r="K18" i="8"/>
  <c r="K14" i="8"/>
  <c r="K22" i="8"/>
  <c r="K20"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21" i="25"/>
  <c r="K35" i="25"/>
  <c r="K37" i="25"/>
  <c r="K19" i="25"/>
  <c r="K15" i="25"/>
  <c r="K43" i="25"/>
  <c r="K27" i="25"/>
  <c r="K25" i="25"/>
  <c r="K41" i="25"/>
  <c r="K22" i="25"/>
  <c r="K42" i="25"/>
  <c r="K26" i="25"/>
  <c r="K16" i="25"/>
  <c r="K24" i="25"/>
  <c r="K40" i="25"/>
  <c r="K18" i="25"/>
  <c r="K20" i="25"/>
  <c r="K9" i="22"/>
  <c r="K41" i="22"/>
  <c r="K43" i="22"/>
  <c r="K31" i="22"/>
  <c r="K15" i="22"/>
  <c r="K21" i="22"/>
  <c r="K24" i="22"/>
  <c r="K8" i="22"/>
  <c r="K36" i="22"/>
  <c r="I5" i="22"/>
  <c r="K12" i="22"/>
  <c r="K30" i="22"/>
  <c r="K26" i="22"/>
  <c r="K31" i="12"/>
  <c r="K17" i="12"/>
  <c r="K33" i="12"/>
  <c r="K22" i="12"/>
  <c r="K14" i="12"/>
  <c r="K26" i="12"/>
  <c r="K16" i="12"/>
  <c r="K35" i="40"/>
  <c r="K10" i="40"/>
  <c r="K18" i="40"/>
  <c r="K20" i="40"/>
  <c r="K9" i="40"/>
  <c r="K28" i="40"/>
  <c r="K11" i="40"/>
  <c r="K33" i="40"/>
  <c r="K14" i="40"/>
  <c r="K36" i="40"/>
  <c r="K15" i="40"/>
  <c r="K31" i="40"/>
  <c r="K24" i="40"/>
  <c r="K40" i="40"/>
  <c r="K13" i="30"/>
  <c r="K31" i="30"/>
  <c r="K43" i="30"/>
  <c r="K25" i="30"/>
  <c r="K30" i="30"/>
  <c r="K6" i="30"/>
  <c r="K18" i="30"/>
  <c r="K35" i="42"/>
  <c r="I5" i="42"/>
  <c r="K19" i="42"/>
  <c r="K10" i="42"/>
  <c r="K27" i="42"/>
  <c r="K7" i="42"/>
  <c r="K38" i="42"/>
  <c r="K21" i="42"/>
  <c r="K16" i="42"/>
  <c r="K32" i="42"/>
  <c r="K9" i="42"/>
  <c r="K25" i="42"/>
  <c r="K21" i="39"/>
  <c r="K37" i="39"/>
  <c r="K31" i="39"/>
  <c r="I5" i="39"/>
  <c r="K15" i="39"/>
  <c r="K10" i="39"/>
  <c r="K27" i="39"/>
  <c r="K14" i="39"/>
  <c r="K19" i="39"/>
  <c r="K39" i="39"/>
  <c r="K16" i="39"/>
  <c r="K32" i="39"/>
  <c r="K9" i="39"/>
  <c r="K41" i="39"/>
  <c r="K41" i="36"/>
  <c r="K29" i="36"/>
  <c r="K27" i="36"/>
  <c r="K42" i="36"/>
  <c r="K43" i="36"/>
  <c r="K26" i="36"/>
  <c r="K7" i="36"/>
  <c r="K39" i="36"/>
  <c r="K16" i="36"/>
  <c r="I5" i="36"/>
  <c r="K34" i="33"/>
  <c r="K36" i="33"/>
  <c r="K26" i="33"/>
  <c r="K28" i="33"/>
  <c r="K42" i="33"/>
  <c r="K20" i="33"/>
  <c r="K38" i="33"/>
  <c r="K22" i="33"/>
  <c r="K6" i="33"/>
  <c r="K15" i="33"/>
  <c r="K31" i="33"/>
  <c r="K23" i="33"/>
  <c r="K41" i="33"/>
  <c r="K21" i="33"/>
  <c r="K19" i="33"/>
  <c r="K35" i="33"/>
  <c r="K40" i="52"/>
  <c r="K12" i="52"/>
  <c r="K9" i="52"/>
  <c r="K14" i="52"/>
  <c r="K7" i="52"/>
  <c r="K24" i="52"/>
  <c r="K43" i="52"/>
  <c r="K36" i="52"/>
  <c r="K38" i="52"/>
  <c r="K31" i="52"/>
  <c r="K8" i="52"/>
  <c r="K20" i="52"/>
  <c r="K32" i="52"/>
  <c r="K18" i="52"/>
  <c r="K19" i="43"/>
  <c r="K10" i="43"/>
  <c r="I5" i="43"/>
  <c r="K18" i="43"/>
  <c r="K14" i="43"/>
  <c r="K27" i="43"/>
  <c r="K28" i="43"/>
  <c r="K33" i="43"/>
  <c r="K39" i="43"/>
  <c r="K24" i="31"/>
  <c r="K22" i="31"/>
  <c r="K6" i="31"/>
  <c r="K19" i="31"/>
  <c r="K13" i="31"/>
  <c r="K41" i="31"/>
  <c r="K31" i="31"/>
  <c r="K21" i="31"/>
  <c r="K33" i="31"/>
  <c r="K8" i="31"/>
  <c r="K36" i="31"/>
  <c r="K10" i="31"/>
  <c r="K18" i="31"/>
  <c r="K43" i="41"/>
  <c r="K12" i="41"/>
  <c r="K38" i="41"/>
  <c r="K21" i="41"/>
  <c r="K7" i="41"/>
  <c r="K22" i="41"/>
  <c r="K11" i="41"/>
  <c r="K39" i="41"/>
  <c r="K28" i="41"/>
  <c r="K19" i="41"/>
  <c r="K10" i="41"/>
  <c r="K30" i="41"/>
  <c r="K13" i="41"/>
  <c r="K35" i="41"/>
  <c r="K16" i="41"/>
  <c r="K32" i="41"/>
  <c r="K25" i="41"/>
  <c r="K41" i="41"/>
  <c r="K35" i="35"/>
  <c r="K37" i="35"/>
  <c r="K26" i="35"/>
  <c r="K42" i="35"/>
  <c r="K28" i="35"/>
  <c r="K30" i="35"/>
  <c r="K33" i="35"/>
  <c r="K9" i="35"/>
  <c r="K27" i="35"/>
  <c r="K7" i="35"/>
  <c r="K23" i="35"/>
  <c r="K39" i="35"/>
  <c r="K10" i="35"/>
  <c r="K34" i="35"/>
  <c r="K24" i="35"/>
  <c r="K7" i="32"/>
  <c r="K9" i="32"/>
  <c r="K15" i="32"/>
  <c r="K33" i="32"/>
  <c r="K31" i="32"/>
  <c r="K13" i="32"/>
  <c r="K29" i="32"/>
  <c r="K36" i="32"/>
  <c r="K24" i="32"/>
  <c r="K6" i="32"/>
  <c r="K8" i="32"/>
  <c r="K20" i="32"/>
  <c r="K16" i="32"/>
  <c r="K32" i="32"/>
  <c r="K12" i="32"/>
  <c r="K18"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7" i="23"/>
  <c r="K11" i="23"/>
  <c r="K33" i="23"/>
  <c r="K16" i="23"/>
  <c r="K6" i="23"/>
  <c r="K42" i="23"/>
  <c r="K36" i="23"/>
  <c r="K20" i="23"/>
  <c r="I5" i="29"/>
  <c r="K23" i="29"/>
  <c r="K25" i="29"/>
  <c r="K41" i="29"/>
  <c r="K29" i="29"/>
  <c r="K13" i="29"/>
  <c r="K31" i="29"/>
  <c r="K19" i="29"/>
  <c r="K35" i="29"/>
  <c r="K38" i="29"/>
  <c r="K6" i="29"/>
  <c r="K42" i="29"/>
  <c r="K34" i="29"/>
  <c r="K14" i="29"/>
  <c r="K30" i="29"/>
  <c r="K8" i="29"/>
  <c r="K12" i="29"/>
  <c r="K28" i="50"/>
  <c r="K12" i="50"/>
  <c r="K17" i="50"/>
  <c r="K18" i="50"/>
  <c r="K9" i="50"/>
  <c r="K37" i="50"/>
  <c r="K24" i="50"/>
  <c r="K11" i="50"/>
  <c r="K41" i="50"/>
  <c r="K20" i="50"/>
  <c r="K42" i="50"/>
  <c r="K25" i="50"/>
  <c r="K14" i="50"/>
  <c r="K30" i="50"/>
  <c r="K7" i="50"/>
  <c r="K23" i="50"/>
  <c r="K39" i="50"/>
  <c r="K33"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37" i="21"/>
  <c r="K29" i="21"/>
  <c r="K41" i="21"/>
  <c r="K9" i="21"/>
  <c r="K35" i="21"/>
  <c r="K19" i="21"/>
  <c r="K39" i="21"/>
  <c r="K23" i="21"/>
  <c r="K7" i="21"/>
  <c r="K36" i="21"/>
  <c r="K28" i="21"/>
  <c r="K20" i="21"/>
  <c r="K12" i="21"/>
  <c r="K42" i="21"/>
  <c r="K34" i="21"/>
  <c r="K26" i="21"/>
  <c r="K18" i="21"/>
  <c r="K10" i="21"/>
  <c r="I5" i="19"/>
  <c r="K32" i="19"/>
  <c r="K16" i="19"/>
  <c r="K21" i="19"/>
  <c r="K37" i="19"/>
  <c r="K19" i="19"/>
  <c r="K11" i="19"/>
  <c r="K9" i="19"/>
  <c r="K7" i="19"/>
  <c r="K23" i="19"/>
  <c r="K22" i="19"/>
  <c r="K6" i="19"/>
  <c r="K34" i="19"/>
  <c r="K42" i="19"/>
  <c r="K10" i="19"/>
  <c r="K28" i="19"/>
  <c r="K12" i="19"/>
  <c r="K19" i="38"/>
  <c r="K29" i="38"/>
  <c r="K13" i="38"/>
  <c r="K26" i="38"/>
  <c r="K27" i="38"/>
  <c r="K36" i="38"/>
  <c r="K35" i="38"/>
  <c r="K34" i="38"/>
  <c r="K23" i="38"/>
  <c r="K18" i="38"/>
  <c r="K38" i="38"/>
  <c r="K21" i="38"/>
  <c r="K43" i="38"/>
  <c r="K9" i="38"/>
  <c r="K25" i="38"/>
  <c r="K41" i="38"/>
  <c r="K21" i="26"/>
  <c r="K31" i="26"/>
  <c r="K27" i="26"/>
  <c r="K9" i="26"/>
  <c r="K15" i="26"/>
  <c r="K34" i="26"/>
  <c r="K17" i="26"/>
  <c r="K33" i="26"/>
  <c r="K10" i="26"/>
  <c r="K30" i="26"/>
  <c r="K28" i="26"/>
  <c r="K6" i="26"/>
  <c r="K40" i="26"/>
  <c r="K24" i="26"/>
  <c r="K8" i="26"/>
  <c r="K13" i="24"/>
  <c r="K29" i="24"/>
  <c r="K21" i="24"/>
  <c r="K39" i="24"/>
  <c r="K23" i="24"/>
  <c r="K41" i="24"/>
  <c r="K19" i="24"/>
  <c r="K35" i="24"/>
  <c r="K36" i="24"/>
  <c r="K6" i="24"/>
  <c r="K28" i="24"/>
  <c r="K18" i="24"/>
  <c r="K38" i="24"/>
  <c r="K12" i="24"/>
  <c r="K30" i="24"/>
  <c r="K10" i="24"/>
  <c r="K32" i="24"/>
  <c r="K16" i="24"/>
  <c r="K31" i="28"/>
  <c r="K35" i="28"/>
  <c r="K7" i="28"/>
  <c r="K25" i="28"/>
  <c r="K43" i="28"/>
  <c r="K23" i="28"/>
  <c r="K41" i="28"/>
  <c r="K37" i="28"/>
  <c r="K18" i="28"/>
  <c r="K28" i="28"/>
  <c r="K12" i="28"/>
  <c r="K36" i="28"/>
  <c r="K14" i="28"/>
  <c r="K20" i="28"/>
  <c r="K40" i="28"/>
  <c r="K24" i="28"/>
  <c r="K8" i="28"/>
  <c r="K21" i="37"/>
  <c r="K39" i="37"/>
  <c r="K29" i="37"/>
  <c r="K7" i="37"/>
  <c r="K43" i="37"/>
  <c r="K36" i="37"/>
  <c r="K37" i="37"/>
  <c r="K28" i="37"/>
  <c r="K19" i="37"/>
  <c r="K10" i="37"/>
  <c r="K30" i="37"/>
  <c r="K13" i="37"/>
  <c r="K35" i="37"/>
  <c r="K16" i="37"/>
  <c r="K32" i="37"/>
  <c r="K9" i="37"/>
  <c r="K25" i="37"/>
  <c r="K41" i="37"/>
  <c r="K17" i="34"/>
  <c r="K35" i="34"/>
  <c r="K11" i="34"/>
  <c r="K7" i="34"/>
  <c r="K23" i="34"/>
  <c r="K32" i="34"/>
  <c r="I5" i="34"/>
  <c r="K36" i="34"/>
  <c r="K40" i="34"/>
  <c r="K20" i="34"/>
  <c r="K10" i="34"/>
  <c r="K23" i="15"/>
  <c r="K31" i="15"/>
  <c r="K39" i="15"/>
  <c r="K21" i="15"/>
  <c r="K30" i="15"/>
  <c r="K14" i="15"/>
  <c r="K18" i="15"/>
  <c r="K36" i="15"/>
  <c r="K20" i="15"/>
  <c r="K19" i="20"/>
  <c r="K21" i="20"/>
  <c r="K43" i="20"/>
  <c r="K13" i="20"/>
  <c r="K41" i="20"/>
  <c r="K15" i="20"/>
  <c r="K31" i="20"/>
  <c r="K34" i="20"/>
  <c r="K10" i="20"/>
  <c r="K18" i="20"/>
  <c r="K22" i="20"/>
  <c r="K30" i="20"/>
  <c r="K40" i="20"/>
  <c r="K24" i="20"/>
  <c r="K8" i="20"/>
  <c r="K28" i="20"/>
  <c r="K12" i="20"/>
  <c r="K43" i="17"/>
  <c r="K31" i="17"/>
  <c r="K19" i="17"/>
  <c r="K37" i="17"/>
  <c r="K33" i="17"/>
  <c r="K14" i="17"/>
  <c r="K22" i="17"/>
  <c r="K34" i="17"/>
  <c r="K20" i="17"/>
  <c r="I5" i="8"/>
  <c r="K32" i="8"/>
  <c r="K16" i="8"/>
  <c r="K27" i="8"/>
  <c r="K19" i="8"/>
  <c r="K43" i="8"/>
  <c r="K15" i="8"/>
  <c r="K31" i="8"/>
  <c r="K7" i="8"/>
  <c r="K23" i="8"/>
  <c r="K39" i="8"/>
  <c r="K10" i="8"/>
  <c r="K26" i="8"/>
  <c r="K30" i="8"/>
  <c r="K38" i="8"/>
  <c r="K6" i="8"/>
  <c r="K28" i="8"/>
  <c r="K12" i="8"/>
  <c r="H44" i="21" l="1"/>
  <c r="H44" i="20"/>
  <c r="H44" i="41"/>
  <c r="H44" i="39"/>
  <c r="I44" i="26"/>
  <c r="H44" i="19"/>
  <c r="H44" i="37"/>
  <c r="H44" i="28"/>
  <c r="H44" i="29"/>
  <c r="H44" i="26"/>
  <c r="H44" i="25"/>
  <c r="H44" i="8"/>
  <c r="H44" i="36"/>
  <c r="H44" i="22"/>
  <c r="H44" i="33"/>
  <c r="H44" i="42"/>
  <c r="H44" i="40"/>
  <c r="H44" i="24"/>
  <c r="H44" i="17"/>
  <c r="H44" i="51"/>
  <c r="H44" i="31"/>
  <c r="I5" i="51"/>
  <c r="I44" i="51" s="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36"/>
  <c r="K44" i="36" s="1"/>
  <c r="M44" i="36" s="1"/>
  <c r="I44" i="36"/>
  <c r="I44" i="42"/>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O16" i="44"/>
  <c r="Q16" i="44" s="1"/>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8"/>
  <c r="K5" i="8"/>
  <c r="K44" i="8" s="1"/>
  <c r="M44" i="8" s="1"/>
  <c r="K5" i="15"/>
  <c r="K44" i="15" s="1"/>
  <c r="M44" i="15" s="1"/>
  <c r="I44" i="15"/>
  <c r="K5" i="34"/>
  <c r="K44" i="34" s="1"/>
  <c r="M44" i="34" s="1"/>
  <c r="I44" i="34"/>
  <c r="K5" i="26"/>
  <c r="K44" i="26" s="1"/>
  <c r="M44" i="26" s="1"/>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O15" i="44" l="1"/>
  <c r="Q15" i="44" s="1"/>
  <c r="K5" i="51"/>
  <c r="K44" i="51" s="1"/>
  <c r="M44" i="51" s="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23" i="51"/>
  <c r="Q23" i="51" s="1"/>
  <c r="O13" i="51"/>
  <c r="Q13" i="51" s="1"/>
  <c r="O17" i="51"/>
  <c r="Q17" i="51" s="1"/>
  <c r="O27" i="51"/>
  <c r="Q27" i="51" s="1"/>
  <c r="O20" i="51"/>
  <c r="Q20" i="51" s="1"/>
  <c r="O9" i="51"/>
  <c r="Q9" i="51" s="1"/>
  <c r="O36" i="51"/>
  <c r="Q36" i="51" s="1"/>
  <c r="O28" i="51"/>
  <c r="Q28" i="51" s="1"/>
  <c r="O12" i="51"/>
  <c r="Q12" i="51" s="1"/>
  <c r="O14" i="51"/>
  <c r="Q14" i="51" s="1"/>
  <c r="O34" i="51"/>
  <c r="Q34" i="51" s="1"/>
  <c r="O42" i="51"/>
  <c r="Q42" i="51" s="1"/>
  <c r="O32" i="51"/>
  <c r="Q32" i="51" s="1"/>
  <c r="O43" i="51"/>
  <c r="Q43" i="51" s="1"/>
  <c r="O26" i="51"/>
  <c r="Q26" i="51" s="1"/>
  <c r="O25" i="51"/>
  <c r="Q25" i="51" s="1"/>
  <c r="O11" i="51"/>
  <c r="Q11" i="51" s="1"/>
  <c r="O18" i="51"/>
  <c r="Q18" i="51" s="1"/>
  <c r="O40" i="51"/>
  <c r="Q40" i="51" s="1"/>
  <c r="O37" i="51"/>
  <c r="Q37" i="51" s="1"/>
  <c r="O15" i="51"/>
  <c r="Q15" i="51" s="1"/>
  <c r="O8" i="51"/>
  <c r="Q8" i="51" s="1"/>
  <c r="O41" i="51"/>
  <c r="Q41" i="51" s="1"/>
  <c r="O29" i="51"/>
  <c r="Q29" i="51" s="1"/>
  <c r="O38" i="51"/>
  <c r="Q38" i="51" s="1"/>
  <c r="O30" i="51"/>
  <c r="Q30" i="51" s="1"/>
  <c r="O24" i="51"/>
  <c r="Q24" i="51" s="1"/>
  <c r="O6" i="51"/>
  <c r="Q6" i="51" s="1"/>
  <c r="O19" i="51"/>
  <c r="Q19" i="51" s="1"/>
  <c r="O22" i="51"/>
  <c r="Q22" i="51" s="1"/>
  <c r="O7" i="51"/>
  <c r="Q7" i="51" s="1"/>
  <c r="O35" i="51"/>
  <c r="Q35" i="51" s="1"/>
  <c r="O10" i="51"/>
  <c r="Q10" i="51" s="1"/>
  <c r="O33" i="51"/>
  <c r="Q33" i="51" s="1"/>
  <c r="O39" i="51"/>
  <c r="Q39" i="51" s="1"/>
  <c r="O16" i="51"/>
  <c r="Q16" i="51" s="1"/>
  <c r="O31" i="51"/>
  <c r="Q31" i="51" s="1"/>
  <c r="O5" i="51"/>
  <c r="O21" i="51"/>
  <c r="Q2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44" i="44" l="1"/>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O44" i="5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R5" i="31" l="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Y23" i="48"/>
  <c r="U23" i="48"/>
  <c r="W23" i="48"/>
  <c r="Y16" i="48"/>
  <c r="W16" i="48"/>
  <c r="U16" i="48"/>
  <c r="R44" i="48"/>
  <c r="S5" i="48"/>
  <c r="D24" i="46" l="1"/>
  <c r="D44" i="46"/>
  <c r="D7" i="46"/>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<sst xmlns="http://schemas.openxmlformats.org/spreadsheetml/2006/main" count="7817" uniqueCount="613">
  <si>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</si>
  <si>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</si>
  <si>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</si>
  <si>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</si>
  <si>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</si>
  <si>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</si>
  <si>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</si>
  <si>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</si>
  <si>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</si>
  <si>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</si>
  <si>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</si>
  <si>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</si>
  <si>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</si>
  <si>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</si>
  <si>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</si>
  <si>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</si>
  <si>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</si>
  <si>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</si>
  <si>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</si>
  <si>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</si>
  <si>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</si>
  <si>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</si>
  <si>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</si>
  <si>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</si>
  <si>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</si>
  <si>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</si>
  <si>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</si>
  <si>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</si>
  <si>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</si>
  <si>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</si>
  <si>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</si>
  <si>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</si>
  <si>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</si>
  <si>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</si>
  <si>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</si>
  <si>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</si>
  <si>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</si>
  <si>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</si>
  <si>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</si>
  <si>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</si>
  <si>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</si>
  <si>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</si>
  <si>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</si>
  <si>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</si>
  <si>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</si>
  <si>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</si>
  <si>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</si>
  <si>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</si>
  <si>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</si>
  <si>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</si>
  <si>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</si>
  <si>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</si>
  <si>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</si>
  <si>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</si>
  <si>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</si>
  <si>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</si>
  <si>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</si>
  <si>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</si>
  <si>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</si>
  <si>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</si>
  <si>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</si>
  <si>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</si>
  <si>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</si>
  <si>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</si>
  <si>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</si>
  <si>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</si>
  <si>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</si>
  <si>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</si>
  <si>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</si>
  <si>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</si>
  <si>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</si>
  <si>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</si>
  <si>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</si>
  <si>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</si>
  <si>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</si>
  <si>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</si>
  <si>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</si>
  <si>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</si>
  <si>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</si>
  <si>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</si>
  <si>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</si>
  <si>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</si>
  <si>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</si>
  <si>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</si>
  <si>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</si>
  <si>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</si>
  <si>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</si>
  <si>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</si>
  <si>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</si>
  <si>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</si>
  <si>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</si>
  <si>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</si>
  <si>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</si>
  <si>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</si>
  <si>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</si>
  <si>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</si>
  <si>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</si>
  <si>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</si>
  <si>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</si>
  <si>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</si>
  <si>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</si>
  <si>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</si>
  <si>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</si>
  <si>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</si>
  <si>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推計フロー図</t>
    <rPh sb="0" eb="2">
      <t>スイケイ</t>
    </rPh>
    <rPh sb="5" eb="6">
      <t>ズ</t>
    </rPh>
    <phoneticPr fontId="5"/>
  </si>
  <si>
    <t>最終需要推計＿まとめ</t>
    <rPh sb="0" eb="2">
      <t>サイシュウ</t>
    </rPh>
    <rPh sb="2" eb="4">
      <t>ジュヨウ</t>
    </rPh>
    <rPh sb="4" eb="6">
      <t>スイケイ</t>
    </rPh>
    <phoneticPr fontId="5"/>
  </si>
  <si>
    <t>データ入力</t>
    <rPh sb="3" eb="5">
      <t>ニュウリョク</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</si>
  <si>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</si>
  <si>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</si>
  <si>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</si>
  <si>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</si>
  <si>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</si>
  <si>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</si>
  <si>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</si>
  <si>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</si>
  <si>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</si>
  <si>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</si>
  <si>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</si>
  <si>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</si>
  <si>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</si>
  <si>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</si>
  <si>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</si>
  <si>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</si>
  <si>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</si>
  <si>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</si>
  <si>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</si>
  <si>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</si>
  <si>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</si>
  <si>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</si>
  <si>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</si>
  <si>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</si>
  <si>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</si>
  <si>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</si>
  <si>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</si>
  <si>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</si>
  <si>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</si>
  <si>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</si>
  <si>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</si>
  <si>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</si>
  <si>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</si>
  <si>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</si>
  <si>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</si>
  <si>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</si>
  <si>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</si>
  <si>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</si>
  <si>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</si>
  <si>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</si>
  <si>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</si>
  <si>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</si>
  <si>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</si>
  <si>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</si>
  <si>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</si>
  <si>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</si>
  <si>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</si>
  <si>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</si>
  <si>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</si>
  <si>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</si>
  <si>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</si>
  <si>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</si>
  <si>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</si>
  <si>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</si>
  <si>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</si>
  <si>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</si>
  <si>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</si>
  <si>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</si>
  <si>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</si>
  <si>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</si>
  <si>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</si>
  <si>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</si>
  <si>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</si>
  <si>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</si>
  <si>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</si>
  <si>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</si>
  <si>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</si>
  <si>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</si>
  <si>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</si>
  <si>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</si>
  <si>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</si>
  <si>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</si>
  <si>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</si>
  <si>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</si>
  <si>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</si>
  <si>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</si>
  <si>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</si>
  <si>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</si>
  <si>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</si>
  <si>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</si>
  <si>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</si>
  <si>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</si>
  <si>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</si>
  <si>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</si>
  <si>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</si>
  <si>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</si>
  <si>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</si>
  <si>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</si>
  <si>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</si>
  <si>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</si>
  <si>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</si>
  <si>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</si>
  <si>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</si>
  <si>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</si>
  <si>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</si>
  <si>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</si>
  <si>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</si>
  <si>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</si>
  <si>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</si>
  <si>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</si>
  <si>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</si>
  <si>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</si>
  <si>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</si>
  <si>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</si>
  <si>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</si>
  <si>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</si>
  <si>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</si>
  <si>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</si>
  <si>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</si>
  <si>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</si>
  <si>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</si>
  <si>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</si>
  <si>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</si>
  <si>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</si>
  <si>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</si>
  <si>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</si>
  <si>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</si>
  <si>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</si>
  <si>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</si>
  <si>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</si>
  <si>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</si>
  <si>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</si>
  <si>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</si>
  <si>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</si>
  <si>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</si>
  <si>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</si>
  <si>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</si>
  <si>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</si>
  <si>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</si>
  <si>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</si>
  <si>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</si>
  <si>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</si>
  <si>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</si>
  <si>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</si>
  <si>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</si>
  <si>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</si>
  <si>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</si>
  <si>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</si>
  <si>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</si>
  <si>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</si>
  <si>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</si>
  <si>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</si>
  <si>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</si>
  <si>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</si>
  <si>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</si>
  <si>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</si>
  <si>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</si>
  <si>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</si>
  <si>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</si>
  <si>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</si>
  <si>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</si>
  <si>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</si>
  <si>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</si>
  <si>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</si>
  <si>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</si>
  <si>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</si>
  <si>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</si>
  <si>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</si>
  <si>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</si>
  <si>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</si>
  <si>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</si>
  <si>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</si>
  <si>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</si>
  <si>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</si>
  <si>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</si>
  <si>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</si>
  <si>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</si>
  <si>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</si>
  <si>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</si>
  <si>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</si>
  <si>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</si>
  <si>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</si>
  <si>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</si>
  <si>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</si>
  <si>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</si>
  <si>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</si>
  <si>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</si>
  <si>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</si>
  <si>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</si>
  <si>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</si>
  <si>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</si>
  <si>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</si>
  <si>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</si>
  <si>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</si>
  <si>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</si>
  <si>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</si>
  <si>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</si>
  <si>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</si>
  <si>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</si>
  <si>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</si>
  <si>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</si>
  <si>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</si>
  <si>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</si>
  <si>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</si>
  <si>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</si>
  <si>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</si>
  <si>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</si>
  <si>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</si>
  <si>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</si>
  <si>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</si>
  <si>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</si>
  <si>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</si>
  <si>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</si>
  <si>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</si>
  <si>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</si>
  <si>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</si>
  <si>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</si>
  <si>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</si>
  <si>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</si>
  <si>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</si>
  <si>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</si>
  <si>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</si>
  <si>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</si>
  <si>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</si>
  <si>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</si>
  <si>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</si>
  <si>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</si>
  <si>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</si>
  <si>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</si>
  <si>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</si>
  <si>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</si>
  <si>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</si>
  <si>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</si>
  <si>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</si>
  <si>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</si>
  <si>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</si>
  <si>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</si>
  <si>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</si>
  <si>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</si>
  <si>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</si>
  <si>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</si>
  <si>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 xml:space="preserve"> </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</si>
  <si>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</si>
  <si>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</si>
  <si>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</si>
  <si>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</si>
  <si>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</si>
  <si>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</si>
  <si>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</si>
  <si>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</si>
  <si>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</si>
  <si>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</si>
  <si>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</si>
  <si>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</si>
  <si>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</si>
  <si>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</si>
  <si>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</si>
  <si>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</si>
  <si>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</si>
  <si>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</si>
  <si>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</si>
  <si>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</si>
  <si>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事例1　産業連関分析（39部門別ワークシート）目次</t>
    <rPh sb="0" eb="2">
      <t>ジレイ</t>
    </rPh>
    <rPh sb="4" eb="6">
      <t>サンギョウ</t>
    </rPh>
    <rPh sb="6" eb="8">
      <t>レンカン</t>
    </rPh>
    <rPh sb="8" eb="10">
      <t>ブンセキ</t>
    </rPh>
    <rPh sb="13" eb="16">
      <t>ブモンベツ</t>
    </rPh>
    <rPh sb="23" eb="25">
      <t>モクジ</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</si>
  <si>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</si>
  <si>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</si>
  <si>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</si>
  <si>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</si>
  <si>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</si>
  <si>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</si>
  <si>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</si>
  <si>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</si>
  <si>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</si>
  <si>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</si>
  <si>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</si>
  <si>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</si>
  <si>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</si>
  <si>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</si>
  <si>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</si>
  <si>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</si>
  <si>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</si>
  <si>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</si>
  <si>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</si>
  <si>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</si>
  <si>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</si>
  <si>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</si>
  <si>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</si>
  <si>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</si>
  <si>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</si>
  <si>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</si>
  <si>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</si>
  <si>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</si>
  <si>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</si>
  <si>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</si>
  <si>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</si>
  <si>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</si>
  <si>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</si>
  <si>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</si>
  <si>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</si>
  <si>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</si>
  <si>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</si>
  <si>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2015年産業連関表（試算表）</t>
    <rPh sb="5" eb="7">
      <t>サンギョウ</t>
    </rPh>
    <rPh sb="11" eb="13">
      <t>シサン</t>
    </rPh>
    <rPh sb="13" eb="14">
      <t>ヒョウ</t>
    </rPh>
    <phoneticPr fontId="9"/>
  </si>
  <si>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</si>
  <si>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</si>
  <si>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</si>
  <si>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</si>
  <si>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</si>
  <si>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</si>
  <si>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</si>
  <si>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</si>
  <si>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</si>
  <si>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</si>
  <si>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</si>
  <si>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</si>
  <si>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</si>
  <si>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</si>
  <si>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</si>
  <si>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</si>
  <si>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</si>
  <si>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</si>
  <si>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</si>
  <si>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</si>
  <si>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</si>
  <si>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</si>
  <si>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</si>
  <si>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</si>
  <si>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</si>
  <si>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</si>
  <si>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</si>
  <si>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</si>
  <si>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</si>
  <si>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</si>
  <si>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</si>
  <si>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</si>
  <si>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</si>
  <si>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</si>
  <si>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</si>
  <si>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</si>
  <si>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</si>
  <si>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</si>
  <si>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</si>
  <si>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</si>
  <si>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</si>
  <si>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</si>
  <si>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</si>
  <si>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</si>
  <si>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</si>
  <si>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</si>
  <si>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</si>
  <si>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</si>
  <si>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</si>
  <si>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</si>
  <si>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</si>
  <si>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</si>
  <si>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</si>
  <si>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</si>
  <si>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</si>
  <si>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</si>
  <si>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</si>
  <si>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</si>
  <si>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</si>
  <si>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</si>
  <si>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</si>
  <si>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</si>
  <si>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</si>
  <si>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</si>
  <si>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</si>
  <si>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</si>
  <si>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</si>
  <si>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</si>
  <si>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</si>
  <si>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</si>
  <si>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</si>
  <si>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</si>
  <si>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</si>
  <si>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</si>
  <si>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</si>
  <si>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</si>
  <si>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</si>
  <si>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</si>
  <si>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</si>
  <si>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</si>
  <si>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</si>
  <si>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</si>
  <si>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</si>
  <si>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</si>
  <si>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</si>
  <si>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</si>
  <si>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</si>
  <si>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</si>
  <si>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r>
      <t>逆行列係数　〔I-(I-M)A〕</t>
    </r>
    <r>
      <rPr>
        <vertAlign val="superscript"/>
        <sz val="10"/>
        <rFont val="ＭＳ Ｐゴシック"/>
        <family val="3"/>
        <charset val="128"/>
      </rPr>
      <t>-1</t>
    </r>
    <r>
      <rPr>
        <sz val="10"/>
        <rFont val="ＭＳ Ｐゴシック"/>
        <family val="3"/>
        <charset val="128"/>
      </rPr>
      <t>型</t>
    </r>
    <phoneticPr fontId="5"/>
  </si>
  <si>
    <t>2015年尼崎市産業連関表</t>
  </si>
  <si>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</si>
  <si>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</si>
  <si>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</si>
  <si>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</si>
  <si>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</si>
  <si>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</si>
  <si>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</si>
  <si>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</si>
  <si>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</si>
  <si>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</si>
  <si>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</si>
  <si>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</si>
  <si>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</si>
  <si>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</si>
  <si>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</si>
  <si>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</si>
  <si>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</si>
  <si>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</si>
  <si>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</si>
  <si>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</si>
  <si>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</si>
  <si>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</si>
  <si>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</si>
  <si>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</si>
  <si>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</si>
  <si>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</si>
  <si>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</si>
  <si>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</si>
  <si>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</si>
  <si>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</si>
  <si>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</si>
  <si>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</si>
  <si>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</si>
  <si>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</si>
  <si>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</si>
  <si>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</si>
  <si>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</si>
  <si>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</si>
  <si>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</si>
  <si>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</si>
  <si>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</si>
  <si>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</si>
  <si>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</si>
  <si>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</si>
  <si>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</si>
  <si>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</si>
  <si>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</si>
  <si>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</si>
  <si>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</si>
  <si>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 xml:space="preserve"> </t>
    <phoneticPr fontId="24"/>
  </si>
  <si>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</si>
  <si>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</si>
  <si>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</si>
  <si>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</si>
  <si>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</si>
  <si>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</si>
  <si>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</si>
  <si>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地域際収支</t>
    <rPh sb="0" eb="2">
      <t>チイキ</t>
    </rPh>
    <rPh sb="2" eb="3">
      <t>サイ</t>
    </rPh>
    <rPh sb="3" eb="5">
      <t>シュウシ</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</si>
  <si>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</si>
  <si>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</si>
  <si>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</si>
  <si>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</si>
  <si>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</si>
  <si>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</si>
  <si>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</si>
  <si>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</si>
  <si>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</si>
  <si>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・雇用者誘発数の基礎となる雇用係数は、「2015年兵庫県産業連関表・雇用表（39部門分類）」を使用</t>
    <rPh sb="24" eb="25">
      <t>ネン</t>
    </rPh>
    <rPh sb="25" eb="28">
      <t>ヒョウゴケン</t>
    </rPh>
    <rPh sb="28" eb="30">
      <t>サンギョウ</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</si>
  <si>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</si>
  <si>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</si>
  <si>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</si>
  <si>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</si>
  <si>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</si>
  <si>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</si>
  <si>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</si>
  <si>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</si>
  <si>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</si>
  <si>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</si>
  <si>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</si>
  <si>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</si>
  <si>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</si>
  <si>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</si>
  <si>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</si>
  <si>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</si>
  <si>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</si>
  <si>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</si>
  <si>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</si>
  <si>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</si>
  <si>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</si>
  <si>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</si>
  <si>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</si>
  <si>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</si>
  <si>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</si>
  <si>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</si>
  <si>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</si>
  <si>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</si>
  <si>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</si>
  <si>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</si>
  <si>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</si>
  <si>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</si>
  <si>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</si>
  <si>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</si>
  <si>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</si>
  <si>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</si>
  <si>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</si>
  <si>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</si>
  <si>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</si>
  <si>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</si>
  <si>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</si>
  <si>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</si>
  <si>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</si>
  <si>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</si>
  <si>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</si>
  <si>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</si>
  <si>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</si>
  <si>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</si>
  <si>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</si>
  <si>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</si>
  <si>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令和元年度</t>
    <rPh sb="0" eb="2">
      <t>レイワ</t>
    </rPh>
    <rPh sb="2" eb="5">
      <t>ガンネンド</t>
    </rPh>
    <phoneticPr fontId="5"/>
  </si>
  <si>
    <t>令和2年度</t>
    <rPh sb="0" eb="2">
      <t>レイワ</t>
    </rPh>
    <rPh sb="3" eb="5">
      <t>ネンド</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</si>
  <si>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</si>
  <si>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</si>
  <si>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</si>
  <si>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2015年市川町産業連関表</t>
  </si>
  <si>
    <t>雇用者報酬転換比率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</si>
</sst>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28"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cellStyleXfs>
  <cellXfs count="466">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2" xfId="0" applyFont="1" applyBorder="1"/>
    <xf numFmtId="0" fontId="7" fillId="0" borderId="6"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6" fillId="2" borderId="14" xfId="0" applyFont="1" applyFill="1" applyBorder="1" applyAlignment="1">
      <alignment vertical="top" wrapText="1"/>
    </xf>
    <xf numFmtId="0" fontId="0" fillId="2" borderId="0" xfId="0" applyFill="1" applyAlignment="1">
      <alignment vertical="center"/>
    </xf>
    <xf numFmtId="0" fontId="0" fillId="0" borderId="10" xfId="0" applyBorder="1"/>
    <xf numFmtId="0" fontId="0" fillId="0" borderId="14" xfId="0" applyBorder="1"/>
    <xf numFmtId="0" fontId="7" fillId="3" borderId="0" xfId="0" applyFont="1" applyFill="1"/>
    <xf numFmtId="0" fontId="0" fillId="4" borderId="14" xfId="0" applyFill="1" applyBorder="1"/>
    <xf numFmtId="0" fontId="0" fillId="4" borderId="5" xfId="0" applyFill="1" applyBorder="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0" fontId="0" fillId="0" borderId="1" xfId="0" applyBorder="1" applyAlignment="1">
      <alignment horizontal="left"/>
    </xf>
    <xf numFmtId="188" fontId="7" fillId="0" borderId="13" xfId="1" applyNumberFormat="1" applyFont="1" applyBorder="1"/>
    <xf numFmtId="0" fontId="0" fillId="4" borderId="1" xfId="0" applyFill="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6" fillId="6" borderId="0" xfId="0" applyNumberFormat="1" applyFont="1" applyFill="1"/>
    <xf numFmtId="182" fontId="0" fillId="0" borderId="0" xfId="0" applyNumberFormat="1" applyAlignment="1">
      <alignment horizontal="right"/>
    </xf>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93" fontId="19" fillId="3" borderId="0" xfId="0" applyNumberFormat="1" applyFont="1" applyFill="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10" xfId="0" applyNumberFormat="1" applyFont="1" applyBorder="1"/>
    <xf numFmtId="193" fontId="19" fillId="0" borderId="9" xfId="0" applyNumberFormat="1" applyFont="1" applyBorder="1"/>
    <xf numFmtId="193" fontId="19" fillId="0" borderId="0" xfId="0" applyNumberFormat="1" applyFont="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57" fontId="0" fillId="0" borderId="0" xfId="0" applyNumberFormat="1"/>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1" fillId="6" borderId="0" xfId="1" applyFont="1" applyFill="1" applyBorder="1" applyAlignment="1"/>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182" fontId="6" fillId="6" borderId="3" xfId="0" quotePrefix="1" applyNumberFormat="1" applyFont="1" applyFill="1" applyBorder="1"/>
    <xf numFmtId="182" fontId="6" fillId="6" borderId="7" xfId="0" quotePrefix="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38" fontId="0" fillId="9" borderId="3" xfId="1" applyFont="1" applyFill="1" applyBorder="1"/>
    <xf numFmtId="196" fontId="1" fillId="9"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40" fontId="6" fillId="13" borderId="14" xfId="1" applyNumberFormat="1" applyFont="1" applyFill="1" applyBorder="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1" fontId="6" fillId="13" borderId="10" xfId="1" applyNumberFormat="1" applyFont="1" applyFill="1" applyBorder="1"/>
    <xf numFmtId="191" fontId="6" fillId="13" borderId="9" xfId="1"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xf numFmtId="14" fontId="0" fillId="9" borderId="4" xfId="0" applyNumberFormat="1" applyFill="1" applyBorder="1"/>
  </cellXfs>
  <cellStyles count="5">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8"/>
  <sheetViews>
    <sheetView tabSelected="1" workbookViewId="0">
      <pane xSplit="2" ySplit="2" topLeftCell="C33" activePane="bottomRight" state="frozen"/>
      <selection activeCell="D5" sqref="D5"/>
      <selection pane="topRight" activeCell="D5" sqref="D5"/>
      <selection pane="bottomLeft" activeCell="D5" sqref="D5"/>
      <selection pane="bottomRight" activeCell="F47" sqref="F47"/>
    </sheetView>
  </sheetViews>
  <sheetFormatPr defaultRowHeight="13" x14ac:dyDescent="0.2"/>
  <cols>
    <col min="1" max="1" width="12.453125" customWidth="1"/>
    <col min="2" max="2" width="24" customWidth="1"/>
    <col min="3" max="3" width="17.36328125" customWidth="1"/>
  </cols>
  <sheetData>
    <row r="1" spans="1:3" x14ac:dyDescent="0.2">
      <c r="A1" s="15" t="s">
        <v>359</v>
      </c>
    </row>
    <row r="2" spans="1:3" x14ac:dyDescent="0.2">
      <c r="A2" s="16" t="s">
        <v>93</v>
      </c>
      <c r="B2" s="17" t="s">
        <v>94</v>
      </c>
      <c r="C2" s="18" t="s">
        <v>95</v>
      </c>
    </row>
    <row r="3" spans="1:3" x14ac:dyDescent="0.2">
      <c r="A3" s="16" t="s">
        <v>103</v>
      </c>
      <c r="B3" s="17"/>
      <c r="C3" s="18"/>
    </row>
    <row r="4" spans="1:3" x14ac:dyDescent="0.2">
      <c r="A4" s="19" t="s">
        <v>104</v>
      </c>
      <c r="B4" s="20"/>
      <c r="C4" s="21"/>
    </row>
    <row r="5" spans="1:3" ht="24" x14ac:dyDescent="0.2">
      <c r="A5" s="22" t="s">
        <v>105</v>
      </c>
      <c r="B5" s="23" t="s">
        <v>106</v>
      </c>
      <c r="C5" s="24"/>
    </row>
    <row r="6" spans="1:3" x14ac:dyDescent="0.2">
      <c r="A6" s="196" t="s">
        <v>263</v>
      </c>
      <c r="B6" s="177" t="s">
        <v>264</v>
      </c>
      <c r="C6" s="8" t="s">
        <v>107</v>
      </c>
    </row>
    <row r="7" spans="1:3" x14ac:dyDescent="0.2">
      <c r="A7" s="25" t="s">
        <v>219</v>
      </c>
      <c r="B7" s="3" t="s">
        <v>265</v>
      </c>
      <c r="C7" s="5" t="s">
        <v>107</v>
      </c>
    </row>
    <row r="8" spans="1:3" x14ac:dyDescent="0.2">
      <c r="A8" s="25" t="s">
        <v>220</v>
      </c>
      <c r="B8" s="3" t="s">
        <v>266</v>
      </c>
      <c r="C8" s="5" t="s">
        <v>107</v>
      </c>
    </row>
    <row r="9" spans="1:3" x14ac:dyDescent="0.2">
      <c r="A9" s="25" t="s">
        <v>221</v>
      </c>
      <c r="B9" s="3" t="s">
        <v>27</v>
      </c>
      <c r="C9" s="5" t="s">
        <v>107</v>
      </c>
    </row>
    <row r="10" spans="1:3" x14ac:dyDescent="0.2">
      <c r="A10" s="25" t="s">
        <v>222</v>
      </c>
      <c r="B10" s="3" t="s">
        <v>190</v>
      </c>
      <c r="C10" s="5" t="s">
        <v>107</v>
      </c>
    </row>
    <row r="11" spans="1:3" x14ac:dyDescent="0.2">
      <c r="A11" s="25" t="s">
        <v>223</v>
      </c>
      <c r="B11" s="3" t="s">
        <v>28</v>
      </c>
      <c r="C11" s="5" t="s">
        <v>107</v>
      </c>
    </row>
    <row r="12" spans="1:3" x14ac:dyDescent="0.2">
      <c r="A12" s="25" t="s">
        <v>224</v>
      </c>
      <c r="B12" s="3" t="s">
        <v>267</v>
      </c>
      <c r="C12" s="5" t="s">
        <v>107</v>
      </c>
    </row>
    <row r="13" spans="1:3" x14ac:dyDescent="0.2">
      <c r="A13" s="25" t="s">
        <v>225</v>
      </c>
      <c r="B13" s="3" t="s">
        <v>29</v>
      </c>
      <c r="C13" s="5" t="s">
        <v>107</v>
      </c>
    </row>
    <row r="14" spans="1:3" x14ac:dyDescent="0.2">
      <c r="A14" s="25" t="s">
        <v>226</v>
      </c>
      <c r="B14" s="3" t="s">
        <v>30</v>
      </c>
      <c r="C14" s="5" t="s">
        <v>107</v>
      </c>
    </row>
    <row r="15" spans="1:3" x14ac:dyDescent="0.2">
      <c r="A15" s="25" t="s">
        <v>2</v>
      </c>
      <c r="B15" s="3" t="s">
        <v>364</v>
      </c>
      <c r="C15" s="5" t="s">
        <v>107</v>
      </c>
    </row>
    <row r="16" spans="1:3" x14ac:dyDescent="0.2">
      <c r="A16" s="25" t="s">
        <v>3</v>
      </c>
      <c r="B16" s="3" t="s">
        <v>31</v>
      </c>
      <c r="C16" s="5" t="s">
        <v>107</v>
      </c>
    </row>
    <row r="17" spans="1:3" x14ac:dyDescent="0.2">
      <c r="A17" s="25" t="s">
        <v>4</v>
      </c>
      <c r="B17" s="3" t="s">
        <v>32</v>
      </c>
      <c r="C17" s="5" t="s">
        <v>107</v>
      </c>
    </row>
    <row r="18" spans="1:3" x14ac:dyDescent="0.2">
      <c r="A18" s="25" t="s">
        <v>5</v>
      </c>
      <c r="B18" s="3" t="s">
        <v>33</v>
      </c>
      <c r="C18" s="5" t="s">
        <v>107</v>
      </c>
    </row>
    <row r="19" spans="1:3" x14ac:dyDescent="0.2">
      <c r="A19" s="25" t="s">
        <v>6</v>
      </c>
      <c r="B19" s="26" t="s">
        <v>34</v>
      </c>
      <c r="C19" s="5" t="s">
        <v>107</v>
      </c>
    </row>
    <row r="20" spans="1:3" x14ac:dyDescent="0.2">
      <c r="A20" s="25" t="s">
        <v>7</v>
      </c>
      <c r="B20" s="3" t="s">
        <v>268</v>
      </c>
      <c r="C20" s="5" t="s">
        <v>107</v>
      </c>
    </row>
    <row r="21" spans="1:3" x14ac:dyDescent="0.2">
      <c r="A21" s="25" t="s">
        <v>8</v>
      </c>
      <c r="B21" s="3" t="s">
        <v>269</v>
      </c>
      <c r="C21" s="5" t="s">
        <v>107</v>
      </c>
    </row>
    <row r="22" spans="1:3" x14ac:dyDescent="0.2">
      <c r="A22" s="25" t="s">
        <v>9</v>
      </c>
      <c r="B22" s="3" t="s">
        <v>270</v>
      </c>
      <c r="C22" s="5" t="s">
        <v>107</v>
      </c>
    </row>
    <row r="23" spans="1:3" x14ac:dyDescent="0.2">
      <c r="A23" s="25" t="s">
        <v>10</v>
      </c>
      <c r="B23" s="3" t="s">
        <v>271</v>
      </c>
      <c r="C23" s="5" t="s">
        <v>107</v>
      </c>
    </row>
    <row r="24" spans="1:3" x14ac:dyDescent="0.2">
      <c r="A24" s="25" t="s">
        <v>11</v>
      </c>
      <c r="B24" s="3" t="s">
        <v>35</v>
      </c>
      <c r="C24" s="5" t="s">
        <v>107</v>
      </c>
    </row>
    <row r="25" spans="1:3" x14ac:dyDescent="0.2">
      <c r="A25" s="25" t="s">
        <v>12</v>
      </c>
      <c r="B25" s="3" t="s">
        <v>366</v>
      </c>
      <c r="C25" s="5" t="s">
        <v>107</v>
      </c>
    </row>
    <row r="26" spans="1:3" x14ac:dyDescent="0.2">
      <c r="A26" s="25" t="s">
        <v>13</v>
      </c>
      <c r="B26" s="3" t="s">
        <v>191</v>
      </c>
      <c r="C26" s="5" t="s">
        <v>107</v>
      </c>
    </row>
    <row r="27" spans="1:3" x14ac:dyDescent="0.2">
      <c r="A27" s="25" t="s">
        <v>14</v>
      </c>
      <c r="B27" s="3" t="s">
        <v>50</v>
      </c>
      <c r="C27" s="5" t="s">
        <v>107</v>
      </c>
    </row>
    <row r="28" spans="1:3" x14ac:dyDescent="0.2">
      <c r="A28" s="25" t="s">
        <v>15</v>
      </c>
      <c r="B28" s="3" t="s">
        <v>36</v>
      </c>
      <c r="C28" s="5" t="s">
        <v>107</v>
      </c>
    </row>
    <row r="29" spans="1:3" x14ac:dyDescent="0.2">
      <c r="A29" s="25" t="s">
        <v>16</v>
      </c>
      <c r="B29" s="3" t="s">
        <v>192</v>
      </c>
      <c r="C29" s="5" t="s">
        <v>107</v>
      </c>
    </row>
    <row r="30" spans="1:3" x14ac:dyDescent="0.2">
      <c r="A30" s="25" t="s">
        <v>17</v>
      </c>
      <c r="B30" s="3" t="s">
        <v>272</v>
      </c>
      <c r="C30" s="5" t="s">
        <v>107</v>
      </c>
    </row>
    <row r="31" spans="1:3" x14ac:dyDescent="0.2">
      <c r="A31" s="25" t="s">
        <v>18</v>
      </c>
      <c r="B31" s="3" t="s">
        <v>273</v>
      </c>
      <c r="C31" s="5" t="s">
        <v>107</v>
      </c>
    </row>
    <row r="32" spans="1:3" x14ac:dyDescent="0.2">
      <c r="A32" s="25" t="s">
        <v>19</v>
      </c>
      <c r="B32" s="3" t="s">
        <v>274</v>
      </c>
      <c r="C32" s="5" t="s">
        <v>107</v>
      </c>
    </row>
    <row r="33" spans="1:3" x14ac:dyDescent="0.2">
      <c r="A33" s="25" t="s">
        <v>20</v>
      </c>
      <c r="B33" s="3" t="s">
        <v>37</v>
      </c>
      <c r="C33" s="5" t="s">
        <v>107</v>
      </c>
    </row>
    <row r="34" spans="1:3" x14ac:dyDescent="0.2">
      <c r="A34" s="25" t="s">
        <v>21</v>
      </c>
      <c r="B34" s="3" t="s">
        <v>38</v>
      </c>
      <c r="C34" s="5" t="s">
        <v>107</v>
      </c>
    </row>
    <row r="35" spans="1:3" x14ac:dyDescent="0.2">
      <c r="A35" s="25" t="s">
        <v>22</v>
      </c>
      <c r="B35" s="3" t="s">
        <v>275</v>
      </c>
      <c r="C35" s="5" t="s">
        <v>107</v>
      </c>
    </row>
    <row r="36" spans="1:3" x14ac:dyDescent="0.2">
      <c r="A36" s="25" t="s">
        <v>23</v>
      </c>
      <c r="B36" s="3" t="s">
        <v>193</v>
      </c>
      <c r="C36" s="5" t="s">
        <v>107</v>
      </c>
    </row>
    <row r="37" spans="1:3" x14ac:dyDescent="0.2">
      <c r="A37" s="25" t="s">
        <v>24</v>
      </c>
      <c r="B37" s="3" t="s">
        <v>39</v>
      </c>
      <c r="C37" s="5" t="s">
        <v>107</v>
      </c>
    </row>
    <row r="38" spans="1:3" x14ac:dyDescent="0.2">
      <c r="A38" s="25" t="s">
        <v>25</v>
      </c>
      <c r="B38" s="3" t="s">
        <v>40</v>
      </c>
      <c r="C38" s="5" t="s">
        <v>107</v>
      </c>
    </row>
    <row r="39" spans="1:3" x14ac:dyDescent="0.2">
      <c r="A39" s="25" t="s">
        <v>26</v>
      </c>
      <c r="B39" s="3" t="s">
        <v>276</v>
      </c>
      <c r="C39" s="5" t="s">
        <v>107</v>
      </c>
    </row>
    <row r="40" spans="1:3" x14ac:dyDescent="0.2">
      <c r="A40" s="25" t="s">
        <v>51</v>
      </c>
      <c r="B40" s="3" t="s">
        <v>367</v>
      </c>
      <c r="C40" s="5" t="s">
        <v>107</v>
      </c>
    </row>
    <row r="41" spans="1:3" x14ac:dyDescent="0.2">
      <c r="A41" s="25" t="s">
        <v>194</v>
      </c>
      <c r="B41" s="3" t="s">
        <v>41</v>
      </c>
      <c r="C41" s="5" t="s">
        <v>107</v>
      </c>
    </row>
    <row r="42" spans="1:3" x14ac:dyDescent="0.2">
      <c r="A42" s="25" t="s">
        <v>200</v>
      </c>
      <c r="B42" s="3" t="s">
        <v>42</v>
      </c>
      <c r="C42" s="5" t="s">
        <v>107</v>
      </c>
    </row>
    <row r="43" spans="1:3" x14ac:dyDescent="0.2">
      <c r="A43" s="25" t="s">
        <v>201</v>
      </c>
      <c r="B43" s="3" t="s">
        <v>278</v>
      </c>
      <c r="C43" s="5" t="s">
        <v>107</v>
      </c>
    </row>
    <row r="44" spans="1:3" x14ac:dyDescent="0.2">
      <c r="A44" s="19" t="s">
        <v>202</v>
      </c>
      <c r="B44" s="12" t="s">
        <v>279</v>
      </c>
      <c r="C44" s="9" t="s">
        <v>107</v>
      </c>
    </row>
    <row r="45" spans="1:3" x14ac:dyDescent="0.2">
      <c r="A45" s="198" t="s">
        <v>207</v>
      </c>
      <c r="B45" s="418" t="str">
        <f>最終需要_まとめ!A46</f>
        <v>2015年市川町産業連関表</v>
      </c>
      <c r="C45" s="465">
        <v>45158</v>
      </c>
    </row>
    <row r="46" spans="1:3" x14ac:dyDescent="0.2">
      <c r="A46" s="27" t="s">
        <v>189</v>
      </c>
      <c r="B46" s="237" t="str">
        <f>B45</f>
        <v>2015年市川町産業連関表</v>
      </c>
      <c r="C46" s="24"/>
    </row>
    <row r="47" spans="1:3" x14ac:dyDescent="0.2">
      <c r="A47" s="28" t="s">
        <v>110</v>
      </c>
      <c r="B47" s="419" t="str">
        <f>B45</f>
        <v>2015年市川町産業連関表</v>
      </c>
      <c r="C47" s="21"/>
    </row>
    <row r="48" spans="1:3" x14ac:dyDescent="0.2">
      <c r="A48" t="s">
        <v>338</v>
      </c>
    </row>
  </sheetData>
  <phoneticPr fontId="5"/>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8"/>
  <sheetViews>
    <sheetView workbookViewId="0">
      <selection activeCell="L17" sqref="L17"/>
    </sheetView>
  </sheetViews>
  <sheetFormatPr defaultRowHeight="13" x14ac:dyDescent="0.2"/>
  <cols>
    <col min="1" max="1" width="3.6328125" customWidth="1"/>
    <col min="18" max="18" width="29.6328125" customWidth="1"/>
  </cols>
  <sheetData>
    <row r="1" spans="1:18" ht="14" x14ac:dyDescent="0.2">
      <c r="A1" s="29" t="s">
        <v>111</v>
      </c>
    </row>
    <row r="2" spans="1:18" x14ac:dyDescent="0.2">
      <c r="A2" s="16"/>
      <c r="B2" s="30" t="s">
        <v>112</v>
      </c>
      <c r="C2" s="17"/>
      <c r="D2" s="17"/>
      <c r="E2" s="17"/>
      <c r="F2" s="17"/>
      <c r="G2" s="17"/>
      <c r="H2" s="17"/>
      <c r="I2" s="17"/>
      <c r="J2" s="17"/>
      <c r="K2" s="17"/>
      <c r="L2" s="17"/>
      <c r="M2" s="17"/>
      <c r="N2" s="17"/>
      <c r="O2" s="17"/>
      <c r="P2" s="17"/>
      <c r="Q2" s="17"/>
      <c r="R2" s="31"/>
    </row>
    <row r="3" spans="1:18" ht="14" x14ac:dyDescent="0.3">
      <c r="A3" s="25"/>
      <c r="B3" s="32"/>
      <c r="R3" s="33"/>
    </row>
    <row r="4" spans="1:18" x14ac:dyDescent="0.2">
      <c r="A4" s="34" t="s">
        <v>323</v>
      </c>
      <c r="R4" s="33"/>
    </row>
    <row r="5" spans="1:18" x14ac:dyDescent="0.2">
      <c r="A5" s="25"/>
      <c r="B5" s="35" t="s">
        <v>324</v>
      </c>
      <c r="R5" s="33"/>
    </row>
    <row r="6" spans="1:18" x14ac:dyDescent="0.2">
      <c r="A6" s="25"/>
      <c r="B6" s="35" t="s">
        <v>325</v>
      </c>
      <c r="R6" s="33"/>
    </row>
    <row r="7" spans="1:18" x14ac:dyDescent="0.2">
      <c r="A7" s="25"/>
      <c r="B7" s="35" t="s">
        <v>326</v>
      </c>
      <c r="R7" s="33"/>
    </row>
    <row r="8" spans="1:18" x14ac:dyDescent="0.2">
      <c r="A8" s="25"/>
      <c r="B8" s="35" t="s">
        <v>327</v>
      </c>
      <c r="R8" s="33"/>
    </row>
    <row r="9" spans="1:18" x14ac:dyDescent="0.2">
      <c r="A9" s="25"/>
      <c r="B9" s="35" t="s">
        <v>328</v>
      </c>
      <c r="R9" s="33"/>
    </row>
    <row r="10" spans="1:18" x14ac:dyDescent="0.2">
      <c r="A10" s="25"/>
      <c r="B10" s="35" t="s">
        <v>329</v>
      </c>
      <c r="R10" s="33"/>
    </row>
    <row r="11" spans="1:18" x14ac:dyDescent="0.2">
      <c r="A11" s="25"/>
      <c r="B11" s="35" t="s">
        <v>330</v>
      </c>
      <c r="R11" s="33"/>
    </row>
    <row r="12" spans="1:18" ht="14" x14ac:dyDescent="0.3">
      <c r="A12" s="25"/>
      <c r="B12" s="32"/>
      <c r="R12" s="33"/>
    </row>
    <row r="13" spans="1:18" x14ac:dyDescent="0.2">
      <c r="A13" s="34" t="s">
        <v>113</v>
      </c>
      <c r="R13" s="33"/>
    </row>
    <row r="14" spans="1:18" x14ac:dyDescent="0.2">
      <c r="A14" s="25"/>
      <c r="B14" s="36" t="s">
        <v>361</v>
      </c>
      <c r="R14" s="33"/>
    </row>
    <row r="15" spans="1:18" x14ac:dyDescent="0.2">
      <c r="A15" s="25"/>
      <c r="B15" s="36" t="s">
        <v>363</v>
      </c>
      <c r="R15" s="33"/>
    </row>
    <row r="16" spans="1:18" x14ac:dyDescent="0.2">
      <c r="A16" s="25"/>
      <c r="B16" s="36" t="s">
        <v>96</v>
      </c>
      <c r="R16" s="33"/>
    </row>
    <row r="17" spans="1:18" x14ac:dyDescent="0.2">
      <c r="A17" s="25"/>
      <c r="B17" s="36" t="s">
        <v>97</v>
      </c>
      <c r="R17" s="33"/>
    </row>
    <row r="18" spans="1:18" x14ac:dyDescent="0.2">
      <c r="A18" s="25"/>
      <c r="B18" s="36" t="s">
        <v>98</v>
      </c>
      <c r="R18" s="33"/>
    </row>
    <row r="19" spans="1:18" x14ac:dyDescent="0.2">
      <c r="A19" s="25"/>
      <c r="B19" s="36" t="s">
        <v>99</v>
      </c>
      <c r="R19" s="33"/>
    </row>
    <row r="20" spans="1:18" x14ac:dyDescent="0.2">
      <c r="A20" s="25"/>
      <c r="B20" s="36" t="s">
        <v>331</v>
      </c>
      <c r="R20" s="33"/>
    </row>
    <row r="21" spans="1:18" x14ac:dyDescent="0.2">
      <c r="A21" s="25"/>
      <c r="B21" s="36" t="s">
        <v>100</v>
      </c>
      <c r="R21" s="33"/>
    </row>
    <row r="22" spans="1:18" ht="13.5" x14ac:dyDescent="0.2">
      <c r="A22" s="25"/>
      <c r="B22" s="37"/>
      <c r="R22" s="33"/>
    </row>
    <row r="23" spans="1:18" x14ac:dyDescent="0.2">
      <c r="A23" s="38" t="s">
        <v>114</v>
      </c>
      <c r="R23" s="33"/>
    </row>
    <row r="24" spans="1:18" x14ac:dyDescent="0.2">
      <c r="A24" s="25"/>
      <c r="B24" s="39" t="s">
        <v>115</v>
      </c>
      <c r="R24" s="33"/>
    </row>
    <row r="25" spans="1:18" x14ac:dyDescent="0.2">
      <c r="A25" s="25"/>
      <c r="B25" s="39" t="s">
        <v>362</v>
      </c>
      <c r="R25" s="33"/>
    </row>
    <row r="26" spans="1:18" x14ac:dyDescent="0.2">
      <c r="A26" s="25"/>
      <c r="B26" s="39" t="s">
        <v>332</v>
      </c>
      <c r="R26" s="33"/>
    </row>
    <row r="27" spans="1:18" x14ac:dyDescent="0.2">
      <c r="A27" s="25"/>
      <c r="B27" s="39" t="s">
        <v>116</v>
      </c>
      <c r="R27" s="33"/>
    </row>
    <row r="28" spans="1:18" x14ac:dyDescent="0.2">
      <c r="A28" s="25"/>
      <c r="B28" s="36" t="s">
        <v>333</v>
      </c>
      <c r="R28" s="33"/>
    </row>
    <row r="29" spans="1:18" x14ac:dyDescent="0.2">
      <c r="A29" s="25"/>
      <c r="B29" s="40" t="s">
        <v>117</v>
      </c>
      <c r="R29" s="33"/>
    </row>
    <row r="30" spans="1:18" x14ac:dyDescent="0.2">
      <c r="A30" s="25"/>
      <c r="B30" s="36"/>
      <c r="R30" s="33"/>
    </row>
    <row r="31" spans="1:18" ht="13.5" x14ac:dyDescent="0.2">
      <c r="A31" s="25"/>
      <c r="B31" s="37"/>
      <c r="R31" s="33"/>
    </row>
    <row r="32" spans="1:18" x14ac:dyDescent="0.2">
      <c r="A32" s="38" t="s">
        <v>101</v>
      </c>
      <c r="R32" s="33"/>
    </row>
    <row r="33" spans="1:18" x14ac:dyDescent="0.2">
      <c r="A33" s="25"/>
      <c r="B33" s="36" t="s">
        <v>334</v>
      </c>
      <c r="R33" s="33"/>
    </row>
    <row r="34" spans="1:18" x14ac:dyDescent="0.2">
      <c r="A34" s="25"/>
      <c r="B34" s="36" t="s">
        <v>335</v>
      </c>
      <c r="R34" s="33"/>
    </row>
    <row r="35" spans="1:18" x14ac:dyDescent="0.2">
      <c r="A35" s="25"/>
      <c r="B35" s="36" t="s">
        <v>336</v>
      </c>
      <c r="R35" s="33"/>
    </row>
    <row r="36" spans="1:18" x14ac:dyDescent="0.2">
      <c r="A36" s="25"/>
      <c r="B36" s="39" t="s">
        <v>118</v>
      </c>
      <c r="R36" s="33"/>
    </row>
    <row r="37" spans="1:18" x14ac:dyDescent="0.2">
      <c r="A37" s="25"/>
      <c r="B37" s="36" t="s">
        <v>337</v>
      </c>
      <c r="R37" s="33"/>
    </row>
    <row r="38" spans="1:18" ht="14" x14ac:dyDescent="0.3">
      <c r="A38" s="19"/>
      <c r="B38" s="41"/>
      <c r="C38" s="20"/>
      <c r="D38" s="20"/>
      <c r="E38" s="20"/>
      <c r="F38" s="20"/>
      <c r="G38" s="20"/>
      <c r="H38" s="20"/>
      <c r="I38" s="20"/>
      <c r="J38" s="20"/>
      <c r="K38" s="20"/>
      <c r="L38" s="20"/>
      <c r="M38" s="20"/>
      <c r="N38" s="20"/>
      <c r="O38" s="20"/>
      <c r="P38" s="20"/>
      <c r="Q38" s="20"/>
      <c r="R38" s="42"/>
    </row>
  </sheetData>
  <phoneticPr fontId="5"/>
  <pageMargins left="0.75" right="0.75" top="1" bottom="1" header="0.51200000000000001" footer="0.51200000000000001"/>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49"/>
  <sheetViews>
    <sheetView workbookViewId="0">
      <pane xSplit="2" ySplit="5" topLeftCell="C37" activePane="bottomRight" state="frozen"/>
      <selection activeCell="D5" sqref="D5"/>
      <selection pane="topRight" activeCell="D5" sqref="D5"/>
      <selection pane="bottomLeft" activeCell="D5" sqref="D5"/>
      <selection pane="bottomRight" activeCell="J33" sqref="J33:L33"/>
    </sheetView>
  </sheetViews>
  <sheetFormatPr defaultRowHeight="13" x14ac:dyDescent="0.2"/>
  <cols>
    <col min="1" max="1" width="3.08984375" customWidth="1"/>
    <col min="2" max="2" width="23.453125" customWidth="1"/>
    <col min="3" max="3" width="10.08984375" customWidth="1"/>
    <col min="4" max="5" width="10.90625" customWidth="1"/>
    <col min="6" max="7" width="9.08984375" customWidth="1"/>
    <col min="8" max="8" width="6.90625" customWidth="1"/>
    <col min="9" max="9" width="4" customWidth="1"/>
    <col min="10" max="10" width="16.453125" customWidth="1"/>
    <col min="11" max="11" width="11.453125" customWidth="1"/>
    <col min="12" max="12" width="12.453125" customWidth="1"/>
  </cols>
  <sheetData>
    <row r="1" spans="1:12" x14ac:dyDescent="0.2">
      <c r="A1" s="15" t="s">
        <v>358</v>
      </c>
    </row>
    <row r="2" spans="1:12" x14ac:dyDescent="0.2">
      <c r="A2" s="43" t="s">
        <v>357</v>
      </c>
      <c r="B2" s="44"/>
      <c r="C2" s="44"/>
      <c r="D2" s="44"/>
      <c r="E2" s="44"/>
      <c r="F2" s="44"/>
      <c r="G2" s="45"/>
      <c r="H2" s="46"/>
      <c r="I2" s="46"/>
      <c r="J2" s="46"/>
    </row>
    <row r="3" spans="1:12" x14ac:dyDescent="0.2">
      <c r="A3" s="15" t="s">
        <v>119</v>
      </c>
      <c r="C3" s="47" t="s">
        <v>120</v>
      </c>
      <c r="I3" s="48"/>
      <c r="J3" s="15" t="s">
        <v>121</v>
      </c>
      <c r="K3" s="49"/>
      <c r="L3" s="49"/>
    </row>
    <row r="4" spans="1:12" x14ac:dyDescent="0.2">
      <c r="A4" s="50"/>
      <c r="B4" s="51"/>
      <c r="C4" s="130" t="s">
        <v>122</v>
      </c>
      <c r="D4" s="122" t="s">
        <v>123</v>
      </c>
      <c r="E4" s="122"/>
      <c r="F4" s="52" t="s">
        <v>124</v>
      </c>
      <c r="G4" s="113"/>
      <c r="H4" s="105" t="s">
        <v>125</v>
      </c>
      <c r="I4" s="48"/>
      <c r="J4" s="16"/>
      <c r="K4" s="456" t="s">
        <v>126</v>
      </c>
      <c r="L4" s="457"/>
    </row>
    <row r="5" spans="1:12" x14ac:dyDescent="0.2">
      <c r="A5" s="103"/>
      <c r="B5" s="48"/>
      <c r="C5" s="131" t="s">
        <v>127</v>
      </c>
      <c r="D5" s="125" t="s">
        <v>128</v>
      </c>
      <c r="E5" s="124" t="s">
        <v>129</v>
      </c>
      <c r="F5" s="125" t="s">
        <v>130</v>
      </c>
      <c r="G5" s="124" t="s">
        <v>131</v>
      </c>
      <c r="H5" s="158" t="s">
        <v>132</v>
      </c>
      <c r="J5" s="162"/>
      <c r="K5" s="420" t="s">
        <v>133</v>
      </c>
      <c r="L5" s="421" t="s">
        <v>134</v>
      </c>
    </row>
    <row r="6" spans="1:12" x14ac:dyDescent="0.2">
      <c r="A6" s="2" t="s">
        <v>263</v>
      </c>
      <c r="B6" s="10" t="s">
        <v>264</v>
      </c>
      <c r="C6" s="132">
        <v>100</v>
      </c>
      <c r="D6" s="127">
        <f>'1'!S44</f>
        <v>125.13745836097384</v>
      </c>
      <c r="E6" s="168">
        <f>'1'!U44</f>
        <v>57.467343479695629</v>
      </c>
      <c r="F6" s="119">
        <f>'1'!W44</f>
        <v>23</v>
      </c>
      <c r="G6" s="171">
        <f>'1'!Y44</f>
        <v>13</v>
      </c>
      <c r="H6" s="53">
        <v>1</v>
      </c>
      <c r="I6" s="56"/>
      <c r="J6" s="104" t="s">
        <v>102</v>
      </c>
      <c r="K6" s="185">
        <v>0.75600000000000001</v>
      </c>
      <c r="L6" s="186">
        <v>0.73199999999999998</v>
      </c>
    </row>
    <row r="7" spans="1:12" x14ac:dyDescent="0.2">
      <c r="A7" s="159" t="s">
        <v>219</v>
      </c>
      <c r="B7" s="3" t="s">
        <v>265</v>
      </c>
      <c r="C7" s="133">
        <v>100</v>
      </c>
      <c r="D7" s="128">
        <f>'2'!S44</f>
        <v>124.19284173433398</v>
      </c>
      <c r="E7" s="169">
        <f>'2'!U44</f>
        <v>80.647451314921881</v>
      </c>
      <c r="F7" s="120">
        <f>'2'!W44</f>
        <v>13</v>
      </c>
      <c r="G7" s="172">
        <f>'2'!Y44</f>
        <v>0</v>
      </c>
      <c r="H7" s="156">
        <v>2</v>
      </c>
      <c r="I7" s="56"/>
      <c r="J7" s="103" t="s">
        <v>135</v>
      </c>
      <c r="K7" s="187">
        <v>0.74099999999999999</v>
      </c>
      <c r="L7" s="188">
        <v>0.71099999999999997</v>
      </c>
    </row>
    <row r="8" spans="1:12" x14ac:dyDescent="0.2">
      <c r="A8" s="159" t="s">
        <v>220</v>
      </c>
      <c r="B8" s="3" t="s">
        <v>266</v>
      </c>
      <c r="C8" s="133">
        <v>100</v>
      </c>
      <c r="D8" s="128">
        <f>'3'!S44</f>
        <v>100</v>
      </c>
      <c r="E8" s="169">
        <f>'3'!U44</f>
        <v>0</v>
      </c>
      <c r="F8" s="120">
        <f>'3'!W44</f>
        <v>0</v>
      </c>
      <c r="G8" s="172">
        <f>'3'!Y44</f>
        <v>0</v>
      </c>
      <c r="H8" s="156">
        <v>3</v>
      </c>
      <c r="I8" s="56"/>
      <c r="J8" s="103" t="s">
        <v>136</v>
      </c>
      <c r="K8" s="187">
        <v>0.90500000000000003</v>
      </c>
      <c r="L8" s="188">
        <v>0.73599999999999999</v>
      </c>
    </row>
    <row r="9" spans="1:12" x14ac:dyDescent="0.2">
      <c r="A9" s="159" t="s">
        <v>221</v>
      </c>
      <c r="B9" s="3" t="s">
        <v>27</v>
      </c>
      <c r="C9" s="133">
        <v>100</v>
      </c>
      <c r="D9" s="128">
        <f>'4'!S44</f>
        <v>115.13462428019638</v>
      </c>
      <c r="E9" s="169">
        <f>'4'!U44</f>
        <v>66.424918283912888</v>
      </c>
      <c r="F9" s="120">
        <f>'4'!W44</f>
        <v>1</v>
      </c>
      <c r="G9" s="172">
        <f>'4'!Y44</f>
        <v>0</v>
      </c>
      <c r="H9" s="156">
        <v>4</v>
      </c>
      <c r="I9" s="56"/>
      <c r="J9" s="103" t="s">
        <v>137</v>
      </c>
      <c r="K9" s="187">
        <v>0.871</v>
      </c>
      <c r="L9" s="188">
        <v>0.74299999999999999</v>
      </c>
    </row>
    <row r="10" spans="1:12" x14ac:dyDescent="0.2">
      <c r="A10" s="2" t="s">
        <v>222</v>
      </c>
      <c r="B10" s="10" t="s">
        <v>190</v>
      </c>
      <c r="C10" s="132">
        <v>100</v>
      </c>
      <c r="D10" s="127">
        <f>'5'!S44</f>
        <v>133.76615853308465</v>
      </c>
      <c r="E10" s="168">
        <f>'5'!U44</f>
        <v>48.210426269769812</v>
      </c>
      <c r="F10" s="119">
        <f>'5'!W44</f>
        <v>25</v>
      </c>
      <c r="G10" s="171">
        <f>'5'!Y44</f>
        <v>16</v>
      </c>
      <c r="H10" s="53">
        <v>5</v>
      </c>
      <c r="I10" s="56"/>
      <c r="J10" s="103" t="s">
        <v>138</v>
      </c>
      <c r="K10" s="187">
        <v>0.82499999999999996</v>
      </c>
      <c r="L10" s="188">
        <v>0.73499999999999999</v>
      </c>
    </row>
    <row r="11" spans="1:12" x14ac:dyDescent="0.2">
      <c r="A11" s="159" t="s">
        <v>223</v>
      </c>
      <c r="B11" s="3" t="s">
        <v>28</v>
      </c>
      <c r="C11" s="133">
        <v>100</v>
      </c>
      <c r="D11" s="128">
        <f>'6'!S44</f>
        <v>111.72297143115871</v>
      </c>
      <c r="E11" s="169">
        <f>'6'!U44</f>
        <v>45.205350178452868</v>
      </c>
      <c r="F11" s="120">
        <f>'6'!W44</f>
        <v>39</v>
      </c>
      <c r="G11" s="172">
        <f>'6'!Y44</f>
        <v>33</v>
      </c>
      <c r="H11" s="156">
        <v>6</v>
      </c>
      <c r="I11" s="56"/>
      <c r="J11" s="103" t="s">
        <v>139</v>
      </c>
      <c r="K11" s="187">
        <v>0.86899999999999999</v>
      </c>
      <c r="L11" s="188">
        <v>0.76500000000000001</v>
      </c>
    </row>
    <row r="12" spans="1:12" x14ac:dyDescent="0.2">
      <c r="A12" s="159" t="s">
        <v>224</v>
      </c>
      <c r="B12" s="3" t="s">
        <v>267</v>
      </c>
      <c r="C12" s="133">
        <v>100</v>
      </c>
      <c r="D12" s="128">
        <f>'7'!S44</f>
        <v>129.38882426764843</v>
      </c>
      <c r="E12" s="169">
        <f>'7'!U44</f>
        <v>51.21707143243971</v>
      </c>
      <c r="F12" s="120">
        <f>'7'!W44</f>
        <v>13</v>
      </c>
      <c r="G12" s="172">
        <f>'7'!Y44</f>
        <v>7</v>
      </c>
      <c r="H12" s="156">
        <v>7</v>
      </c>
      <c r="I12" s="56"/>
      <c r="J12" s="103" t="s">
        <v>140</v>
      </c>
      <c r="K12" s="187">
        <v>0.80400000000000005</v>
      </c>
      <c r="L12" s="188">
        <v>0.749</v>
      </c>
    </row>
    <row r="13" spans="1:12" x14ac:dyDescent="0.2">
      <c r="A13" s="159" t="s">
        <v>225</v>
      </c>
      <c r="B13" s="3" t="s">
        <v>29</v>
      </c>
      <c r="C13" s="133">
        <v>100</v>
      </c>
      <c r="D13" s="128">
        <f>'8'!S44</f>
        <v>109.45867571118769</v>
      </c>
      <c r="E13" s="169">
        <f>'8'!U44</f>
        <v>35.34303300257023</v>
      </c>
      <c r="F13" s="120">
        <f>'8'!W44</f>
        <v>5</v>
      </c>
      <c r="G13" s="172">
        <f>'8'!Y44</f>
        <v>4</v>
      </c>
      <c r="H13" s="156">
        <v>8</v>
      </c>
      <c r="I13" s="56"/>
      <c r="J13" s="103" t="s">
        <v>195</v>
      </c>
      <c r="K13" s="161">
        <v>0.78600000000000003</v>
      </c>
      <c r="L13" s="189">
        <v>0.73599999999999999</v>
      </c>
    </row>
    <row r="14" spans="1:12" x14ac:dyDescent="0.2">
      <c r="A14" s="159" t="s">
        <v>226</v>
      </c>
      <c r="B14" s="3" t="s">
        <v>30</v>
      </c>
      <c r="C14" s="133">
        <v>100</v>
      </c>
      <c r="D14" s="128">
        <f>'9'!S44</f>
        <v>142.05542267007425</v>
      </c>
      <c r="E14" s="169">
        <f>'9'!U44</f>
        <v>54.739432571761746</v>
      </c>
      <c r="F14" s="120">
        <f>'9'!W44</f>
        <v>0</v>
      </c>
      <c r="G14" s="172">
        <f>'9'!Y44</f>
        <v>0</v>
      </c>
      <c r="H14" s="156">
        <v>9</v>
      </c>
      <c r="I14" s="56"/>
      <c r="J14" s="103" t="s">
        <v>196</v>
      </c>
      <c r="K14" s="161">
        <v>0.69399999999999995</v>
      </c>
      <c r="L14" s="189">
        <v>0.751</v>
      </c>
    </row>
    <row r="15" spans="1:12" x14ac:dyDescent="0.2">
      <c r="A15" s="159" t="s">
        <v>2</v>
      </c>
      <c r="B15" s="3" t="s">
        <v>364</v>
      </c>
      <c r="C15" s="133">
        <v>100</v>
      </c>
      <c r="D15" s="128">
        <f>'10'!S44</f>
        <v>121.22323358026954</v>
      </c>
      <c r="E15" s="169">
        <f>'10'!U44</f>
        <v>41.542671971584731</v>
      </c>
      <c r="F15" s="120">
        <f>'10'!W44</f>
        <v>6</v>
      </c>
      <c r="G15" s="172">
        <f>'10'!Y44</f>
        <v>5</v>
      </c>
      <c r="H15" s="156">
        <v>10</v>
      </c>
      <c r="I15" s="56"/>
      <c r="J15" s="103" t="s">
        <v>197</v>
      </c>
      <c r="K15" s="161">
        <v>0.66300000000000003</v>
      </c>
      <c r="L15" s="189">
        <v>0.73499999999999999</v>
      </c>
    </row>
    <row r="16" spans="1:12" x14ac:dyDescent="0.2">
      <c r="A16" s="159" t="s">
        <v>3</v>
      </c>
      <c r="B16" s="3" t="s">
        <v>31</v>
      </c>
      <c r="C16" s="133">
        <v>100</v>
      </c>
      <c r="D16" s="128">
        <f>'11'!S44</f>
        <v>121.50260329331354</v>
      </c>
      <c r="E16" s="169">
        <f>'11'!U44</f>
        <v>57.506642647188592</v>
      </c>
      <c r="F16" s="120">
        <f>'11'!W44</f>
        <v>13</v>
      </c>
      <c r="G16" s="172">
        <f>'11'!Y44</f>
        <v>13</v>
      </c>
      <c r="H16" s="156">
        <v>11</v>
      </c>
      <c r="I16" s="56"/>
      <c r="J16" s="103" t="s">
        <v>198</v>
      </c>
      <c r="K16" s="161">
        <v>0.66</v>
      </c>
      <c r="L16" s="189">
        <v>0.72199999999999998</v>
      </c>
    </row>
    <row r="17" spans="1:12" x14ac:dyDescent="0.2">
      <c r="A17" s="159" t="s">
        <v>4</v>
      </c>
      <c r="B17" s="3" t="s">
        <v>32</v>
      </c>
      <c r="C17" s="133">
        <v>100</v>
      </c>
      <c r="D17" s="128">
        <f>'12'!S44</f>
        <v>109.75179105844552</v>
      </c>
      <c r="E17" s="169">
        <f>'12'!U44</f>
        <v>29.315625377209678</v>
      </c>
      <c r="F17" s="120">
        <f>'12'!W44</f>
        <v>5</v>
      </c>
      <c r="G17" s="172">
        <f>'12'!Y44</f>
        <v>5</v>
      </c>
      <c r="H17" s="156">
        <v>12</v>
      </c>
      <c r="I17" s="56"/>
      <c r="J17" s="103" t="s">
        <v>199</v>
      </c>
      <c r="K17" s="161">
        <v>0.69299999999999995</v>
      </c>
      <c r="L17" s="189">
        <v>0.73899999999999999</v>
      </c>
    </row>
    <row r="18" spans="1:12" x14ac:dyDescent="0.2">
      <c r="A18" s="159" t="s">
        <v>5</v>
      </c>
      <c r="B18" s="3" t="s">
        <v>33</v>
      </c>
      <c r="C18" s="133">
        <v>100</v>
      </c>
      <c r="D18" s="128">
        <f>'13'!S44</f>
        <v>121.53364133682436</v>
      </c>
      <c r="E18" s="169">
        <f>'13'!U44</f>
        <v>33.458689906373927</v>
      </c>
      <c r="F18" s="120">
        <f>'13'!W44</f>
        <v>1</v>
      </c>
      <c r="G18" s="172">
        <f>'13'!Y44</f>
        <v>1</v>
      </c>
      <c r="H18" s="156">
        <v>13</v>
      </c>
      <c r="I18" s="56"/>
      <c r="J18" s="103" t="s">
        <v>215</v>
      </c>
      <c r="K18" s="161">
        <v>0.75800000000000001</v>
      </c>
      <c r="L18" s="189">
        <v>0.74199999999999999</v>
      </c>
    </row>
    <row r="19" spans="1:12" x14ac:dyDescent="0.2">
      <c r="A19" s="159" t="s">
        <v>6</v>
      </c>
      <c r="B19" s="3" t="s">
        <v>34</v>
      </c>
      <c r="C19" s="133">
        <v>100</v>
      </c>
      <c r="D19" s="128">
        <f>'14'!S44</f>
        <v>118.66201480997485</v>
      </c>
      <c r="E19" s="169">
        <f>'14'!U44</f>
        <v>52.118537519388767</v>
      </c>
      <c r="F19" s="120">
        <f>'14'!W44</f>
        <v>9</v>
      </c>
      <c r="G19" s="172">
        <f>'14'!Y44</f>
        <v>8</v>
      </c>
      <c r="H19" s="156">
        <v>14</v>
      </c>
      <c r="I19" s="56"/>
      <c r="J19" s="103" t="s">
        <v>216</v>
      </c>
      <c r="K19" s="161">
        <v>0.752</v>
      </c>
      <c r="L19" s="189">
        <v>0.72199999999999998</v>
      </c>
    </row>
    <row r="20" spans="1:12" x14ac:dyDescent="0.2">
      <c r="A20" s="159" t="s">
        <v>7</v>
      </c>
      <c r="B20" s="3" t="s">
        <v>268</v>
      </c>
      <c r="C20" s="133">
        <v>100</v>
      </c>
      <c r="D20" s="128">
        <f>'15'!S44</f>
        <v>116.97179330340975</v>
      </c>
      <c r="E20" s="169">
        <f>'15'!U44</f>
        <v>49.525448085634039</v>
      </c>
      <c r="F20" s="120">
        <f>'15'!W44</f>
        <v>1</v>
      </c>
      <c r="G20" s="172">
        <f>'15'!Y44</f>
        <v>1</v>
      </c>
      <c r="H20" s="156">
        <v>15</v>
      </c>
      <c r="I20" s="56"/>
      <c r="J20" s="103" t="s">
        <v>217</v>
      </c>
      <c r="K20" s="161">
        <v>0.71899999999999997</v>
      </c>
      <c r="L20" s="189">
        <v>0.74399999999999999</v>
      </c>
    </row>
    <row r="21" spans="1:12" x14ac:dyDescent="0.2">
      <c r="A21" s="159" t="s">
        <v>8</v>
      </c>
      <c r="B21" s="3" t="s">
        <v>269</v>
      </c>
      <c r="C21" s="133">
        <v>100</v>
      </c>
      <c r="D21" s="128">
        <f>'16'!S44</f>
        <v>115.34263491869298</v>
      </c>
      <c r="E21" s="169">
        <f>'16'!U44</f>
        <v>51.419862539212239</v>
      </c>
      <c r="F21" s="120">
        <f>'16'!W44</f>
        <v>5</v>
      </c>
      <c r="G21" s="172">
        <f>'16'!Y44</f>
        <v>4</v>
      </c>
      <c r="H21" s="156">
        <v>16</v>
      </c>
      <c r="I21" s="56"/>
      <c r="J21" s="103" t="s">
        <v>218</v>
      </c>
      <c r="K21" s="161">
        <v>0.82599999999999996</v>
      </c>
      <c r="L21" s="189">
        <v>0.75</v>
      </c>
    </row>
    <row r="22" spans="1:12" x14ac:dyDescent="0.2">
      <c r="A22" s="159" t="s">
        <v>9</v>
      </c>
      <c r="B22" s="3" t="s">
        <v>270</v>
      </c>
      <c r="C22" s="133">
        <v>100</v>
      </c>
      <c r="D22" s="128">
        <f>'17'!S44</f>
        <v>128.00572009048255</v>
      </c>
      <c r="E22" s="169">
        <f>'17'!U44</f>
        <v>51.758045645154411</v>
      </c>
      <c r="F22" s="120">
        <f>'17'!W44</f>
        <v>13</v>
      </c>
      <c r="G22" s="172">
        <f>'17'!Y44</f>
        <v>14</v>
      </c>
      <c r="H22" s="156">
        <v>17</v>
      </c>
      <c r="I22" s="56"/>
      <c r="J22" s="103" t="s">
        <v>252</v>
      </c>
      <c r="K22" s="161">
        <v>0.84399999999999997</v>
      </c>
      <c r="L22" s="189">
        <v>0.76200000000000001</v>
      </c>
    </row>
    <row r="23" spans="1:12" x14ac:dyDescent="0.2">
      <c r="A23" s="159" t="s">
        <v>10</v>
      </c>
      <c r="B23" s="3" t="s">
        <v>271</v>
      </c>
      <c r="C23" s="133">
        <v>100</v>
      </c>
      <c r="D23" s="128">
        <f>'18'!S44</f>
        <v>114.69349447242578</v>
      </c>
      <c r="E23" s="169">
        <f>'18'!U44</f>
        <v>42.094429709027601</v>
      </c>
      <c r="F23" s="120">
        <f>'18'!W44</f>
        <v>4</v>
      </c>
      <c r="G23" s="172">
        <f>'18'!Y44</f>
        <v>4</v>
      </c>
      <c r="H23" s="156">
        <v>18</v>
      </c>
      <c r="I23" s="56"/>
      <c r="J23" s="190" t="s">
        <v>262</v>
      </c>
      <c r="K23" s="394">
        <v>0.94499999999999995</v>
      </c>
      <c r="L23" s="395">
        <v>0.77200000000000002</v>
      </c>
    </row>
    <row r="24" spans="1:12" x14ac:dyDescent="0.2">
      <c r="A24" s="159" t="s">
        <v>11</v>
      </c>
      <c r="B24" s="3" t="s">
        <v>35</v>
      </c>
      <c r="C24" s="133">
        <v>100</v>
      </c>
      <c r="D24" s="128">
        <f>'19'!S44</f>
        <v>118.65976808816946</v>
      </c>
      <c r="E24" s="169">
        <f>'19'!U44</f>
        <v>42.216784924347806</v>
      </c>
      <c r="F24" s="120">
        <f>'19'!W44</f>
        <v>8</v>
      </c>
      <c r="G24" s="172">
        <f>'19'!Y44</f>
        <v>9</v>
      </c>
      <c r="H24" s="156">
        <v>19</v>
      </c>
      <c r="I24" s="56"/>
      <c r="J24" s="103" t="s">
        <v>339</v>
      </c>
      <c r="K24" s="161">
        <v>0.80800000000000005</v>
      </c>
      <c r="L24" s="189">
        <v>0.74199999999999999</v>
      </c>
    </row>
    <row r="25" spans="1:12" x14ac:dyDescent="0.2">
      <c r="A25" s="159" t="s">
        <v>12</v>
      </c>
      <c r="B25" s="3" t="s">
        <v>366</v>
      </c>
      <c r="C25" s="133">
        <v>100</v>
      </c>
      <c r="D25" s="128">
        <f>'20'!S44</f>
        <v>113.01526396165893</v>
      </c>
      <c r="E25" s="169">
        <f>'20'!U44</f>
        <v>41.706578363639295</v>
      </c>
      <c r="F25" s="120">
        <f>'20'!W44</f>
        <v>3</v>
      </c>
      <c r="G25" s="172">
        <f>'20'!Y44</f>
        <v>5</v>
      </c>
      <c r="H25" s="156">
        <v>20</v>
      </c>
      <c r="I25" s="56"/>
      <c r="J25" s="103" t="s">
        <v>368</v>
      </c>
      <c r="K25" s="161">
        <v>0.82699999999999996</v>
      </c>
      <c r="L25" s="189">
        <v>0.69599999999999995</v>
      </c>
    </row>
    <row r="26" spans="1:12" x14ac:dyDescent="0.2">
      <c r="A26" s="159" t="s">
        <v>13</v>
      </c>
      <c r="B26" s="3" t="s">
        <v>191</v>
      </c>
      <c r="C26" s="133">
        <v>100</v>
      </c>
      <c r="D26" s="128">
        <f>'21'!S44</f>
        <v>110.10655596734475</v>
      </c>
      <c r="E26" s="169">
        <f>'21'!U44</f>
        <v>27.206791717459566</v>
      </c>
      <c r="F26" s="120">
        <f>'21'!W44</f>
        <v>15</v>
      </c>
      <c r="G26" s="172">
        <f>'21'!Y44</f>
        <v>10</v>
      </c>
      <c r="H26" s="156">
        <v>21</v>
      </c>
      <c r="I26" s="56"/>
      <c r="J26" s="200" t="s">
        <v>369</v>
      </c>
      <c r="K26" s="161">
        <v>0.78</v>
      </c>
      <c r="L26" s="189">
        <v>0.71399999999999997</v>
      </c>
    </row>
    <row r="27" spans="1:12" x14ac:dyDescent="0.2">
      <c r="A27" s="11" t="s">
        <v>14</v>
      </c>
      <c r="B27" s="12" t="s">
        <v>50</v>
      </c>
      <c r="C27" s="134">
        <v>100</v>
      </c>
      <c r="D27" s="129">
        <f>'22'!S44</f>
        <v>124.15414570344139</v>
      </c>
      <c r="E27" s="170">
        <f>'22'!U44</f>
        <v>50.989544612952287</v>
      </c>
      <c r="F27" s="121">
        <f>'22'!W44</f>
        <v>13</v>
      </c>
      <c r="G27" s="173">
        <f>'22'!Y44</f>
        <v>7</v>
      </c>
      <c r="H27" s="157">
        <v>22</v>
      </c>
      <c r="I27" s="56"/>
      <c r="J27" s="199" t="s">
        <v>370</v>
      </c>
      <c r="K27" s="396">
        <v>0.82799999999999996</v>
      </c>
      <c r="L27" s="397">
        <v>0.68200000000000005</v>
      </c>
    </row>
    <row r="28" spans="1:12" x14ac:dyDescent="0.2">
      <c r="A28" s="159" t="s">
        <v>15</v>
      </c>
      <c r="B28" s="3" t="s">
        <v>36</v>
      </c>
      <c r="C28" s="133">
        <v>100</v>
      </c>
      <c r="D28" s="128">
        <f>'23'!S44</f>
        <v>129.76529272195833</v>
      </c>
      <c r="E28" s="169">
        <f>'23'!U44</f>
        <v>59.313813337855606</v>
      </c>
      <c r="F28" s="120">
        <f>'23'!W44</f>
        <v>19</v>
      </c>
      <c r="G28" s="172">
        <f>'23'!Y44</f>
        <v>9</v>
      </c>
      <c r="H28" s="156">
        <v>23</v>
      </c>
      <c r="I28" s="56"/>
      <c r="J28" s="114" t="s">
        <v>549</v>
      </c>
      <c r="K28" s="422">
        <v>0.67200000000000004</v>
      </c>
      <c r="L28" s="423">
        <v>0.67900000000000005</v>
      </c>
    </row>
    <row r="29" spans="1:12" x14ac:dyDescent="0.2">
      <c r="A29" s="159" t="s">
        <v>16</v>
      </c>
      <c r="B29" s="3" t="s">
        <v>192</v>
      </c>
      <c r="C29" s="133">
        <v>100</v>
      </c>
      <c r="D29" s="128">
        <f>'24'!S44</f>
        <v>129.65812930396038</v>
      </c>
      <c r="E29" s="169">
        <f>'24'!U44</f>
        <v>51.123222795206857</v>
      </c>
      <c r="F29" s="120">
        <f>'24'!W44</f>
        <v>1</v>
      </c>
      <c r="G29" s="172">
        <f>'24'!Y44</f>
        <v>0</v>
      </c>
      <c r="H29" s="156">
        <v>24</v>
      </c>
      <c r="I29" s="56"/>
      <c r="J29" s="200" t="s">
        <v>550</v>
      </c>
      <c r="K29" s="416">
        <v>0.59799999999999998</v>
      </c>
      <c r="L29" s="417">
        <v>0.61099999999999999</v>
      </c>
    </row>
    <row r="30" spans="1:12" x14ac:dyDescent="0.2">
      <c r="A30" s="159" t="s">
        <v>17</v>
      </c>
      <c r="B30" s="3" t="s">
        <v>272</v>
      </c>
      <c r="C30" s="133">
        <v>100</v>
      </c>
      <c r="D30" s="128">
        <f>'25'!S44</f>
        <v>127.62293560760459</v>
      </c>
      <c r="E30" s="169">
        <f>'25'!U44</f>
        <v>61.960854850830934</v>
      </c>
      <c r="F30" s="120">
        <f>'25'!W44</f>
        <v>3</v>
      </c>
      <c r="G30" s="172">
        <f>'25'!Y44</f>
        <v>3</v>
      </c>
      <c r="H30" s="156">
        <v>25</v>
      </c>
      <c r="I30" s="56"/>
      <c r="J30" s="200" t="s">
        <v>551</v>
      </c>
      <c r="K30" s="416">
        <v>0.71299999999999997</v>
      </c>
      <c r="L30" s="417">
        <v>0.622</v>
      </c>
    </row>
    <row r="31" spans="1:12" x14ac:dyDescent="0.2">
      <c r="A31" s="159" t="s">
        <v>18</v>
      </c>
      <c r="B31" s="3" t="s">
        <v>273</v>
      </c>
      <c r="C31" s="133">
        <v>100</v>
      </c>
      <c r="D31" s="128">
        <f>'26'!S44</f>
        <v>118.57543431049706</v>
      </c>
      <c r="E31" s="169">
        <f>'26'!U44</f>
        <v>74.612769283788609</v>
      </c>
      <c r="F31" s="120">
        <f>'26'!W44</f>
        <v>3</v>
      </c>
      <c r="G31" s="172">
        <f>'26'!Y44</f>
        <v>2</v>
      </c>
      <c r="H31" s="156">
        <v>26</v>
      </c>
      <c r="I31" s="56"/>
      <c r="J31" s="115" t="s">
        <v>552</v>
      </c>
      <c r="K31" s="424">
        <v>0.64</v>
      </c>
      <c r="L31" s="425">
        <v>0.64900000000000002</v>
      </c>
    </row>
    <row r="32" spans="1:12" x14ac:dyDescent="0.2">
      <c r="A32" s="159" t="s">
        <v>19</v>
      </c>
      <c r="B32" s="3" t="s">
        <v>274</v>
      </c>
      <c r="C32" s="133">
        <v>100</v>
      </c>
      <c r="D32" s="128">
        <f>'27'!S44</f>
        <v>116.1190980490737</v>
      </c>
      <c r="E32" s="169">
        <f>'27'!U44</f>
        <v>80.246466024676721</v>
      </c>
      <c r="F32" s="120">
        <f>'27'!W44</f>
        <v>47</v>
      </c>
      <c r="G32" s="172">
        <f>'27'!Y44</f>
        <v>29</v>
      </c>
      <c r="H32" s="156">
        <v>27</v>
      </c>
      <c r="I32" s="56"/>
      <c r="J32" s="191" t="s">
        <v>141</v>
      </c>
      <c r="K32" s="191"/>
      <c r="L32" s="47" t="s">
        <v>120</v>
      </c>
    </row>
    <row r="33" spans="1:12" x14ac:dyDescent="0.2">
      <c r="A33" s="159" t="s">
        <v>20</v>
      </c>
      <c r="B33" s="3" t="s">
        <v>37</v>
      </c>
      <c r="C33" s="133">
        <v>100</v>
      </c>
      <c r="D33" s="128">
        <f>'28'!S44</f>
        <v>112.4922727104379</v>
      </c>
      <c r="E33" s="169">
        <f>'28'!U44</f>
        <v>77.503724375155301</v>
      </c>
      <c r="F33" s="120">
        <f>'28'!W44</f>
        <v>28</v>
      </c>
      <c r="G33" s="172">
        <f>'28'!Y44</f>
        <v>26</v>
      </c>
      <c r="H33" s="156">
        <v>28</v>
      </c>
      <c r="I33" s="56"/>
      <c r="J33" s="57" t="s">
        <v>612</v>
      </c>
      <c r="K33" s="58">
        <v>0.65</v>
      </c>
      <c r="L33" s="58">
        <v>0.627</v>
      </c>
    </row>
    <row r="34" spans="1:12" x14ac:dyDescent="0.2">
      <c r="A34" s="159" t="s">
        <v>21</v>
      </c>
      <c r="B34" s="3" t="s">
        <v>38</v>
      </c>
      <c r="C34" s="133">
        <v>100</v>
      </c>
      <c r="D34" s="128">
        <f>'29'!S44</f>
        <v>102.36766968750705</v>
      </c>
      <c r="E34" s="169">
        <f>'29'!U44</f>
        <v>91.585597123219841</v>
      </c>
      <c r="F34" s="120">
        <f>'29'!W44</f>
        <v>0</v>
      </c>
      <c r="G34" s="172">
        <f>'29'!Y44</f>
        <v>0</v>
      </c>
      <c r="H34" s="156">
        <v>29</v>
      </c>
      <c r="I34" s="56"/>
    </row>
    <row r="35" spans="1:12" x14ac:dyDescent="0.2">
      <c r="A35" s="159" t="s">
        <v>22</v>
      </c>
      <c r="B35" s="3" t="s">
        <v>377</v>
      </c>
      <c r="C35" s="133">
        <v>100</v>
      </c>
      <c r="D35" s="128">
        <f>'30'!S44</f>
        <v>116.61854171348782</v>
      </c>
      <c r="E35" s="169">
        <f>'30'!U44</f>
        <v>77.771742198642187</v>
      </c>
      <c r="F35" s="120">
        <f>'30'!W44</f>
        <v>10</v>
      </c>
      <c r="G35" s="172">
        <f>'30'!Y44</f>
        <v>9</v>
      </c>
      <c r="H35" s="156">
        <v>30</v>
      </c>
      <c r="I35" s="56"/>
    </row>
    <row r="36" spans="1:12" x14ac:dyDescent="0.2">
      <c r="A36" s="159" t="s">
        <v>23</v>
      </c>
      <c r="B36" s="3" t="s">
        <v>193</v>
      </c>
      <c r="C36" s="133">
        <v>100</v>
      </c>
      <c r="D36" s="128">
        <f>'31'!S44</f>
        <v>105.743670108521</v>
      </c>
      <c r="E36" s="169">
        <f>'31'!U44</f>
        <v>61.449957253499868</v>
      </c>
      <c r="F36" s="120">
        <f>'31'!W44</f>
        <v>9</v>
      </c>
      <c r="G36" s="172">
        <f>'31'!Y44</f>
        <v>1</v>
      </c>
      <c r="H36" s="156">
        <v>31</v>
      </c>
      <c r="I36" s="56"/>
    </row>
    <row r="37" spans="1:12" x14ac:dyDescent="0.2">
      <c r="A37" s="159" t="s">
        <v>24</v>
      </c>
      <c r="B37" s="3" t="s">
        <v>39</v>
      </c>
      <c r="C37" s="133">
        <v>100</v>
      </c>
      <c r="D37" s="128">
        <f>'32'!S44</f>
        <v>117.42142468024946</v>
      </c>
      <c r="E37" s="169">
        <f>'32'!U44</f>
        <v>80.07698597416632</v>
      </c>
      <c r="F37" s="120">
        <f>'32'!W44</f>
        <v>8</v>
      </c>
      <c r="G37" s="172">
        <f>'32'!Y44</f>
        <v>8</v>
      </c>
      <c r="H37" s="156">
        <v>32</v>
      </c>
      <c r="I37" s="56"/>
    </row>
    <row r="38" spans="1:12" x14ac:dyDescent="0.2">
      <c r="A38" s="159" t="s">
        <v>25</v>
      </c>
      <c r="B38" s="3" t="s">
        <v>40</v>
      </c>
      <c r="C38" s="133">
        <v>100</v>
      </c>
      <c r="D38" s="128">
        <f>'33'!S44</f>
        <v>119.21180442448133</v>
      </c>
      <c r="E38" s="169">
        <f>'33'!U44</f>
        <v>88.828035858645464</v>
      </c>
      <c r="F38" s="120">
        <f>'33'!W44</f>
        <v>20</v>
      </c>
      <c r="G38" s="172">
        <f>'33'!Y44</f>
        <v>10</v>
      </c>
      <c r="H38" s="156">
        <v>33</v>
      </c>
      <c r="I38" s="56"/>
    </row>
    <row r="39" spans="1:12" x14ac:dyDescent="0.2">
      <c r="A39" s="159" t="s">
        <v>26</v>
      </c>
      <c r="B39" s="3" t="s">
        <v>276</v>
      </c>
      <c r="C39" s="133">
        <v>100</v>
      </c>
      <c r="D39" s="128">
        <f>'34'!S44</f>
        <v>118.4742856857056</v>
      </c>
      <c r="E39" s="169">
        <f>'34'!U44</f>
        <v>70.16898145749451</v>
      </c>
      <c r="F39" s="120">
        <f>'34'!W44</f>
        <v>29</v>
      </c>
      <c r="G39" s="172">
        <f>'34'!Y44</f>
        <v>27</v>
      </c>
      <c r="H39" s="156">
        <v>34</v>
      </c>
      <c r="I39" s="56"/>
    </row>
    <row r="40" spans="1:12" x14ac:dyDescent="0.2">
      <c r="A40" s="159" t="s">
        <v>51</v>
      </c>
      <c r="B40" s="3" t="s">
        <v>367</v>
      </c>
      <c r="C40" s="133">
        <v>100</v>
      </c>
      <c r="D40" s="128">
        <f>'35'!S44</f>
        <v>123.87883398801443</v>
      </c>
      <c r="E40" s="169">
        <f>'35'!U44</f>
        <v>67.369308315835255</v>
      </c>
      <c r="F40" s="120">
        <f>'35'!W44</f>
        <v>28</v>
      </c>
      <c r="G40" s="172">
        <f>'35'!Y44</f>
        <v>19</v>
      </c>
      <c r="H40" s="156">
        <v>35</v>
      </c>
      <c r="I40" s="56"/>
    </row>
    <row r="41" spans="1:12" x14ac:dyDescent="0.2">
      <c r="A41" s="159" t="s">
        <v>194</v>
      </c>
      <c r="B41" s="3" t="s">
        <v>41</v>
      </c>
      <c r="C41" s="133">
        <v>100</v>
      </c>
      <c r="D41" s="128">
        <f>'36'!S44</f>
        <v>113.81936081487348</v>
      </c>
      <c r="E41" s="169">
        <f>'36'!U44</f>
        <v>72.550773885887821</v>
      </c>
      <c r="F41" s="120">
        <f>'36'!W44</f>
        <v>38</v>
      </c>
      <c r="G41" s="172">
        <f>'36'!Y44</f>
        <v>23</v>
      </c>
      <c r="H41" s="156">
        <v>36</v>
      </c>
      <c r="I41" s="56"/>
    </row>
    <row r="42" spans="1:12" x14ac:dyDescent="0.2">
      <c r="A42" s="159" t="s">
        <v>200</v>
      </c>
      <c r="B42" s="3" t="s">
        <v>345</v>
      </c>
      <c r="C42" s="133">
        <v>100</v>
      </c>
      <c r="D42" s="128">
        <f>'37'!S44</f>
        <v>116.29309806255996</v>
      </c>
      <c r="E42" s="169">
        <f>'37'!U44</f>
        <v>64.67449273648387</v>
      </c>
      <c r="F42" s="120">
        <f>'37'!W44</f>
        <v>43</v>
      </c>
      <c r="G42" s="172">
        <f>'37'!Y44</f>
        <v>30</v>
      </c>
      <c r="H42" s="156">
        <v>37</v>
      </c>
      <c r="I42" s="56"/>
    </row>
    <row r="43" spans="1:12" x14ac:dyDescent="0.2">
      <c r="A43" s="159" t="s">
        <v>201</v>
      </c>
      <c r="B43" s="3" t="s">
        <v>278</v>
      </c>
      <c r="C43" s="133">
        <v>100</v>
      </c>
      <c r="D43" s="128">
        <f>'38'!S44</f>
        <v>153.31233128495418</v>
      </c>
      <c r="E43" s="169">
        <f>'38'!U44</f>
        <v>21.535031266513126</v>
      </c>
      <c r="F43" s="120">
        <f>'38'!W44</f>
        <v>6</v>
      </c>
      <c r="G43" s="172">
        <f>'38'!Y44</f>
        <v>5</v>
      </c>
      <c r="H43" s="156">
        <v>38</v>
      </c>
      <c r="I43" s="56"/>
    </row>
    <row r="44" spans="1:12" x14ac:dyDescent="0.2">
      <c r="A44" s="159" t="s">
        <v>202</v>
      </c>
      <c r="B44" s="3" t="s">
        <v>279</v>
      </c>
      <c r="C44" s="133">
        <v>100</v>
      </c>
      <c r="D44" s="128">
        <f>'39'!S44</f>
        <v>139.0561026736838</v>
      </c>
      <c r="E44" s="169">
        <f>'39'!U44</f>
        <v>55.620339632753485</v>
      </c>
      <c r="F44" s="120">
        <f>'39'!W44</f>
        <v>1</v>
      </c>
      <c r="G44" s="172">
        <f>'39'!Y44</f>
        <v>2</v>
      </c>
      <c r="H44" s="156">
        <v>39</v>
      </c>
      <c r="I44" s="56"/>
    </row>
    <row r="45" spans="1:12" x14ac:dyDescent="0.2">
      <c r="A45" s="106"/>
      <c r="B45" s="94" t="s">
        <v>83</v>
      </c>
      <c r="C45" s="135">
        <f>SUM(C6:C44)</f>
        <v>3900</v>
      </c>
      <c r="D45" s="202">
        <f>SUM(D6:D44)</f>
        <v>4684.9099234006817</v>
      </c>
      <c r="E45" s="203">
        <f>SUM(E6:E44)</f>
        <v>2166.5067759233534</v>
      </c>
      <c r="F45" s="204">
        <f>SUM(F6:F44)</f>
        <v>508</v>
      </c>
      <c r="G45" s="205">
        <f>SUM(G6:G44)</f>
        <v>362</v>
      </c>
      <c r="H45" s="160"/>
      <c r="I45" s="56"/>
    </row>
    <row r="46" spans="1:12" x14ac:dyDescent="0.2">
      <c r="A46" s="398" t="str">
        <f>取引基本表!$E$1</f>
        <v>2015年市川町産業連関表</v>
      </c>
      <c r="B46" s="399"/>
      <c r="C46" s="60"/>
      <c r="D46" s="60"/>
      <c r="E46" s="60"/>
      <c r="F46" s="60"/>
      <c r="G46" s="60"/>
      <c r="H46" s="48"/>
      <c r="I46" s="48"/>
      <c r="J46" s="48"/>
    </row>
    <row r="47" spans="1:12" x14ac:dyDescent="0.2">
      <c r="A47" s="59" t="s">
        <v>555</v>
      </c>
      <c r="B47" s="60"/>
      <c r="C47" s="60"/>
      <c r="D47" s="60"/>
      <c r="E47" s="60"/>
      <c r="F47" s="60"/>
      <c r="G47" s="60"/>
      <c r="H47" s="48"/>
      <c r="I47" s="48"/>
      <c r="J47" s="48"/>
    </row>
    <row r="48" spans="1:12" x14ac:dyDescent="0.2">
      <c r="A48" s="59" t="s">
        <v>556</v>
      </c>
      <c r="B48" s="60"/>
      <c r="C48" s="60"/>
      <c r="D48" s="60"/>
      <c r="E48" s="60"/>
      <c r="F48" s="60"/>
      <c r="G48" s="60"/>
      <c r="H48" s="48"/>
      <c r="I48" s="48"/>
      <c r="J48" s="48"/>
    </row>
    <row r="49" spans="1:10" x14ac:dyDescent="0.2">
      <c r="A49" s="59" t="s">
        <v>251</v>
      </c>
      <c r="B49" s="60"/>
      <c r="C49" s="60"/>
      <c r="D49" s="60"/>
      <c r="E49" s="60"/>
      <c r="F49" s="60"/>
      <c r="G49" s="60"/>
      <c r="H49" s="48"/>
      <c r="I49" s="48"/>
      <c r="J49" s="48"/>
    </row>
  </sheetData>
  <mergeCells count="1">
    <mergeCell ref="K4:L4"/>
  </mergeCells>
  <phoneticPr fontId="5"/>
  <pageMargins left="0.75" right="0.75" top="0.62" bottom="0.62" header="0.51200000000000001" footer="0.51200000000000001"/>
  <pageSetup paperSize="9" scale="8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68"/>
  <sheetViews>
    <sheetView workbookViewId="0">
      <pane xSplit="2" ySplit="5" topLeftCell="G8" activePane="bottomRight" state="frozen"/>
      <selection pane="topRight" activeCell="C1" sqref="C1"/>
      <selection pane="bottomLeft" activeCell="A6" sqref="A6"/>
      <selection pane="bottomRight" activeCell="L17" sqref="L17"/>
    </sheetView>
  </sheetViews>
  <sheetFormatPr defaultRowHeight="13" x14ac:dyDescent="0.2"/>
  <cols>
    <col min="1" max="1" width="4.453125" customWidth="1"/>
    <col min="2" max="2" width="18.453125" customWidth="1"/>
    <col min="3" max="4" width="10.453125" customWidth="1"/>
    <col min="5" max="6" width="9.08984375" customWidth="1"/>
    <col min="7" max="7" width="6.90625" customWidth="1"/>
    <col min="8" max="8" width="5.453125" customWidth="1"/>
    <col min="9" max="9" width="18" customWidth="1"/>
    <col min="10" max="10" width="11.08984375" customWidth="1"/>
    <col min="11" max="11" width="13" customWidth="1"/>
    <col min="12" max="13" width="12.6328125" customWidth="1"/>
    <col min="15" max="15" width="5.453125" customWidth="1"/>
    <col min="16" max="16" width="13.08984375" customWidth="1"/>
    <col min="17" max="18" width="10.453125" customWidth="1"/>
  </cols>
  <sheetData>
    <row r="1" spans="1:18" x14ac:dyDescent="0.2">
      <c r="A1" s="15" t="s">
        <v>358</v>
      </c>
    </row>
    <row r="2" spans="1:18" x14ac:dyDescent="0.2">
      <c r="A2" s="43" t="s">
        <v>357</v>
      </c>
      <c r="B2" s="44"/>
      <c r="C2" s="44"/>
      <c r="D2" s="44"/>
      <c r="E2" s="44"/>
      <c r="F2" s="45"/>
      <c r="G2" s="45"/>
      <c r="O2" s="426"/>
      <c r="P2" s="434" t="s">
        <v>605</v>
      </c>
      <c r="Q2" s="427"/>
      <c r="R2" s="428" t="s">
        <v>557</v>
      </c>
    </row>
    <row r="3" spans="1:18" x14ac:dyDescent="0.2">
      <c r="A3" s="15" t="s">
        <v>396</v>
      </c>
      <c r="I3" s="15" t="s">
        <v>253</v>
      </c>
      <c r="O3" s="426"/>
      <c r="P3" s="427"/>
      <c r="Q3" s="427"/>
    </row>
    <row r="4" spans="1:18" x14ac:dyDescent="0.2">
      <c r="A4" s="50"/>
      <c r="B4" s="51"/>
      <c r="C4" s="52" t="s">
        <v>123</v>
      </c>
      <c r="D4" s="113"/>
      <c r="E4" s="122" t="s">
        <v>124</v>
      </c>
      <c r="F4" s="122"/>
      <c r="G4" s="114" t="s">
        <v>125</v>
      </c>
      <c r="I4" s="136"/>
      <c r="J4" s="137" t="s">
        <v>128</v>
      </c>
      <c r="K4" s="138" t="s">
        <v>209</v>
      </c>
      <c r="L4" s="139" t="s">
        <v>130</v>
      </c>
      <c r="M4" s="138" t="s">
        <v>254</v>
      </c>
      <c r="O4" s="49"/>
      <c r="P4" s="431" t="s">
        <v>558</v>
      </c>
      <c r="Q4" s="437" t="s">
        <v>606</v>
      </c>
      <c r="R4" s="433" t="s">
        <v>607</v>
      </c>
    </row>
    <row r="5" spans="1:18" x14ac:dyDescent="0.2">
      <c r="A5" s="54"/>
      <c r="B5" s="126"/>
      <c r="C5" s="123" t="s">
        <v>128</v>
      </c>
      <c r="D5" s="124" t="s">
        <v>129</v>
      </c>
      <c r="E5" s="125" t="s">
        <v>130</v>
      </c>
      <c r="F5" s="124" t="s">
        <v>131</v>
      </c>
      <c r="G5" s="115" t="s">
        <v>132</v>
      </c>
      <c r="I5" s="140"/>
      <c r="J5" s="141" t="s">
        <v>127</v>
      </c>
      <c r="K5" s="142" t="s">
        <v>127</v>
      </c>
      <c r="L5" s="143" t="s">
        <v>255</v>
      </c>
      <c r="M5" s="142" t="s">
        <v>255</v>
      </c>
      <c r="O5" s="49"/>
      <c r="P5" s="432" t="s">
        <v>559</v>
      </c>
      <c r="Q5" s="438">
        <v>2019</v>
      </c>
      <c r="R5" s="436">
        <v>2020</v>
      </c>
    </row>
    <row r="6" spans="1:18" x14ac:dyDescent="0.2">
      <c r="A6" s="2" t="s">
        <v>263</v>
      </c>
      <c r="B6" s="10" t="s">
        <v>264</v>
      </c>
      <c r="C6" s="175">
        <f>'1'!S5+'2'!S5+'3'!S5+'4'!S5+'5'!S5+'6'!S5+'7'!S5+'8'!S5+'9'!S5+'10'!S5+'11'!S5+'12'!S5+'13'!S5+'14'!S5+'15'!S5+'16'!S5+'17'!S5+'18'!S5+'19'!S5+'20'!S5+'21'!S5+'22'!S5+'23'!S5+'24'!S5+'25'!S5+'26'!S5+'27'!S5+'28'!S5+'29'!S5+'30'!S5+'31'!S5+'32'!S5+'33'!S5+'34'!S5+'35'!S5+'36'!S5+'37'!S5+'38'!S5+'39'!S5</f>
        <v>154.59300966619958</v>
      </c>
      <c r="D6" s="193">
        <f>'1'!U5+'2'!U5+'3'!U5+'4'!U5+'5'!U5+'6'!U5+'7'!U5+'8'!U5+'9'!U5+'10'!U5+'11'!U5+'12'!U5+'13'!U5+'14'!U5+'15'!U5+'16'!U5+'17'!U5+'18'!U5+'19'!U5+'20'!U5+'21'!U5+'22'!U5+'23'!U5+'24'!U5+'25'!U5+'26'!U5+'27'!U5+'28'!U5+'29'!U5+'30'!U5+'31'!U5+'32'!U5+'33'!U5+'34'!U5+'35'!U5+'36'!U5+'37'!U5+'38'!U5+'39'!U5</f>
        <v>69.785360370519456</v>
      </c>
      <c r="E6" s="120">
        <f>'1'!W5+'2'!W5+'3'!W5+'4'!W5+'5'!W5+'6'!W5+'7'!W5+'8'!W5+'9'!W5+'10'!W5+'11'!W5+'12'!W5+'13'!W5+'14'!W5+'15'!W5+'16'!W5+'17'!W5+'18'!W5+'19'!W5+'20'!W5+'21'!W5+'22'!W5+'23'!W5+'24'!W5+'25'!W5+'26'!W5+'27'!W5+'28'!W5+'29'!W5+'30'!W5+'31'!W5+'32'!W5+'33'!W5+'34'!W5+'35'!W5+'36'!W5+'37'!W5+'38'!W5+'39'!W5</f>
        <v>27</v>
      </c>
      <c r="F6" s="172">
        <f>'1'!Y5+'2'!Y5+'3'!Y5+'4'!Y5+'5'!Y5+'6'!Y5+'7'!Y5+'8'!Y5+'9'!Y5+'10'!Y5+'11'!Y5+'12'!Y5+'13'!Y5+'14'!Y5+'15'!Y5+'16'!Y5+'17'!Y5+'18'!Y5+'19'!Y5+'20'!Y5+'21'!Y5+'22'!Y5+'23'!Y5+'24'!Y5+'25'!Y5+'26'!Y5+'27'!Y5+'28'!Y5+'29'!Y5+'30'!Y5+'31'!Y5+'32'!Y5+'33'!Y5+'34'!Y5+'35'!Y5+'36'!Y5+'37'!Y5+'38'!Y5+'39'!Y5</f>
        <v>16</v>
      </c>
      <c r="G6" s="116">
        <v>1</v>
      </c>
      <c r="I6" s="144" t="s">
        <v>256</v>
      </c>
      <c r="J6" s="145">
        <f>C45</f>
        <v>4684.9099234006808</v>
      </c>
      <c r="K6" s="145">
        <f>D45</f>
        <v>2166.5067759233534</v>
      </c>
      <c r="L6" s="146">
        <f>E45</f>
        <v>508</v>
      </c>
      <c r="M6" s="147">
        <f>F45</f>
        <v>362</v>
      </c>
      <c r="O6" s="49"/>
      <c r="P6" s="429" t="s">
        <v>560</v>
      </c>
      <c r="Q6" s="429">
        <v>22311703</v>
      </c>
      <c r="R6" s="429">
        <v>21735871</v>
      </c>
    </row>
    <row r="7" spans="1:18" x14ac:dyDescent="0.2">
      <c r="A7" s="159" t="s">
        <v>219</v>
      </c>
      <c r="B7" s="3" t="s">
        <v>265</v>
      </c>
      <c r="C7" s="174">
        <f>'1'!S6+'2'!S6+'3'!S6+'4'!S6+'5'!S6+'6'!S6+'7'!S6+'8'!S6+'9'!S6+'10'!S6+'11'!S6+'12'!S6+'13'!S6+'14'!S6+'15'!S6+'16'!S6+'17'!S6+'18'!S6+'19'!S6+'20'!S6+'21'!S6+'22'!S6+'23'!S6+'24'!S6+'25'!S6+'26'!S6+'27'!S6+'28'!S6+'29'!S6+'30'!S6+'31'!S6+'32'!S6+'33'!S6+'34'!S6+'35'!S6+'36'!S6+'37'!S6+'38'!S6+'39'!S6</f>
        <v>127.37794628668652</v>
      </c>
      <c r="D7" s="193">
        <f>'1'!U6+'2'!U6+'3'!U6+'4'!U6+'5'!U6+'6'!U6+'7'!U6+'8'!U6+'9'!U6+'10'!U6+'11'!U6+'12'!U6+'13'!U6+'14'!U6+'15'!U6+'16'!U6+'17'!U6+'18'!U6+'19'!U6+'20'!U6+'21'!U6+'22'!U6+'23'!U6+'24'!U6+'25'!U6+'26'!U6+'27'!U6+'28'!U6+'29'!U6+'30'!U6+'31'!U6+'32'!U6+'33'!U6+'34'!U6+'35'!U6+'36'!U6+'37'!U6+'38'!U6+'39'!U6</f>
        <v>83.285580264371973</v>
      </c>
      <c r="E7" s="120">
        <f>'1'!W6+'2'!W6+'3'!W6+'4'!W6+'5'!W6+'6'!W6+'7'!W6+'8'!W6+'9'!W6+'10'!W6+'11'!W6+'12'!W6+'13'!W6+'14'!W6+'15'!W6+'16'!W6+'17'!W6+'18'!W6+'19'!W6+'20'!W6+'21'!W6+'22'!W6+'23'!W6+'24'!W6+'25'!W6+'26'!W6+'27'!W6+'28'!W6+'29'!W6+'30'!W6+'31'!W6+'32'!W6+'33'!W6+'34'!W6+'35'!W6+'36'!W6+'37'!W6+'38'!W6+'39'!W6</f>
        <v>14</v>
      </c>
      <c r="F7" s="172">
        <f>'1'!Y6+'2'!Y6+'3'!Y6+'4'!Y6+'5'!Y6+'6'!Y6+'7'!Y6+'8'!Y6+'9'!Y6+'10'!Y6+'11'!Y6+'12'!Y6+'13'!Y6+'14'!Y6+'15'!Y6+'16'!Y6+'17'!Y6+'18'!Y6+'19'!Y6+'20'!Y6+'21'!Y6+'22'!Y6+'23'!Y6+'24'!Y6+'25'!Y6+'26'!Y6+'27'!Y6+'28'!Y6+'29'!Y6+'30'!Y6+'31'!Y6+'32'!Y6+'33'!Y6+'34'!Y6+'35'!Y6+'36'!Y6+'37'!Y6+'38'!Y6+'39'!Y6</f>
        <v>0</v>
      </c>
      <c r="G7" s="117">
        <v>2</v>
      </c>
      <c r="I7" s="144" t="s">
        <v>257</v>
      </c>
      <c r="J7" s="145">
        <f>最終需要_まとめ!C45</f>
        <v>3900</v>
      </c>
      <c r="K7" s="383">
        <f>Q44</f>
        <v>38269</v>
      </c>
      <c r="L7" s="148" t="s">
        <v>258</v>
      </c>
      <c r="M7" s="149" t="s">
        <v>258</v>
      </c>
      <c r="O7" s="49"/>
      <c r="P7" s="429" t="s">
        <v>561</v>
      </c>
      <c r="Q7" s="429">
        <v>7098009</v>
      </c>
      <c r="R7" s="429">
        <v>6903478</v>
      </c>
    </row>
    <row r="8" spans="1:18" x14ac:dyDescent="0.2">
      <c r="A8" s="159" t="s">
        <v>220</v>
      </c>
      <c r="B8" s="3" t="s">
        <v>266</v>
      </c>
      <c r="C8" s="174">
        <f>'1'!S7+'2'!S7+'3'!S7+'4'!S7+'5'!S7+'6'!S7+'7'!S7+'8'!S7+'9'!S7+'10'!S7+'11'!S7+'12'!S7+'13'!S7+'14'!S7+'15'!S7+'16'!S7+'17'!S7+'18'!S7+'19'!S7+'20'!S7+'21'!S7+'22'!S7+'23'!S7+'24'!S7+'25'!S7+'26'!S7+'27'!S7+'28'!S7+'29'!S7+'30'!S7+'31'!S7+'32'!S7+'33'!S7+'34'!S7+'35'!S7+'36'!S7+'37'!S7+'38'!S7+'39'!S7</f>
        <v>100</v>
      </c>
      <c r="D8" s="193">
        <f>'1'!U7+'2'!U7+'3'!U7+'4'!U7+'5'!U7+'6'!U7+'7'!U7+'8'!U7+'9'!U7+'10'!U7+'11'!U7+'12'!U7+'13'!U7+'14'!U7+'15'!U7+'16'!U7+'17'!U7+'18'!U7+'19'!U7+'20'!U7+'21'!U7+'22'!U7+'23'!U7+'24'!U7+'25'!U7+'26'!U7+'27'!U7+'28'!U7+'29'!U7+'30'!U7+'31'!U7+'32'!U7+'33'!U7+'34'!U7+'35'!U7+'36'!U7+'37'!U7+'38'!U7+'39'!U7</f>
        <v>0</v>
      </c>
      <c r="E8" s="120">
        <f>'1'!W7+'2'!W7+'3'!W7+'4'!W7+'5'!W7+'6'!W7+'7'!W7+'8'!W7+'9'!W7+'10'!W7+'11'!W7+'12'!W7+'13'!W7+'14'!W7+'15'!W7+'16'!W7+'17'!W7+'18'!W7+'19'!W7+'20'!W7+'21'!W7+'22'!W7+'23'!W7+'24'!W7+'25'!W7+'26'!W7+'27'!W7+'28'!W7+'29'!W7+'30'!W7+'31'!W7+'32'!W7+'33'!W7+'34'!W7+'35'!W7+'36'!W7+'37'!W7+'38'!W7+'39'!W7</f>
        <v>0</v>
      </c>
      <c r="F8" s="172">
        <f>'1'!Y7+'2'!Y7+'3'!Y7+'4'!Y7+'5'!Y7+'6'!Y7+'7'!Y7+'8'!Y7+'9'!Y7+'10'!Y7+'11'!Y7+'12'!Y7+'13'!Y7+'14'!Y7+'15'!Y7+'16'!Y7+'17'!Y7+'18'!Y7+'19'!Y7+'20'!Y7+'21'!Y7+'22'!Y7+'23'!Y7+'24'!Y7+'25'!Y7+'26'!Y7+'27'!Y7+'28'!Y7+'29'!Y7+'30'!Y7+'31'!Y7+'32'!Y7+'33'!Y7+'34'!Y7+'35'!Y7+'36'!Y7+'37'!Y7+'38'!Y7+'39'!Y7</f>
        <v>0</v>
      </c>
      <c r="G8" s="117">
        <v>3</v>
      </c>
      <c r="I8" s="144" t="s">
        <v>259</v>
      </c>
      <c r="J8" s="441">
        <f>J6/J7</f>
        <v>1.2012589547181234</v>
      </c>
      <c r="K8" s="150">
        <f>K6/K7*100</f>
        <v>5.6612578743195625</v>
      </c>
      <c r="L8" s="148" t="s">
        <v>261</v>
      </c>
      <c r="M8" s="151" t="s">
        <v>261</v>
      </c>
      <c r="O8" s="49"/>
      <c r="P8" s="429" t="s">
        <v>562</v>
      </c>
      <c r="Q8" s="429">
        <v>3587529</v>
      </c>
      <c r="R8" s="429">
        <v>3385318</v>
      </c>
    </row>
    <row r="9" spans="1:18" x14ac:dyDescent="0.2">
      <c r="A9" s="159" t="s">
        <v>221</v>
      </c>
      <c r="B9" s="3" t="s">
        <v>27</v>
      </c>
      <c r="C9" s="174">
        <f>'1'!S8+'2'!S8+'3'!S8+'4'!S8+'5'!S8+'6'!S8+'7'!S8+'8'!S8+'9'!S8+'10'!S8+'11'!S8+'12'!S8+'13'!S8+'14'!S8+'15'!S8+'16'!S8+'17'!S8+'18'!S8+'19'!S8+'20'!S8+'21'!S8+'22'!S8+'23'!S8+'24'!S8+'25'!S8+'26'!S8+'27'!S8+'28'!S8+'29'!S8+'30'!S8+'31'!S8+'32'!S8+'33'!S8+'34'!S8+'35'!S8+'36'!S8+'37'!S8+'38'!S8+'39'!S8</f>
        <v>172.74064158462735</v>
      </c>
      <c r="D9" s="193">
        <f>'1'!U8+'2'!U8+'3'!U8+'4'!U8+'5'!U8+'6'!U8+'7'!U8+'8'!U8+'9'!U8+'10'!U8+'11'!U8+'12'!U8+'13'!U8+'14'!U8+'15'!U8+'16'!U8+'17'!U8+'18'!U8+'19'!U8+'20'!U8+'21'!U8+'22'!U8+'23'!U8+'24'!U8+'25'!U8+'26'!U8+'27'!U8+'28'!U8+'29'!U8+'30'!U8+'31'!U8+'32'!U8+'33'!U8+'34'!U8+'35'!U8+'36'!U8+'37'!U8+'38'!U8+'39'!U8</f>
        <v>99.565786468917139</v>
      </c>
      <c r="E9" s="120">
        <f>'1'!W8+'2'!W8+'3'!W8+'4'!W8+'5'!W8+'6'!W8+'7'!W8+'8'!W8+'9'!W8+'10'!W8+'11'!W8+'12'!W8+'13'!W8+'14'!W8+'15'!W8+'16'!W8+'17'!W8+'18'!W8+'19'!W8+'20'!W8+'21'!W8+'22'!W8+'23'!W8+'24'!W8+'25'!W8+'26'!W8+'27'!W8+'28'!W8+'29'!W8+'30'!W8+'31'!W8+'32'!W8+'33'!W8+'34'!W8+'35'!W8+'36'!W8+'37'!W8+'38'!W8+'39'!W8</f>
        <v>0</v>
      </c>
      <c r="F9" s="172">
        <f>'1'!Y8+'2'!Y8+'3'!Y8+'4'!Y8+'5'!Y8+'6'!Y8+'7'!Y8+'8'!Y8+'9'!Y8+'10'!Y8+'11'!Y8+'12'!Y8+'13'!Y8+'14'!Y8+'15'!Y8+'16'!Y8+'17'!Y8+'18'!Y8+'19'!Y8+'20'!Y8+'21'!Y8+'22'!Y8+'23'!Y8+'24'!Y8+'25'!Y8+'26'!Y8+'27'!Y8+'28'!Y8+'29'!Y8+'30'!Y8+'31'!Y8+'32'!Y8+'33'!Y8+'34'!Y8+'35'!Y8+'36'!Y8+'37'!Y8+'38'!Y8+'39'!Y8</f>
        <v>0</v>
      </c>
      <c r="G9" s="117">
        <v>4</v>
      </c>
      <c r="I9" s="152" t="s">
        <v>125</v>
      </c>
      <c r="J9" s="458" t="s">
        <v>608</v>
      </c>
      <c r="K9" s="459"/>
      <c r="L9" s="153"/>
      <c r="M9" s="154"/>
      <c r="O9" s="49"/>
      <c r="P9" s="429" t="s">
        <v>563</v>
      </c>
      <c r="Q9" s="429">
        <v>1982260</v>
      </c>
      <c r="R9" s="429">
        <v>1908128</v>
      </c>
    </row>
    <row r="10" spans="1:18" x14ac:dyDescent="0.2">
      <c r="A10" s="2" t="s">
        <v>222</v>
      </c>
      <c r="B10" s="10" t="s">
        <v>190</v>
      </c>
      <c r="C10" s="175">
        <f>'1'!S9+'2'!S9+'3'!S9+'4'!S9+'5'!S9+'6'!S9+'7'!S9+'8'!S9+'9'!S9+'10'!S9+'11'!S9+'12'!S9+'13'!S9+'14'!S9+'15'!S9+'16'!S9+'17'!S9+'18'!S9+'19'!S9+'20'!S9+'21'!S9+'22'!S9+'23'!S9+'24'!S9+'25'!S9+'26'!S9+'27'!S9+'28'!S9+'29'!S9+'30'!S9+'31'!S9+'32'!S9+'33'!S9+'34'!S9+'35'!S9+'36'!S9+'37'!S9+'38'!S9+'39'!S9</f>
        <v>100.63445519274565</v>
      </c>
      <c r="D10" s="194">
        <f>'1'!U9+'2'!U9+'3'!U9+'4'!U9+'5'!U9+'6'!U9+'7'!U9+'8'!U9+'9'!U9+'10'!U9+'11'!U9+'12'!U9+'13'!U9+'14'!U9+'15'!U9+'16'!U9+'17'!U9+'18'!U9+'19'!U9+'20'!U9+'21'!U9+'22'!U9+'23'!U9+'24'!U9+'25'!U9+'26'!U9+'27'!U9+'28'!U9+'29'!U9+'30'!U9+'31'!U9+'32'!U9+'33'!U9+'34'!U9+'35'!U9+'36'!U9+'37'!U9+'38'!U9+'39'!U9</f>
        <v>32.098921052858529</v>
      </c>
      <c r="E10" s="119">
        <f>'1'!W9+'2'!W9+'3'!W9+'4'!W9+'5'!W9+'6'!W9+'7'!W9+'8'!W9+'9'!W9+'10'!W9+'11'!W9+'12'!W9+'13'!W9+'14'!W9+'15'!W9+'16'!W9+'17'!W9+'18'!W9+'19'!W9+'20'!W9+'21'!W9+'22'!W9+'23'!W9+'24'!W9+'25'!W9+'26'!W9+'27'!W9+'28'!W9+'29'!W9+'30'!W9+'31'!W9+'32'!W9+'33'!W9+'34'!W9+'35'!W9+'36'!W9+'37'!W9+'38'!W9+'39'!W9</f>
        <v>19</v>
      </c>
      <c r="F10" s="171">
        <f>'1'!Y9+'2'!Y9+'3'!Y9+'4'!Y9+'5'!Y9+'6'!Y9+'7'!Y9+'8'!Y9+'9'!Y9+'10'!Y9+'11'!Y9+'12'!Y9+'13'!Y9+'14'!Y9+'15'!Y9+'16'!Y9+'17'!Y9+'18'!Y9+'19'!Y9+'20'!Y9+'21'!Y9+'22'!Y9+'23'!Y9+'24'!Y9+'25'!Y9+'26'!Y9+'27'!Y9+'28'!Y9+'29'!Y9+'30'!Y9+'31'!Y9+'32'!Y9+'33'!Y9+'34'!Y9+'35'!Y9+'36'!Y9+'37'!Y9+'38'!Y9+'39'!Y9</f>
        <v>13</v>
      </c>
      <c r="G10" s="116">
        <v>5</v>
      </c>
      <c r="I10" s="26" t="s">
        <v>260</v>
      </c>
      <c r="O10" s="49"/>
      <c r="P10" s="429" t="s">
        <v>564</v>
      </c>
      <c r="Q10" s="429">
        <v>2933055</v>
      </c>
      <c r="R10" s="429">
        <v>2958496</v>
      </c>
    </row>
    <row r="11" spans="1:18" x14ac:dyDescent="0.2">
      <c r="A11" s="159" t="s">
        <v>223</v>
      </c>
      <c r="B11" s="3" t="s">
        <v>28</v>
      </c>
      <c r="C11" s="174">
        <f>'1'!S10+'2'!S10+'3'!S10+'4'!S10+'5'!S10+'6'!S10+'7'!S10+'8'!S10+'9'!S10+'10'!S10+'11'!S10+'12'!S10+'13'!S10+'14'!S10+'15'!S10+'16'!S10+'17'!S10+'18'!S10+'19'!S10+'20'!S10+'21'!S10+'22'!S10+'23'!S10+'24'!S10+'25'!S10+'26'!S10+'27'!S10+'28'!S10+'29'!S10+'30'!S10+'31'!S10+'32'!S10+'33'!S10+'34'!S10+'35'!S10+'36'!S10+'37'!S10+'38'!S10+'39'!S10</f>
        <v>100</v>
      </c>
      <c r="D11" s="193">
        <f>'1'!U10+'2'!U10+'3'!U10+'4'!U10+'5'!U10+'6'!U10+'7'!U10+'8'!U10+'9'!U10+'10'!U10+'11'!U10+'12'!U10+'13'!U10+'14'!U10+'15'!U10+'16'!U10+'17'!U10+'18'!U10+'19'!U10+'20'!U10+'21'!U10+'22'!U10+'23'!U10+'24'!U10+'25'!U10+'26'!U10+'27'!U10+'28'!U10+'29'!U10+'30'!U10+'31'!U10+'32'!U10+'33'!U10+'34'!U10+'35'!U10+'36'!U10+'37'!U10+'38'!U10+'39'!U10</f>
        <v>38.505747126436781</v>
      </c>
      <c r="E11" s="120">
        <f>'1'!W10+'2'!W10+'3'!W10+'4'!W10+'5'!W10+'6'!W10+'7'!W10+'8'!W10+'9'!W10+'10'!W10+'11'!W10+'12'!W10+'13'!W10+'14'!W10+'15'!W10+'16'!W10+'17'!W10+'18'!W10+'19'!W10+'20'!W10+'21'!W10+'22'!W10+'23'!W10+'24'!W10+'25'!W10+'26'!W10+'27'!W10+'28'!W10+'29'!W10+'30'!W10+'31'!W10+'32'!W10+'33'!W10+'34'!W10+'35'!W10+'36'!W10+'37'!W10+'38'!W10+'39'!W10</f>
        <v>38</v>
      </c>
      <c r="F11" s="172">
        <f>'1'!Y10+'2'!Y10+'3'!Y10+'4'!Y10+'5'!Y10+'6'!Y10+'7'!Y10+'8'!Y10+'9'!Y10+'10'!Y10+'11'!Y10+'12'!Y10+'13'!Y10+'14'!Y10+'15'!Y10+'16'!Y10+'17'!Y10+'18'!Y10+'19'!Y10+'20'!Y10+'21'!Y10+'22'!Y10+'23'!Y10+'24'!Y10+'25'!Y10+'26'!Y10+'27'!Y10+'28'!Y10+'29'!Y10+'30'!Y10+'31'!Y10+'32'!Y10+'33'!Y10+'34'!Y10+'35'!Y10+'36'!Y10+'37'!Y10+'38'!Y10+'39'!Y10</f>
        <v>33</v>
      </c>
      <c r="G11" s="117">
        <v>6</v>
      </c>
      <c r="O11" s="49"/>
      <c r="P11" s="429" t="s">
        <v>565</v>
      </c>
      <c r="Q11" s="429">
        <v>1278601</v>
      </c>
      <c r="R11" s="429">
        <v>1266442</v>
      </c>
    </row>
    <row r="12" spans="1:18" x14ac:dyDescent="0.2">
      <c r="A12" s="159" t="s">
        <v>224</v>
      </c>
      <c r="B12" s="3" t="s">
        <v>267</v>
      </c>
      <c r="C12" s="174">
        <f>'1'!S11+'2'!S11+'3'!S11+'4'!S11+'5'!S11+'6'!S11+'7'!S11+'8'!S11+'9'!S11+'10'!S11+'11'!S11+'12'!S11+'13'!S11+'14'!S11+'15'!S11+'16'!S11+'17'!S11+'18'!S11+'19'!S11+'20'!S11+'21'!S11+'22'!S11+'23'!S11+'24'!S11+'25'!S11+'26'!S11+'27'!S11+'28'!S11+'29'!S11+'30'!S11+'31'!S11+'32'!S11+'33'!S11+'34'!S11+'35'!S11+'36'!S11+'37'!S11+'38'!S11+'39'!S11</f>
        <v>133.01771314542597</v>
      </c>
      <c r="D12" s="193">
        <f>'1'!U11+'2'!U11+'3'!U11+'4'!U11+'5'!U11+'6'!U11+'7'!U11+'8'!U11+'9'!U11+'10'!U11+'11'!U11+'12'!U11+'13'!U11+'14'!U11+'15'!U11+'16'!U11+'17'!U11+'18'!U11+'19'!U11+'20'!U11+'21'!U11+'22'!U11+'23'!U11+'24'!U11+'25'!U11+'26'!U11+'27'!U11+'28'!U11+'29'!U11+'30'!U11+'31'!U11+'32'!U11+'33'!U11+'34'!U11+'35'!U11+'36'!U11+'37'!U11+'38'!U11+'39'!U11</f>
        <v>47.14271697167343</v>
      </c>
      <c r="E12" s="120">
        <f>'1'!W11+'2'!W11+'3'!W11+'4'!W11+'5'!W11+'6'!W11+'7'!W11+'8'!W11+'9'!W11+'10'!W11+'11'!W11+'12'!W11+'13'!W11+'14'!W11+'15'!W11+'16'!W11+'17'!W11+'18'!W11+'19'!W11+'20'!W11+'21'!W11+'22'!W11+'23'!W11+'24'!W11+'25'!W11+'26'!W11+'27'!W11+'28'!W11+'29'!W11+'30'!W11+'31'!W11+'32'!W11+'33'!W11+'34'!W11+'35'!W11+'36'!W11+'37'!W11+'38'!W11+'39'!W11</f>
        <v>12</v>
      </c>
      <c r="F12" s="172">
        <f>'1'!Y11+'2'!Y11+'3'!Y11+'4'!Y11+'5'!Y11+'6'!Y11+'7'!Y11+'8'!Y11+'9'!Y11+'10'!Y11+'11'!Y11+'12'!Y11+'13'!Y11+'14'!Y11+'15'!Y11+'16'!Y11+'17'!Y11+'18'!Y11+'19'!Y11+'20'!Y11+'21'!Y11+'22'!Y11+'23'!Y11+'24'!Y11+'25'!Y11+'26'!Y11+'27'!Y11+'28'!Y11+'29'!Y11+'30'!Y11+'31'!Y11+'32'!Y11+'33'!Y11+'34'!Y11+'35'!Y11+'36'!Y11+'37'!Y11+'38'!Y11+'39'!Y11</f>
        <v>8</v>
      </c>
      <c r="G12" s="117">
        <v>7</v>
      </c>
      <c r="I12" s="26" t="s">
        <v>319</v>
      </c>
      <c r="J12" s="180">
        <f>最終需要_まとめ!C45</f>
        <v>3900</v>
      </c>
      <c r="O12" s="49"/>
      <c r="P12" s="429" t="s">
        <v>566</v>
      </c>
      <c r="Q12" s="429">
        <v>2700326</v>
      </c>
      <c r="R12" s="429">
        <v>2598785</v>
      </c>
    </row>
    <row r="13" spans="1:18" x14ac:dyDescent="0.2">
      <c r="A13" s="159" t="s">
        <v>225</v>
      </c>
      <c r="B13" s="3" t="s">
        <v>29</v>
      </c>
      <c r="C13" s="174">
        <f>'1'!S12+'2'!S12+'3'!S12+'4'!S12+'5'!S12+'6'!S12+'7'!S12+'8'!S12+'9'!S12+'10'!S12+'11'!S12+'12'!S12+'13'!S12+'14'!S12+'15'!S12+'16'!S12+'17'!S12+'18'!S12+'19'!S12+'20'!S12+'21'!S12+'22'!S12+'23'!S12+'24'!S12+'25'!S12+'26'!S12+'27'!S12+'28'!S12+'29'!S12+'30'!S12+'31'!S12+'32'!S12+'33'!S12+'34'!S12+'35'!S12+'36'!S12+'37'!S12+'38'!S12+'39'!S12</f>
        <v>100</v>
      </c>
      <c r="D13" s="193">
        <f>'1'!U12+'2'!U12+'3'!U12+'4'!U12+'5'!U12+'6'!U12+'7'!U12+'8'!U12+'9'!U12+'10'!U12+'11'!U12+'12'!U12+'13'!U12+'14'!U12+'15'!U12+'16'!U12+'17'!U12+'18'!U12+'19'!U12+'20'!U12+'21'!U12+'22'!U12+'23'!U12+'24'!U12+'25'!U12+'26'!U12+'27'!U12+'28'!U12+'29'!U12+'30'!U12+'31'!U12+'32'!U12+'33'!U12+'34'!U12+'35'!U12+'36'!U12+'37'!U12+'38'!U12+'39'!U12</f>
        <v>30.337941628264208</v>
      </c>
      <c r="E13" s="120">
        <f>'1'!W12+'2'!W12+'3'!W12+'4'!W12+'5'!W12+'6'!W12+'7'!W12+'8'!W12+'9'!W12+'10'!W12+'11'!W12+'12'!W12+'13'!W12+'14'!W12+'15'!W12+'16'!W12+'17'!W12+'18'!W12+'19'!W12+'20'!W12+'21'!W12+'22'!W12+'23'!W12+'24'!W12+'25'!W12+'26'!W12+'27'!W12+'28'!W12+'29'!W12+'30'!W12+'31'!W12+'32'!W12+'33'!W12+'34'!W12+'35'!W12+'36'!W12+'37'!W12+'38'!W12+'39'!W12</f>
        <v>5</v>
      </c>
      <c r="F13" s="172">
        <f>'1'!Y12+'2'!Y12+'3'!Y12+'4'!Y12+'5'!Y12+'6'!Y12+'7'!Y12+'8'!Y12+'9'!Y12+'10'!Y12+'11'!Y12+'12'!Y12+'13'!Y12+'14'!Y12+'15'!Y12+'16'!Y12+'17'!Y12+'18'!Y12+'19'!Y12+'20'!Y12+'21'!Y12+'22'!Y12+'23'!Y12+'24'!Y12+'25'!Y12+'26'!Y12+'27'!Y12+'28'!Y12+'29'!Y12+'30'!Y12+'31'!Y12+'32'!Y12+'33'!Y12+'34'!Y12+'35'!Y12+'36'!Y12+'37'!Y12+'38'!Y12+'39'!Y12</f>
        <v>4</v>
      </c>
      <c r="G13" s="117">
        <v>8</v>
      </c>
      <c r="I13" s="177" t="s">
        <v>320</v>
      </c>
      <c r="J13" s="183">
        <f>'1'!H44+'2'!H44+'3'!H44+'4'!H44+'5'!H44+'6'!H44+'7'!H44+'8'!H44+'9'!H44+'10'!H44+'11'!H44+'12'!H44+'13'!H44+'14'!H44+'15'!H44+'16'!H44+'17'!H44+'18'!H44+'19'!H44+'20'!H44+'21'!H44+'22'!H44+'23'!H44+'24'!H44+'25'!H44+'26'!H44+'27'!H44+'28'!H44+'29'!H44+'30'!H44+'31'!H44+'32'!H44+'33'!H44+'34'!H44+'35'!H44+'36'!H44+'37'!H44+'38'!H44+'39'!H44</f>
        <v>604.42604637002421</v>
      </c>
      <c r="O13" s="49"/>
      <c r="P13" s="429" t="s">
        <v>567</v>
      </c>
      <c r="Q13" s="429">
        <v>1115874</v>
      </c>
      <c r="R13" s="429">
        <v>1131429</v>
      </c>
    </row>
    <row r="14" spans="1:18" x14ac:dyDescent="0.2">
      <c r="A14" s="159" t="s">
        <v>226</v>
      </c>
      <c r="B14" s="3" t="s">
        <v>30</v>
      </c>
      <c r="C14" s="174">
        <f>'1'!S13+'2'!S13+'3'!S13+'4'!S13+'5'!S13+'6'!S13+'7'!S13+'8'!S13+'9'!S13+'10'!S13+'11'!S13+'12'!S13+'13'!S13+'14'!S13+'15'!S13+'16'!S13+'17'!S13+'18'!S13+'19'!S13+'20'!S13+'21'!S13+'22'!S13+'23'!S13+'24'!S13+'25'!S13+'26'!S13+'27'!S13+'28'!S13+'29'!S13+'30'!S13+'31'!S13+'32'!S13+'33'!S13+'34'!S13+'35'!S13+'36'!S13+'37'!S13+'38'!S13+'39'!S13</f>
        <v>100.81785633610056</v>
      </c>
      <c r="D14" s="193">
        <f>'1'!U13+'2'!U13+'3'!U13+'4'!U13+'5'!U13+'6'!U13+'7'!U13+'8'!U13+'9'!U13+'10'!U13+'11'!U13+'12'!U13+'13'!U13+'14'!U13+'15'!U13+'16'!U13+'17'!U13+'18'!U13+'19'!U13+'20'!U13+'21'!U13+'22'!U13+'23'!U13+'24'!U13+'25'!U13+'26'!U13+'27'!U13+'28'!U13+'29'!U13+'30'!U13+'31'!U13+'32'!U13+'33'!U13+'34'!U13+'35'!U13+'36'!U13+'37'!U13+'38'!U13+'39'!U13</f>
        <v>30.683695406639313</v>
      </c>
      <c r="E14" s="120">
        <f>'1'!W13+'2'!W13+'3'!W13+'4'!W13+'5'!W13+'6'!W13+'7'!W13+'8'!W13+'9'!W13+'10'!W13+'11'!W13+'12'!W13+'13'!W13+'14'!W13+'15'!W13+'16'!W13+'17'!W13+'18'!W13+'19'!W13+'20'!W13+'21'!W13+'22'!W13+'23'!W13+'24'!W13+'25'!W13+'26'!W13+'27'!W13+'28'!W13+'29'!W13+'30'!W13+'31'!W13+'32'!W13+'33'!W13+'34'!W13+'35'!W13+'36'!W13+'37'!W13+'38'!W13+'39'!W13</f>
        <v>0</v>
      </c>
      <c r="F14" s="172">
        <f>'1'!Y13+'2'!Y13+'3'!Y13+'4'!Y13+'5'!Y13+'6'!Y13+'7'!Y13+'8'!Y13+'9'!Y13+'10'!Y13+'11'!Y13+'12'!Y13+'13'!Y13+'14'!Y13+'15'!Y13+'16'!Y13+'17'!Y13+'18'!Y13+'19'!Y13+'20'!Y13+'21'!Y13+'22'!Y13+'23'!Y13+'24'!Y13+'25'!Y13+'26'!Y13+'27'!Y13+'28'!Y13+'29'!Y13+'30'!Y13+'31'!Y13+'32'!Y13+'33'!Y13+'34'!Y13+'35'!Y13+'36'!Y13+'37'!Y13+'38'!Y13+'39'!Y13</f>
        <v>0</v>
      </c>
      <c r="G14" s="117">
        <v>9</v>
      </c>
      <c r="I14" s="178" t="s">
        <v>321</v>
      </c>
      <c r="J14" s="184">
        <f>'1'!R44+'2'!R44+'3'!R44+'4'!R44+'5'!R44+'6'!R44+'7'!R44+'8'!R44+'9'!R44+'10'!R44+'11'!R44+'12'!R44+'13'!R44+'14'!R44+'15'!R44+'16'!R44+'17'!R44+'18'!R44+'19'!R44+'20'!R44+'21'!R44+'22'!R44+'23'!R44+'24'!R44+'25'!R44+'26'!R44+'27'!R44+'28'!R44+'29'!R44+'30'!R44+'31'!R44+'32'!R44+'33'!R44+'34'!R44+'35'!R44+'36'!R44+'37'!R44+'38'!R44+'39'!R44</f>
        <v>180.10876244021219</v>
      </c>
      <c r="O14" s="49"/>
      <c r="P14" s="429" t="s">
        <v>568</v>
      </c>
      <c r="Q14" s="429">
        <v>672561</v>
      </c>
      <c r="R14" s="429">
        <v>686870</v>
      </c>
    </row>
    <row r="15" spans="1:18" x14ac:dyDescent="0.2">
      <c r="A15" s="159" t="s">
        <v>2</v>
      </c>
      <c r="B15" s="3" t="s">
        <v>364</v>
      </c>
      <c r="C15" s="174">
        <f>'1'!S14+'2'!S14+'3'!S14+'4'!S14+'5'!S14+'6'!S14+'7'!S14+'8'!S14+'9'!S14+'10'!S14+'11'!S14+'12'!S14+'13'!S14+'14'!S14+'15'!S14+'16'!S14+'17'!S14+'18'!S14+'19'!S14+'20'!S14+'21'!S14+'22'!S14+'23'!S14+'24'!S14+'25'!S14+'26'!S14+'27'!S14+'28'!S14+'29'!S14+'30'!S14+'31'!S14+'32'!S14+'33'!S14+'34'!S14+'35'!S14+'36'!S14+'37'!S14+'38'!S14+'39'!S14</f>
        <v>155.42071974345251</v>
      </c>
      <c r="D15" s="193">
        <f>'1'!U14+'2'!U14+'3'!U14+'4'!U14+'5'!U14+'6'!U14+'7'!U14+'8'!U14+'9'!U14+'10'!U14+'11'!U14+'12'!U14+'13'!U14+'14'!U14+'15'!U14+'16'!U14+'17'!U14+'18'!U14+'19'!U14+'20'!U14+'21'!U14+'22'!U14+'23'!U14+'24'!U14+'25'!U14+'26'!U14+'27'!U14+'28'!U14+'29'!U14+'30'!U14+'31'!U14+'32'!U14+'33'!U14+'34'!U14+'35'!U14+'36'!U14+'37'!U14+'38'!U14+'39'!U14</f>
        <v>50.037339277870274</v>
      </c>
      <c r="E15" s="120">
        <f>'1'!W14+'2'!W14+'3'!W14+'4'!W14+'5'!W14+'6'!W14+'7'!W14+'8'!W14+'9'!W14+'10'!W14+'11'!W14+'12'!W14+'13'!W14+'14'!W14+'15'!W14+'16'!W14+'17'!W14+'18'!W14+'19'!W14+'20'!W14+'21'!W14+'22'!W14+'23'!W14+'24'!W14+'25'!W14+'26'!W14+'27'!W14+'28'!W14+'29'!W14+'30'!W14+'31'!W14+'32'!W14+'33'!W14+'34'!W14+'35'!W14+'36'!W14+'37'!W14+'38'!W14+'39'!W14</f>
        <v>6</v>
      </c>
      <c r="F15" s="172">
        <f>'1'!Y14+'2'!Y14+'3'!Y14+'4'!Y14+'5'!Y14+'6'!Y14+'7'!Y14+'8'!Y14+'9'!Y14+'10'!Y14+'11'!Y14+'12'!Y14+'13'!Y14+'14'!Y14+'15'!Y14+'16'!Y14+'17'!Y14+'18'!Y14+'19'!Y14+'20'!Y14+'21'!Y14+'22'!Y14+'23'!Y14+'24'!Y14+'25'!Y14+'26'!Y14+'27'!Y14+'28'!Y14+'29'!Y14+'30'!Y14+'31'!Y14+'32'!Y14+'33'!Y14+'34'!Y14+'35'!Y14+'36'!Y14+'37'!Y14+'38'!Y14+'39'!Y14</f>
        <v>6</v>
      </c>
      <c r="G15" s="117">
        <v>10</v>
      </c>
      <c r="I15" s="179" t="s">
        <v>322</v>
      </c>
      <c r="J15" s="182">
        <f>J12+J13+J14</f>
        <v>4684.5348088102364</v>
      </c>
      <c r="O15" s="49"/>
      <c r="P15" s="429" t="s">
        <v>569</v>
      </c>
      <c r="Q15" s="429">
        <v>474157</v>
      </c>
      <c r="R15" s="429">
        <v>451615</v>
      </c>
    </row>
    <row r="16" spans="1:18" x14ac:dyDescent="0.2">
      <c r="A16" s="159" t="s">
        <v>3</v>
      </c>
      <c r="B16" s="3" t="s">
        <v>31</v>
      </c>
      <c r="C16" s="174">
        <f>'1'!S15+'2'!S15+'3'!S15+'4'!S15+'5'!S15+'6'!S15+'7'!S15+'8'!S15+'9'!S15+'10'!S15+'11'!S15+'12'!S15+'13'!S15+'14'!S15+'15'!S15+'16'!S15+'17'!S15+'18'!S15+'19'!S15+'20'!S15+'21'!S15+'22'!S15+'23'!S15+'24'!S15+'25'!S15+'26'!S15+'27'!S15+'28'!S15+'29'!S15+'30'!S15+'31'!S15+'32'!S15+'33'!S15+'34'!S15+'35'!S15+'36'!S15+'37'!S15+'38'!S15+'39'!S15</f>
        <v>111.43876494185213</v>
      </c>
      <c r="D16" s="193">
        <f>'1'!U15+'2'!U15+'3'!U15+'4'!U15+'5'!U15+'6'!U15+'7'!U15+'8'!U15+'9'!U15+'10'!U15+'11'!U15+'12'!U15+'13'!U15+'14'!U15+'15'!U15+'16'!U15+'17'!U15+'18'!U15+'19'!U15+'20'!U15+'21'!U15+'22'!U15+'23'!U15+'24'!U15+'25'!U15+'26'!U15+'27'!U15+'28'!U15+'29'!U15+'30'!U15+'31'!U15+'32'!U15+'33'!U15+'34'!U15+'35'!U15+'36'!U15+'37'!U15+'38'!U15+'39'!U15</f>
        <v>51.149591390576745</v>
      </c>
      <c r="E16" s="120">
        <f>'1'!W15+'2'!W15+'3'!W15+'4'!W15+'5'!W15+'6'!W15+'7'!W15+'8'!W15+'9'!W15+'10'!W15+'11'!W15+'12'!W15+'13'!W15+'14'!W15+'15'!W15+'16'!W15+'17'!W15+'18'!W15+'19'!W15+'20'!W15+'21'!W15+'22'!W15+'23'!W15+'24'!W15+'25'!W15+'26'!W15+'27'!W15+'28'!W15+'29'!W15+'30'!W15+'31'!W15+'32'!W15+'33'!W15+'34'!W15+'35'!W15+'36'!W15+'37'!W15+'38'!W15+'39'!W15</f>
        <v>13</v>
      </c>
      <c r="F16" s="172">
        <f>'1'!Y15+'2'!Y15+'3'!Y15+'4'!Y15+'5'!Y15+'6'!Y15+'7'!Y15+'8'!Y15+'9'!Y15+'10'!Y15+'11'!Y15+'12'!Y15+'13'!Y15+'14'!Y15+'15'!Y15+'16'!Y15+'17'!Y15+'18'!Y15+'19'!Y15+'20'!Y15+'21'!Y15+'22'!Y15+'23'!Y15+'24'!Y15+'25'!Y15+'26'!Y15+'27'!Y15+'28'!Y15+'29'!Y15+'30'!Y15+'31'!Y15+'32'!Y15+'33'!Y15+'34'!Y15+'35'!Y15+'36'!Y15+'37'!Y15+'38'!Y15+'39'!Y15</f>
        <v>13</v>
      </c>
      <c r="G16" s="117">
        <v>11</v>
      </c>
      <c r="J16" s="181" t="s">
        <v>354</v>
      </c>
      <c r="L16" t="s">
        <v>177</v>
      </c>
      <c r="O16" s="49"/>
      <c r="P16" s="429" t="s">
        <v>570</v>
      </c>
      <c r="Q16" s="429">
        <v>469330</v>
      </c>
      <c r="R16" s="429">
        <v>445310</v>
      </c>
    </row>
    <row r="17" spans="1:18" x14ac:dyDescent="0.2">
      <c r="A17" s="159" t="s">
        <v>4</v>
      </c>
      <c r="B17" s="3" t="s">
        <v>32</v>
      </c>
      <c r="C17" s="174">
        <f>'1'!S16+'2'!S16+'3'!S16+'4'!S16+'5'!S16+'6'!S16+'7'!S16+'8'!S16+'9'!S16+'10'!S16+'11'!S16+'12'!S16+'13'!S16+'14'!S16+'15'!S16+'16'!S16+'17'!S16+'18'!S16+'19'!S16+'20'!S16+'21'!S16+'22'!S16+'23'!S16+'24'!S16+'25'!S16+'26'!S16+'27'!S16+'28'!S16+'29'!S16+'30'!S16+'31'!S16+'32'!S16+'33'!S16+'34'!S16+'35'!S16+'36'!S16+'37'!S16+'38'!S16+'39'!S16</f>
        <v>104.43685260962312</v>
      </c>
      <c r="D17" s="193">
        <f>'1'!U16+'2'!U16+'3'!U16+'4'!U16+'5'!U16+'6'!U16+'7'!U16+'8'!U16+'9'!U16+'10'!U16+'11'!U16+'12'!U16+'13'!U16+'14'!U16+'15'!U16+'16'!U16+'17'!U16+'18'!U16+'19'!U16+'20'!U16+'21'!U16+'22'!U16+'23'!U16+'24'!U16+'25'!U16+'26'!U16+'27'!U16+'28'!U16+'29'!U16+'30'!U16+'31'!U16+'32'!U16+'33'!U16+'34'!U16+'35'!U16+'36'!U16+'37'!U16+'38'!U16+'39'!U16</f>
        <v>25.522489261340482</v>
      </c>
      <c r="E17" s="120">
        <f>'1'!W16+'2'!W16+'3'!W16+'4'!W16+'5'!W16+'6'!W16+'7'!W16+'8'!W16+'9'!W16+'10'!W16+'11'!W16+'12'!W16+'13'!W16+'14'!W16+'15'!W16+'16'!W16+'17'!W16+'18'!W16+'19'!W16+'20'!W16+'21'!W16+'22'!W16+'23'!W16+'24'!W16+'25'!W16+'26'!W16+'27'!W16+'28'!W16+'29'!W16+'30'!W16+'31'!W16+'32'!W16+'33'!W16+'34'!W16+'35'!W16+'36'!W16+'37'!W16+'38'!W16+'39'!W16</f>
        <v>5</v>
      </c>
      <c r="F17" s="172">
        <f>'1'!Y16+'2'!Y16+'3'!Y16+'4'!Y16+'5'!Y16+'6'!Y16+'7'!Y16+'8'!Y16+'9'!Y16+'10'!Y16+'11'!Y16+'12'!Y16+'13'!Y16+'14'!Y16+'15'!Y16+'16'!Y16+'17'!Y16+'18'!Y16+'19'!Y16+'20'!Y16+'21'!Y16+'22'!Y16+'23'!Y16+'24'!Y16+'25'!Y16+'26'!Y16+'27'!Y16+'28'!Y16+'29'!Y16+'30'!Y16+'31'!Y16+'32'!Y16+'33'!Y16+'34'!Y16+'35'!Y16+'36'!Y16+'37'!Y16+'38'!Y16+'39'!Y16</f>
        <v>5</v>
      </c>
      <c r="G17" s="117">
        <v>12</v>
      </c>
      <c r="O17" s="49"/>
      <c r="P17" s="429"/>
      <c r="Q17" s="429"/>
      <c r="R17" s="429"/>
    </row>
    <row r="18" spans="1:18" x14ac:dyDescent="0.2">
      <c r="A18" s="159" t="s">
        <v>5</v>
      </c>
      <c r="B18" s="3" t="s">
        <v>33</v>
      </c>
      <c r="C18" s="174">
        <f>'1'!S17+'2'!S17+'3'!S17+'4'!S17+'5'!S17+'6'!S17+'7'!S17+'8'!S17+'9'!S17+'10'!S17+'11'!S17+'12'!S17+'13'!S17+'14'!S17+'15'!S17+'16'!S17+'17'!S17+'18'!S17+'19'!S17+'20'!S17+'21'!S17+'22'!S17+'23'!S17+'24'!S17+'25'!S17+'26'!S17+'27'!S17+'28'!S17+'29'!S17+'30'!S17+'31'!S17+'32'!S17+'33'!S17+'34'!S17+'35'!S17+'36'!S17+'37'!S17+'38'!S17+'39'!S17</f>
        <v>106.08911811840143</v>
      </c>
      <c r="D18" s="193">
        <f>'1'!U17+'2'!U17+'3'!U17+'4'!U17+'5'!U17+'6'!U17+'7'!U17+'8'!U17+'9'!U17+'10'!U17+'11'!U17+'12'!U17+'13'!U17+'14'!U17+'15'!U17+'16'!U17+'17'!U17+'18'!U17+'19'!U17+'20'!U17+'21'!U17+'22'!U17+'23'!U17+'24'!U17+'25'!U17+'26'!U17+'27'!U17+'28'!U17+'29'!U17+'30'!U17+'31'!U17+'32'!U17+'33'!U17+'34'!U17+'35'!U17+'36'!U17+'37'!U17+'38'!U17+'39'!U17</f>
        <v>23.829248069671696</v>
      </c>
      <c r="E18" s="120">
        <f>'1'!W17+'2'!W17+'3'!W17+'4'!W17+'5'!W17+'6'!W17+'7'!W17+'8'!W17+'9'!W17+'10'!W17+'11'!W17+'12'!W17+'13'!W17+'14'!W17+'15'!W17+'16'!W17+'17'!W17+'18'!W17+'19'!W17+'20'!W17+'21'!W17+'22'!W17+'23'!W17+'24'!W17+'25'!W17+'26'!W17+'27'!W17+'28'!W17+'29'!W17+'30'!W17+'31'!W17+'32'!W17+'33'!W17+'34'!W17+'35'!W17+'36'!W17+'37'!W17+'38'!W17+'39'!W17</f>
        <v>1</v>
      </c>
      <c r="F18" s="172">
        <f>'1'!Y17+'2'!Y17+'3'!Y17+'4'!Y17+'5'!Y17+'6'!Y17+'7'!Y17+'8'!Y17+'9'!Y17+'10'!Y17+'11'!Y17+'12'!Y17+'13'!Y17+'14'!Y17+'15'!Y17+'16'!Y17+'17'!Y17+'18'!Y17+'19'!Y17+'20'!Y17+'21'!Y17+'22'!Y17+'23'!Y17+'24'!Y17+'25'!Y17+'26'!Y17+'27'!Y17+'28'!Y17+'29'!Y17+'30'!Y17+'31'!Y17+'32'!Y17+'33'!Y17+'34'!Y17+'35'!Y17+'36'!Y17+'37'!Y17+'38'!Y17+'39'!Y17</f>
        <v>1</v>
      </c>
      <c r="G18" s="117">
        <v>13</v>
      </c>
      <c r="O18" s="49">
        <v>100</v>
      </c>
      <c r="P18" s="430" t="s">
        <v>561</v>
      </c>
      <c r="Q18" s="429">
        <v>7098009</v>
      </c>
      <c r="R18" s="429">
        <v>6903478</v>
      </c>
    </row>
    <row r="19" spans="1:18" x14ac:dyDescent="0.2">
      <c r="A19" s="159" t="s">
        <v>6</v>
      </c>
      <c r="B19" s="3" t="s">
        <v>34</v>
      </c>
      <c r="C19" s="174">
        <f>'1'!S18+'2'!S18+'3'!S18+'4'!S18+'5'!S18+'6'!S18+'7'!S18+'8'!S18+'9'!S18+'10'!S18+'11'!S18+'12'!S18+'13'!S18+'14'!S18+'15'!S18+'16'!S18+'17'!S18+'18'!S18+'19'!S18+'20'!S18+'21'!S18+'22'!S18+'23'!S18+'24'!S18+'25'!S18+'26'!S18+'27'!S18+'28'!S18+'29'!S18+'30'!S18+'31'!S18+'32'!S18+'33'!S18+'34'!S18+'35'!S18+'36'!S18+'37'!S18+'38'!S18+'39'!S18</f>
        <v>156.99281358821239</v>
      </c>
      <c r="D19" s="193">
        <f>'1'!U18+'2'!U18+'3'!U18+'4'!U18+'5'!U18+'6'!U18+'7'!U18+'8'!U18+'9'!U18+'10'!U18+'11'!U18+'12'!U18+'13'!U18+'14'!U18+'15'!U18+'16'!U18+'17'!U18+'18'!U18+'19'!U18+'20'!U18+'21'!U18+'22'!U18+'23'!U18+'24'!U18+'25'!U18+'26'!U18+'27'!U18+'28'!U18+'29'!U18+'30'!U18+'31'!U18+'32'!U18+'33'!U18+'34'!U18+'35'!U18+'36'!U18+'37'!U18+'38'!U18+'39'!U18</f>
        <v>66.769545580653727</v>
      </c>
      <c r="E19" s="120">
        <f>'1'!W18+'2'!W18+'3'!W18+'4'!W18+'5'!W18+'6'!W18+'7'!W18+'8'!W18+'9'!W18+'10'!W18+'11'!W18+'12'!W18+'13'!W18+'14'!W18+'15'!W18+'16'!W18+'17'!W18+'18'!W18+'19'!W18+'20'!W18+'21'!W18+'22'!W18+'23'!W18+'24'!W18+'25'!W18+'26'!W18+'27'!W18+'28'!W18+'29'!W18+'30'!W18+'31'!W18+'32'!W18+'33'!W18+'34'!W18+'35'!W18+'36'!W18+'37'!W18+'38'!W18+'39'!W18</f>
        <v>10</v>
      </c>
      <c r="F19" s="172">
        <f>'1'!Y18+'2'!Y18+'3'!Y18+'4'!Y18+'5'!Y18+'6'!Y18+'7'!Y18+'8'!Y18+'9'!Y18+'10'!Y18+'11'!Y18+'12'!Y18+'13'!Y18+'14'!Y18+'15'!Y18+'16'!Y18+'17'!Y18+'18'!Y18+'19'!Y18+'20'!Y18+'21'!Y18+'22'!Y18+'23'!Y18+'24'!Y18+'25'!Y18+'26'!Y18+'27'!Y18+'28'!Y18+'29'!Y18+'30'!Y18+'31'!Y18+'32'!Y18+'33'!Y18+'34'!Y18+'35'!Y18+'36'!Y18+'37'!Y18+'38'!Y18+'39'!Y18</f>
        <v>9</v>
      </c>
      <c r="G19" s="117">
        <v>14</v>
      </c>
      <c r="L19" t="s">
        <v>610</v>
      </c>
      <c r="O19" s="49"/>
      <c r="P19" s="430" t="s">
        <v>571</v>
      </c>
      <c r="Q19" s="435">
        <v>3587529</v>
      </c>
      <c r="R19" s="429">
        <v>3385318</v>
      </c>
    </row>
    <row r="20" spans="1:18" x14ac:dyDescent="0.2">
      <c r="A20" s="159" t="s">
        <v>7</v>
      </c>
      <c r="B20" s="3" t="s">
        <v>268</v>
      </c>
      <c r="C20" s="174">
        <f>'1'!S19+'2'!S19+'3'!S19+'4'!S19+'5'!S19+'6'!S19+'7'!S19+'8'!S19+'9'!S19+'10'!S19+'11'!S19+'12'!S19+'13'!S19+'14'!S19+'15'!S19+'16'!S19+'17'!S19+'18'!S19+'19'!S19+'20'!S19+'21'!S19+'22'!S19+'23'!S19+'24'!S19+'25'!S19+'26'!S19+'27'!S19+'28'!S19+'29'!S19+'30'!S19+'31'!S19+'32'!S19+'33'!S19+'34'!S19+'35'!S19+'36'!S19+'37'!S19+'38'!S19+'39'!S19</f>
        <v>104.22852738437264</v>
      </c>
      <c r="D20" s="193">
        <f>'1'!U19+'2'!U19+'3'!U19+'4'!U19+'5'!U19+'6'!U19+'7'!U19+'8'!U19+'9'!U19+'10'!U19+'11'!U19+'12'!U19+'13'!U19+'14'!U19+'15'!U19+'16'!U19+'17'!U19+'18'!U19+'19'!U19+'20'!U19+'21'!U19+'22'!U19+'23'!U19+'24'!U19+'25'!U19+'26'!U19+'27'!U19+'28'!U19+'29'!U19+'30'!U19+'31'!U19+'32'!U19+'33'!U19+'34'!U19+'35'!U19+'36'!U19+'37'!U19+'38'!U19+'39'!U19</f>
        <v>42.888814401506878</v>
      </c>
      <c r="E20" s="120">
        <f>'1'!W19+'2'!W19+'3'!W19+'4'!W19+'5'!W19+'6'!W19+'7'!W19+'8'!W19+'9'!W19+'10'!W19+'11'!W19+'12'!W19+'13'!W19+'14'!W19+'15'!W19+'16'!W19+'17'!W19+'18'!W19+'19'!W19+'20'!W19+'21'!W19+'22'!W19+'23'!W19+'24'!W19+'25'!W19+'26'!W19+'27'!W19+'28'!W19+'29'!W19+'30'!W19+'31'!W19+'32'!W19+'33'!W19+'34'!W19+'35'!W19+'36'!W19+'37'!W19+'38'!W19+'39'!W19</f>
        <v>1</v>
      </c>
      <c r="F20" s="172">
        <f>'1'!Y19+'2'!Y19+'3'!Y19+'4'!Y19+'5'!Y19+'6'!Y19+'7'!Y19+'8'!Y19+'9'!Y19+'10'!Y19+'11'!Y19+'12'!Y19+'13'!Y19+'14'!Y19+'15'!Y19+'16'!Y19+'17'!Y19+'18'!Y19+'19'!Y19+'20'!Y19+'21'!Y19+'22'!Y19+'23'!Y19+'24'!Y19+'25'!Y19+'26'!Y19+'27'!Y19+'28'!Y19+'29'!Y19+'30'!Y19+'31'!Y19+'32'!Y19+'33'!Y19+'34'!Y19+'35'!Y19+'36'!Y19+'37'!Y19+'38'!Y19+'39'!Y19</f>
        <v>1</v>
      </c>
      <c r="G20" s="117">
        <v>15</v>
      </c>
      <c r="O20" s="49">
        <v>202</v>
      </c>
      <c r="P20" s="430" t="s">
        <v>572</v>
      </c>
      <c r="Q20" s="429">
        <v>1983439</v>
      </c>
      <c r="R20" s="429">
        <v>1820927</v>
      </c>
    </row>
    <row r="21" spans="1:18" x14ac:dyDescent="0.2">
      <c r="A21" s="159" t="s">
        <v>8</v>
      </c>
      <c r="B21" s="3" t="s">
        <v>269</v>
      </c>
      <c r="C21" s="174">
        <f>'1'!S20+'2'!S20+'3'!S20+'4'!S20+'5'!S20+'6'!S20+'7'!S20+'8'!S20+'9'!S20+'10'!S20+'11'!S20+'12'!S20+'13'!S20+'14'!S20+'15'!S20+'16'!S20+'17'!S20+'18'!S20+'19'!S20+'20'!S20+'21'!S20+'22'!S20+'23'!S20+'24'!S20+'25'!S20+'26'!S20+'27'!S20+'28'!S20+'29'!S20+'30'!S20+'31'!S20+'32'!S20+'33'!S20+'34'!S20+'35'!S20+'36'!S20+'37'!S20+'38'!S20+'39'!S20</f>
        <v>100</v>
      </c>
      <c r="D21" s="193">
        <f>'1'!U20+'2'!U20+'3'!U20+'4'!U20+'5'!U20+'6'!U20+'7'!U20+'8'!U20+'9'!U20+'10'!U20+'11'!U20+'12'!U20+'13'!U20+'14'!U20+'15'!U20+'16'!U20+'17'!U20+'18'!U20+'19'!U20+'20'!U20+'21'!U20+'22'!U20+'23'!U20+'24'!U20+'25'!U20+'26'!U20+'27'!U20+'28'!U20+'29'!U20+'30'!U20+'31'!U20+'32'!U20+'33'!U20+'34'!U20+'35'!U20+'36'!U20+'37'!U20+'38'!U20+'39'!U20</f>
        <v>43.755958055290755</v>
      </c>
      <c r="E21" s="120">
        <f>'1'!W20+'2'!W20+'3'!W20+'4'!W20+'5'!W20+'6'!W20+'7'!W20+'8'!W20+'9'!W20+'10'!W20+'11'!W20+'12'!W20+'13'!W20+'14'!W20+'15'!W20+'16'!W20+'17'!W20+'18'!W20+'19'!W20+'20'!W20+'21'!W20+'22'!W20+'23'!W20+'24'!W20+'25'!W20+'26'!W20+'27'!W20+'28'!W20+'29'!W20+'30'!W20+'31'!W20+'32'!W20+'33'!W20+'34'!W20+'35'!W20+'36'!W20+'37'!W20+'38'!W20+'39'!W20</f>
        <v>5</v>
      </c>
      <c r="F21" s="172">
        <f>'1'!Y20+'2'!Y20+'3'!Y20+'4'!Y20+'5'!Y20+'6'!Y20+'7'!Y20+'8'!Y20+'9'!Y20+'10'!Y20+'11'!Y20+'12'!Y20+'13'!Y20+'14'!Y20+'15'!Y20+'16'!Y20+'17'!Y20+'18'!Y20+'19'!Y20+'20'!Y20+'21'!Y20+'22'!Y20+'23'!Y20+'24'!Y20+'25'!Y20+'26'!Y20+'27'!Y20+'28'!Y20+'29'!Y20+'30'!Y20+'31'!Y20+'32'!Y20+'33'!Y20+'34'!Y20+'35'!Y20+'36'!Y20+'37'!Y20+'38'!Y20+'39'!Y20</f>
        <v>4</v>
      </c>
      <c r="G21" s="117">
        <v>16</v>
      </c>
      <c r="O21" s="49">
        <v>204</v>
      </c>
      <c r="P21" s="430" t="s">
        <v>573</v>
      </c>
      <c r="Q21" s="429">
        <v>1396599</v>
      </c>
      <c r="R21" s="429">
        <v>1365527</v>
      </c>
    </row>
    <row r="22" spans="1:18" x14ac:dyDescent="0.2">
      <c r="A22" s="159" t="s">
        <v>9</v>
      </c>
      <c r="B22" s="3" t="s">
        <v>270</v>
      </c>
      <c r="C22" s="174">
        <f>'1'!S21+'2'!S21+'3'!S21+'4'!S21+'5'!S21+'6'!S21+'7'!S21+'8'!S21+'9'!S21+'10'!S21+'11'!S21+'12'!S21+'13'!S21+'14'!S21+'15'!S21+'16'!S21+'17'!S21+'18'!S21+'19'!S21+'20'!S21+'21'!S21+'22'!S21+'23'!S21+'24'!S21+'25'!S21+'26'!S21+'27'!S21+'28'!S21+'29'!S21+'30'!S21+'31'!S21+'32'!S21+'33'!S21+'34'!S21+'35'!S21+'36'!S21+'37'!S21+'38'!S21+'39'!S21</f>
        <v>129.24706364248482</v>
      </c>
      <c r="D22" s="193">
        <f>'1'!U21+'2'!U21+'3'!U21+'4'!U21+'5'!U21+'6'!U21+'7'!U21+'8'!U21+'9'!U21+'10'!U21+'11'!U21+'12'!U21+'13'!U21+'14'!U21+'15'!U21+'16'!U21+'17'!U21+'18'!U21+'19'!U21+'20'!U21+'21'!U21+'22'!U21+'23'!U21+'24'!U21+'25'!U21+'26'!U21+'27'!U21+'28'!U21+'29'!U21+'30'!U21+'31'!U21+'32'!U21+'33'!U21+'34'!U21+'35'!U21+'36'!U21+'37'!U21+'38'!U21+'39'!U21</f>
        <v>50.388414672930111</v>
      </c>
      <c r="E22" s="120">
        <f>'1'!W21+'2'!W21+'3'!W21+'4'!W21+'5'!W21+'6'!W21+'7'!W21+'8'!W21+'9'!W21+'10'!W21+'11'!W21+'12'!W21+'13'!W21+'14'!W21+'15'!W21+'16'!W21+'17'!W21+'18'!W21+'19'!W21+'20'!W21+'21'!W21+'22'!W21+'23'!W21+'24'!W21+'25'!W21+'26'!W21+'27'!W21+'28'!W21+'29'!W21+'30'!W21+'31'!W21+'32'!W21+'33'!W21+'34'!W21+'35'!W21+'36'!W21+'37'!W21+'38'!W21+'39'!W21</f>
        <v>15</v>
      </c>
      <c r="F22" s="172">
        <f>'1'!Y21+'2'!Y21+'3'!Y21+'4'!Y21+'5'!Y21+'6'!Y21+'7'!Y21+'8'!Y21+'9'!Y21+'10'!Y21+'11'!Y21+'12'!Y21+'13'!Y21+'14'!Y21+'15'!Y21+'16'!Y21+'17'!Y21+'18'!Y21+'19'!Y21+'20'!Y21+'21'!Y21+'22'!Y21+'23'!Y21+'24'!Y21+'25'!Y21+'26'!Y21+'27'!Y21+'28'!Y21+'29'!Y21+'30'!Y21+'31'!Y21+'32'!Y21+'33'!Y21+'34'!Y21+'35'!Y21+'36'!Y21+'37'!Y21+'38'!Y21+'39'!Y21</f>
        <v>16</v>
      </c>
      <c r="G22" s="117">
        <v>17</v>
      </c>
      <c r="O22" s="49">
        <v>206</v>
      </c>
      <c r="P22" s="430" t="s">
        <v>574</v>
      </c>
      <c r="Q22" s="429">
        <v>207491</v>
      </c>
      <c r="R22" s="429">
        <v>198864</v>
      </c>
    </row>
    <row r="23" spans="1:18" x14ac:dyDescent="0.2">
      <c r="A23" s="159" t="s">
        <v>10</v>
      </c>
      <c r="B23" s="3" t="s">
        <v>271</v>
      </c>
      <c r="C23" s="174">
        <f>'1'!S22+'2'!S22+'3'!S22+'4'!S22+'5'!S22+'6'!S22+'7'!S22+'8'!S22+'9'!S22+'10'!S22+'11'!S22+'12'!S22+'13'!S22+'14'!S22+'15'!S22+'16'!S22+'17'!S22+'18'!S22+'19'!S22+'20'!S22+'21'!S22+'22'!S22+'23'!S22+'24'!S22+'25'!S22+'26'!S22+'27'!S22+'28'!S22+'29'!S22+'30'!S22+'31'!S22+'32'!S22+'33'!S22+'34'!S22+'35'!S22+'36'!S22+'37'!S22+'38'!S22+'39'!S22</f>
        <v>102.49280747119688</v>
      </c>
      <c r="D23" s="193">
        <f>'1'!U22+'2'!U22+'3'!U22+'4'!U22+'5'!U22+'6'!U22+'7'!U22+'8'!U22+'9'!U22+'10'!U22+'11'!U22+'12'!U22+'13'!U22+'14'!U22+'15'!U22+'16'!U22+'17'!U22+'18'!U22+'19'!U22+'20'!U22+'21'!U22+'22'!U22+'23'!U22+'24'!U22+'25'!U22+'26'!U22+'27'!U22+'28'!U22+'29'!U22+'30'!U22+'31'!U22+'32'!U22+'33'!U22+'34'!U22+'35'!U22+'36'!U22+'37'!U22+'38'!U22+'39'!U22</f>
        <v>35.504044418127016</v>
      </c>
      <c r="E23" s="120">
        <f>'1'!W22+'2'!W22+'3'!W22+'4'!W22+'5'!W22+'6'!W22+'7'!W22+'8'!W22+'9'!W22+'10'!W22+'11'!W22+'12'!W22+'13'!W22+'14'!W22+'15'!W22+'16'!W22+'17'!W22+'18'!W22+'19'!W22+'20'!W22+'21'!W22+'22'!W22+'23'!W22+'24'!W22+'25'!W22+'26'!W22+'27'!W22+'28'!W22+'29'!W22+'30'!W22+'31'!W22+'32'!W22+'33'!W22+'34'!W22+'35'!W22+'36'!W22+'37'!W22+'38'!W22+'39'!W22</f>
        <v>4</v>
      </c>
      <c r="F23" s="172">
        <f>'1'!Y22+'2'!Y22+'3'!Y22+'4'!Y22+'5'!Y22+'6'!Y22+'7'!Y22+'8'!Y22+'9'!Y22+'10'!Y22+'11'!Y22+'12'!Y22+'13'!Y22+'14'!Y22+'15'!Y22+'16'!Y22+'17'!Y22+'18'!Y22+'19'!Y22+'20'!Y22+'21'!Y22+'22'!Y22+'23'!Y22+'24'!Y22+'25'!Y22+'26'!Y22+'27'!Y22+'28'!Y22+'29'!Y22+'30'!Y22+'31'!Y22+'32'!Y22+'33'!Y22+'34'!Y22+'35'!Y22+'36'!Y22+'37'!Y22+'38'!Y22+'39'!Y22</f>
        <v>4</v>
      </c>
      <c r="G23" s="117">
        <v>18</v>
      </c>
      <c r="O23" s="49"/>
      <c r="P23" s="430" t="s">
        <v>563</v>
      </c>
      <c r="Q23" s="429">
        <v>1982260</v>
      </c>
      <c r="R23" s="429">
        <v>1908128</v>
      </c>
    </row>
    <row r="24" spans="1:18" x14ac:dyDescent="0.2">
      <c r="A24" s="159" t="s">
        <v>11</v>
      </c>
      <c r="B24" s="3" t="s">
        <v>35</v>
      </c>
      <c r="C24" s="174">
        <f>'1'!S23+'2'!S23+'3'!S23+'4'!S23+'5'!S23+'6'!S23+'7'!S23+'8'!S23+'9'!S23+'10'!S23+'11'!S23+'12'!S23+'13'!S23+'14'!S23+'15'!S23+'16'!S23+'17'!S23+'18'!S23+'19'!S23+'20'!S23+'21'!S23+'22'!S23+'23'!S23+'24'!S23+'25'!S23+'26'!S23+'27'!S23+'28'!S23+'29'!S23+'30'!S23+'31'!S23+'32'!S23+'33'!S23+'34'!S23+'35'!S23+'36'!S23+'37'!S23+'38'!S23+'39'!S23</f>
        <v>113.40776704257256</v>
      </c>
      <c r="D24" s="193">
        <f>'1'!U23+'2'!U23+'3'!U23+'4'!U23+'5'!U23+'6'!U23+'7'!U23+'8'!U23+'9'!U23+'10'!U23+'11'!U23+'12'!U23+'13'!U23+'14'!U23+'15'!U23+'16'!U23+'17'!U23+'18'!U23+'19'!U23+'20'!U23+'21'!U23+'22'!U23+'23'!U23+'24'!U23+'25'!U23+'26'!U23+'27'!U23+'28'!U23+'29'!U23+'30'!U23+'31'!U23+'32'!U23+'33'!U23+'34'!U23+'35'!U23+'36'!U23+'37'!U23+'38'!U23+'39'!U23</f>
        <v>37.987636652721875</v>
      </c>
      <c r="E24" s="120">
        <f>'1'!W23+'2'!W23+'3'!W23+'4'!W23+'5'!W23+'6'!W23+'7'!W23+'8'!W23+'9'!W23+'10'!W23+'11'!W23+'12'!W23+'13'!W23+'14'!W23+'15'!W23+'16'!W23+'17'!W23+'18'!W23+'19'!W23+'20'!W23+'21'!W23+'22'!W23+'23'!W23+'24'!W23+'25'!W23+'26'!W23+'27'!W23+'28'!W23+'29'!W23+'30'!W23+'31'!W23+'32'!W23+'33'!W23+'34'!W23+'35'!W23+'36'!W23+'37'!W23+'38'!W23+'39'!W23</f>
        <v>8</v>
      </c>
      <c r="F24" s="172">
        <f>'1'!Y23+'2'!Y23+'3'!Y23+'4'!Y23+'5'!Y23+'6'!Y23+'7'!Y23+'8'!Y23+'9'!Y23+'10'!Y23+'11'!Y23+'12'!Y23+'13'!Y23+'14'!Y23+'15'!Y23+'16'!Y23+'17'!Y23+'18'!Y23+'19'!Y23+'20'!Y23+'21'!Y23+'22'!Y23+'23'!Y23+'24'!Y23+'25'!Y23+'26'!Y23+'27'!Y23+'28'!Y23+'29'!Y23+'30'!Y23+'31'!Y23+'32'!Y23+'33'!Y23+'34'!Y23+'35'!Y23+'36'!Y23+'37'!Y23+'38'!Y23+'39'!Y23</f>
        <v>9</v>
      </c>
      <c r="G24" s="117">
        <v>19</v>
      </c>
      <c r="O24" s="49">
        <v>207</v>
      </c>
      <c r="P24" s="430" t="s">
        <v>575</v>
      </c>
      <c r="Q24" s="429">
        <v>654478</v>
      </c>
      <c r="R24" s="429">
        <v>639533</v>
      </c>
    </row>
    <row r="25" spans="1:18" x14ac:dyDescent="0.2">
      <c r="A25" s="159" t="s">
        <v>12</v>
      </c>
      <c r="B25" s="3" t="s">
        <v>366</v>
      </c>
      <c r="C25" s="174">
        <f>'1'!S24+'2'!S24+'3'!S24+'4'!S24+'5'!S24+'6'!S24+'7'!S24+'8'!S24+'9'!S24+'10'!S24+'11'!S24+'12'!S24+'13'!S24+'14'!S24+'15'!S24+'16'!S24+'17'!S24+'18'!S24+'19'!S24+'20'!S24+'21'!S24+'22'!S24+'23'!S24+'24'!S24+'25'!S24+'26'!S24+'27'!S24+'28'!S24+'29'!S24+'30'!S24+'31'!S24+'32'!S24+'33'!S24+'34'!S24+'35'!S24+'36'!S24+'37'!S24+'38'!S24+'39'!S24</f>
        <v>100.53124302376838</v>
      </c>
      <c r="D25" s="193">
        <f>'1'!U24+'2'!U24+'3'!U24+'4'!U24+'5'!U24+'6'!U24+'7'!U24+'8'!U24+'9'!U24+'10'!U24+'11'!U24+'12'!U24+'13'!U24+'14'!U24+'15'!U24+'16'!U24+'17'!U24+'18'!U24+'19'!U24+'20'!U24+'21'!U24+'22'!U24+'23'!U24+'24'!U24+'25'!U24+'26'!U24+'27'!U24+'28'!U24+'29'!U24+'30'!U24+'31'!U24+'32'!U24+'33'!U24+'34'!U24+'35'!U24+'36'!U24+'37'!U24+'38'!U24+'39'!U24</f>
        <v>35.572593685333416</v>
      </c>
      <c r="E25" s="120">
        <f>'1'!W24+'2'!W24+'3'!W24+'4'!W24+'5'!W24+'6'!W24+'7'!W24+'8'!W24+'9'!W24+'10'!W24+'11'!W24+'12'!W24+'13'!W24+'14'!W24+'15'!W24+'16'!W24+'17'!W24+'18'!W24+'19'!W24+'20'!W24+'21'!W24+'22'!W24+'23'!W24+'24'!W24+'25'!W24+'26'!W24+'27'!W24+'28'!W24+'29'!W24+'30'!W24+'31'!W24+'32'!W24+'33'!W24+'34'!W24+'35'!W24+'36'!W24+'37'!W24+'38'!W24+'39'!W24</f>
        <v>3</v>
      </c>
      <c r="F25" s="172">
        <f>'1'!Y24+'2'!Y24+'3'!Y24+'4'!Y24+'5'!Y24+'6'!Y24+'7'!Y24+'8'!Y24+'9'!Y24+'10'!Y24+'11'!Y24+'12'!Y24+'13'!Y24+'14'!Y24+'15'!Y24+'16'!Y24+'17'!Y24+'18'!Y24+'19'!Y24+'20'!Y24+'21'!Y24+'22'!Y24+'23'!Y24+'24'!Y24+'25'!Y24+'26'!Y24+'27'!Y24+'28'!Y24+'29'!Y24+'30'!Y24+'31'!Y24+'32'!Y24+'33'!Y24+'34'!Y24+'35'!Y24+'36'!Y24+'37'!Y24+'38'!Y24+'39'!Y24</f>
        <v>5</v>
      </c>
      <c r="G25" s="117">
        <v>20</v>
      </c>
      <c r="O25" s="49">
        <v>214</v>
      </c>
      <c r="P25" s="430" t="s">
        <v>576</v>
      </c>
      <c r="Q25" s="429">
        <v>470475</v>
      </c>
      <c r="R25" s="429">
        <v>449216</v>
      </c>
    </row>
    <row r="26" spans="1:18" x14ac:dyDescent="0.2">
      <c r="A26" s="159" t="s">
        <v>13</v>
      </c>
      <c r="B26" s="3" t="s">
        <v>191</v>
      </c>
      <c r="C26" s="174">
        <f>'1'!S25+'2'!S25+'3'!S25+'4'!S25+'5'!S25+'6'!S25+'7'!S25+'8'!S25+'9'!S25+'10'!S25+'11'!S25+'12'!S25+'13'!S25+'14'!S25+'15'!S25+'16'!S25+'17'!S25+'18'!S25+'19'!S25+'20'!S25+'21'!S25+'22'!S25+'23'!S25+'24'!S25+'25'!S25+'26'!S25+'27'!S25+'28'!S25+'29'!S25+'30'!S25+'31'!S25+'32'!S25+'33'!S25+'34'!S25+'35'!S25+'36'!S25+'37'!S25+'38'!S25+'39'!S25</f>
        <v>101.97177276486492</v>
      </c>
      <c r="D26" s="193">
        <f>'1'!U25+'2'!U25+'3'!U25+'4'!U25+'5'!U25+'6'!U25+'7'!U25+'8'!U25+'9'!U25+'10'!U25+'11'!U25+'12'!U25+'13'!U25+'14'!U25+'15'!U25+'16'!U25+'17'!U25+'18'!U25+'19'!U25+'20'!U25+'21'!U25+'22'!U25+'23'!U25+'24'!U25+'25'!U25+'26'!U25+'27'!U25+'28'!U25+'29'!U25+'30'!U25+'31'!U25+'32'!U25+'33'!U25+'34'!U25+'35'!U25+'36'!U25+'37'!U25+'38'!U25+'39'!U25</f>
        <v>23.025884172711425</v>
      </c>
      <c r="E26" s="120">
        <f>'1'!W25+'2'!W25+'3'!W25+'4'!W25+'5'!W25+'6'!W25+'7'!W25+'8'!W25+'9'!W25+'10'!W25+'11'!W25+'12'!W25+'13'!W25+'14'!W25+'15'!W25+'16'!W25+'17'!W25+'18'!W25+'19'!W25+'20'!W25+'21'!W25+'22'!W25+'23'!W25+'24'!W25+'25'!W25+'26'!W25+'27'!W25+'28'!W25+'29'!W25+'30'!W25+'31'!W25+'32'!W25+'33'!W25+'34'!W25+'35'!W25+'36'!W25+'37'!W25+'38'!W25+'39'!W25</f>
        <v>15</v>
      </c>
      <c r="F26" s="172">
        <f>'1'!Y25+'2'!Y25+'3'!Y25+'4'!Y25+'5'!Y25+'6'!Y25+'7'!Y25+'8'!Y25+'9'!Y25+'10'!Y25+'11'!Y25+'12'!Y25+'13'!Y25+'14'!Y25+'15'!Y25+'16'!Y25+'17'!Y25+'18'!Y25+'19'!Y25+'20'!Y25+'21'!Y25+'22'!Y25+'23'!Y25+'24'!Y25+'25'!Y25+'26'!Y25+'27'!Y25+'28'!Y25+'29'!Y25+'30'!Y25+'31'!Y25+'32'!Y25+'33'!Y25+'34'!Y25+'35'!Y25+'36'!Y25+'37'!Y25+'38'!Y25+'39'!Y25</f>
        <v>10</v>
      </c>
      <c r="G26" s="117">
        <v>21</v>
      </c>
      <c r="O26" s="49">
        <v>217</v>
      </c>
      <c r="P26" s="430" t="s">
        <v>577</v>
      </c>
      <c r="Q26" s="429">
        <v>331657</v>
      </c>
      <c r="R26" s="429">
        <v>316397</v>
      </c>
    </row>
    <row r="27" spans="1:18" x14ac:dyDescent="0.2">
      <c r="A27" s="11" t="s">
        <v>14</v>
      </c>
      <c r="B27" s="12" t="s">
        <v>50</v>
      </c>
      <c r="C27" s="176">
        <f>'1'!S26+'2'!S26+'3'!S26+'4'!S26+'5'!S26+'6'!S26+'7'!S26+'8'!S26+'9'!S26+'10'!S26+'11'!S26+'12'!S26+'13'!S26+'14'!S26+'15'!S26+'16'!S26+'17'!S26+'18'!S26+'19'!S26+'20'!S26+'21'!S26+'22'!S26+'23'!S26+'24'!S26+'25'!S26+'26'!S26+'27'!S26+'28'!S26+'29'!S26+'30'!S26+'31'!S26+'32'!S26+'33'!S26+'34'!S26+'35'!S26+'36'!S26+'37'!S26+'38'!S26+'39'!S26</f>
        <v>139.99980345086206</v>
      </c>
      <c r="D27" s="195">
        <f>'1'!U26+'2'!U26+'3'!U26+'4'!U26+'5'!U26+'6'!U26+'7'!U26+'8'!U26+'9'!U26+'10'!U26+'11'!U26+'12'!U26+'13'!U26+'14'!U26+'15'!U26+'16'!U26+'17'!U26+'18'!U26+'19'!U26+'20'!U26+'21'!U26+'22'!U26+'23'!U26+'24'!U26+'25'!U26+'26'!U26+'27'!U26+'28'!U26+'29'!U26+'30'!U26+'31'!U26+'32'!U26+'33'!U26+'34'!U26+'35'!U26+'36'!U26+'37'!U26+'38'!U26+'39'!U26</f>
        <v>54.152847511727771</v>
      </c>
      <c r="E27" s="121">
        <f>'1'!W26+'2'!W26+'3'!W26+'4'!W26+'5'!W26+'6'!W26+'7'!W26+'8'!W26+'9'!W26+'10'!W26+'11'!W26+'12'!W26+'13'!W26+'14'!W26+'15'!W26+'16'!W26+'17'!W26+'18'!W26+'19'!W26+'20'!W26+'21'!W26+'22'!W26+'23'!W26+'24'!W26+'25'!W26+'26'!W26+'27'!W26+'28'!W26+'29'!W26+'30'!W26+'31'!W26+'32'!W26+'33'!W26+'34'!W26+'35'!W26+'36'!W26+'37'!W26+'38'!W26+'39'!W26</f>
        <v>13</v>
      </c>
      <c r="F27" s="173">
        <f>'1'!Y26+'2'!Y26+'3'!Y26+'4'!Y26+'5'!Y26+'6'!Y26+'7'!Y26+'8'!Y26+'9'!Y26+'10'!Y26+'11'!Y26+'12'!Y26+'13'!Y26+'14'!Y26+'15'!Y26+'16'!Y26+'17'!Y26+'18'!Y26+'19'!Y26+'20'!Y26+'21'!Y26+'22'!Y26+'23'!Y26+'24'!Y26+'25'!Y26+'26'!Y26+'27'!Y26+'28'!Y26+'29'!Y26+'30'!Y26+'31'!Y26+'32'!Y26+'33'!Y26+'34'!Y26+'35'!Y26+'36'!Y26+'37'!Y26+'38'!Y26+'39'!Y26</f>
        <v>8</v>
      </c>
      <c r="G27" s="55">
        <v>22</v>
      </c>
      <c r="O27" s="49">
        <v>219</v>
      </c>
      <c r="P27" s="430" t="s">
        <v>578</v>
      </c>
      <c r="Q27" s="429">
        <v>462755</v>
      </c>
      <c r="R27" s="429">
        <v>441083</v>
      </c>
    </row>
    <row r="28" spans="1:18" x14ac:dyDescent="0.2">
      <c r="A28" s="159" t="s">
        <v>15</v>
      </c>
      <c r="B28" s="3" t="s">
        <v>36</v>
      </c>
      <c r="C28" s="174">
        <f>'1'!S27+'2'!S27+'3'!S27+'4'!S27+'5'!S27+'6'!S27+'7'!S27+'8'!S27+'9'!S27+'10'!S27+'11'!S27+'12'!S27+'13'!S27+'14'!S27+'15'!S27+'16'!S27+'17'!S27+'18'!S27+'19'!S27+'20'!S27+'21'!S27+'22'!S27+'23'!S27+'24'!S27+'25'!S27+'26'!S27+'27'!S27+'28'!S27+'29'!S27+'30'!S27+'31'!S27+'32'!S27+'33'!S27+'34'!S27+'35'!S27+'36'!S27+'37'!S27+'38'!S27+'39'!S27</f>
        <v>117.3452463228587</v>
      </c>
      <c r="D28" s="193">
        <f>'1'!U27+'2'!U27+'3'!U27+'4'!U27+'5'!U27+'6'!U27+'7'!U27+'8'!U27+'9'!U27+'10'!U27+'11'!U27+'12'!U27+'13'!U27+'14'!U27+'15'!U27+'16'!U27+'17'!U27+'18'!U27+'19'!U27+'20'!U27+'21'!U27+'22'!U27+'23'!U27+'24'!U27+'25'!U27+'26'!U27+'27'!U27+'28'!U27+'29'!U27+'30'!U27+'31'!U27+'32'!U27+'33'!U27+'34'!U27+'35'!U27+'36'!U27+'37'!U27+'38'!U27+'39'!U27</f>
        <v>51.716723809104771</v>
      </c>
      <c r="E28" s="120">
        <f>'1'!W27+'2'!W27+'3'!W27+'4'!W27+'5'!W27+'6'!W27+'7'!W27+'8'!W27+'9'!W27+'10'!W27+'11'!W27+'12'!W27+'13'!W27+'14'!W27+'15'!W27+'16'!W27+'17'!W27+'18'!W27+'19'!W27+'20'!W27+'21'!W27+'22'!W27+'23'!W27+'24'!W27+'25'!W27+'26'!W27+'27'!W27+'28'!W27+'29'!W27+'30'!W27+'31'!W27+'32'!W27+'33'!W27+'34'!W27+'35'!W27+'36'!W27+'37'!W27+'38'!W27+'39'!W27</f>
        <v>17</v>
      </c>
      <c r="F28" s="172">
        <f>'1'!Y27+'2'!Y27+'3'!Y27+'4'!Y27+'5'!Y27+'6'!Y27+'7'!Y27+'8'!Y27+'9'!Y27+'10'!Y27+'11'!Y27+'12'!Y27+'13'!Y27+'14'!Y27+'15'!Y27+'16'!Y27+'17'!Y27+'18'!Y27+'19'!Y27+'20'!Y27+'21'!Y27+'22'!Y27+'23'!Y27+'24'!Y27+'25'!Y27+'26'!Y27+'27'!Y27+'28'!Y27+'29'!Y27+'30'!Y27+'31'!Y27+'32'!Y27+'33'!Y27+'34'!Y27+'35'!Y27+'36'!Y27+'37'!Y27+'38'!Y27+'39'!Y27</f>
        <v>8</v>
      </c>
      <c r="G28" s="117">
        <v>23</v>
      </c>
      <c r="O28" s="49">
        <v>301</v>
      </c>
      <c r="P28" s="430" t="s">
        <v>579</v>
      </c>
      <c r="Q28" s="429">
        <v>62895</v>
      </c>
      <c r="R28" s="429">
        <v>61899</v>
      </c>
    </row>
    <row r="29" spans="1:18" x14ac:dyDescent="0.2">
      <c r="A29" s="159" t="s">
        <v>16</v>
      </c>
      <c r="B29" s="3" t="s">
        <v>192</v>
      </c>
      <c r="C29" s="174">
        <f>'1'!S28+'2'!S28+'3'!S28+'4'!S28+'5'!S28+'6'!S28+'7'!S28+'8'!S28+'9'!S28+'10'!S28+'11'!S28+'12'!S28+'13'!S28+'14'!S28+'15'!S28+'16'!S28+'17'!S28+'18'!S28+'19'!S28+'20'!S28+'21'!S28+'22'!S28+'23'!S28+'24'!S28+'25'!S28+'26'!S28+'27'!S28+'28'!S28+'29'!S28+'30'!S28+'31'!S28+'32'!S28+'33'!S28+'34'!S28+'35'!S28+'36'!S28+'37'!S28+'38'!S28+'39'!S28</f>
        <v>104.15970809711698</v>
      </c>
      <c r="D29" s="193">
        <f>'1'!U28+'2'!U28+'3'!U28+'4'!U28+'5'!U28+'6'!U28+'7'!U28+'8'!U28+'9'!U28+'10'!U28+'11'!U28+'12'!U28+'13'!U28+'14'!U28+'15'!U28+'16'!U28+'17'!U28+'18'!U28+'19'!U28+'20'!U28+'21'!U28+'22'!U28+'23'!U28+'24'!U28+'25'!U28+'26'!U28+'27'!U28+'28'!U28+'29'!U28+'30'!U28+'31'!U28+'32'!U28+'33'!U28+'34'!U28+'35'!U28+'36'!U28+'37'!U28+'38'!U28+'39'!U28</f>
        <v>35.37499520279443</v>
      </c>
      <c r="E29" s="120">
        <f>'1'!W28+'2'!W28+'3'!W28+'4'!W28+'5'!W28+'6'!W28+'7'!W28+'8'!W28+'9'!W28+'10'!W28+'11'!W28+'12'!W28+'13'!W28+'14'!W28+'15'!W28+'16'!W28+'17'!W28+'18'!W28+'19'!W28+'20'!W28+'21'!W28+'22'!W28+'23'!W28+'24'!W28+'25'!W28+'26'!W28+'27'!W28+'28'!W28+'29'!W28+'30'!W28+'31'!W28+'32'!W28+'33'!W28+'34'!W28+'35'!W28+'36'!W28+'37'!W28+'38'!W28+'39'!W28</f>
        <v>0</v>
      </c>
      <c r="F29" s="172">
        <f>'1'!Y28+'2'!Y28+'3'!Y28+'4'!Y28+'5'!Y28+'6'!Y28+'7'!Y28+'8'!Y28+'9'!Y28+'10'!Y28+'11'!Y28+'12'!Y28+'13'!Y28+'14'!Y28+'15'!Y28+'16'!Y28+'17'!Y28+'18'!Y28+'19'!Y28+'20'!Y28+'21'!Y28+'22'!Y28+'23'!Y28+'24'!Y28+'25'!Y28+'26'!Y28+'27'!Y28+'28'!Y28+'29'!Y28+'30'!Y28+'31'!Y28+'32'!Y28+'33'!Y28+'34'!Y28+'35'!Y28+'36'!Y28+'37'!Y28+'38'!Y28+'39'!Y28</f>
        <v>0</v>
      </c>
      <c r="G29" s="117">
        <v>24</v>
      </c>
      <c r="O29" s="49"/>
      <c r="P29" s="430" t="s">
        <v>564</v>
      </c>
      <c r="Q29" s="429">
        <v>2933055</v>
      </c>
      <c r="R29" s="429">
        <v>2958496</v>
      </c>
    </row>
    <row r="30" spans="1:18" x14ac:dyDescent="0.2">
      <c r="A30" s="159" t="s">
        <v>17</v>
      </c>
      <c r="B30" s="3" t="s">
        <v>272</v>
      </c>
      <c r="C30" s="174">
        <f>'1'!S29+'2'!S29+'3'!S29+'4'!S29+'5'!S29+'6'!S29+'7'!S29+'8'!S29+'9'!S29+'10'!S29+'11'!S29+'12'!S29+'13'!S29+'14'!S29+'15'!S29+'16'!S29+'17'!S29+'18'!S29+'19'!S29+'20'!S29+'21'!S29+'22'!S29+'23'!S29+'24'!S29+'25'!S29+'26'!S29+'27'!S29+'28'!S29+'29'!S29+'30'!S29+'31'!S29+'32'!S29+'33'!S29+'34'!S29+'35'!S29+'36'!S29+'37'!S29+'38'!S29+'39'!S29</f>
        <v>123.06290938956813</v>
      </c>
      <c r="D30" s="193">
        <f>'1'!U29+'2'!U29+'3'!U29+'4'!U29+'5'!U29+'6'!U29+'7'!U29+'8'!U29+'9'!U29+'10'!U29+'11'!U29+'12'!U29+'13'!U29+'14'!U29+'15'!U29+'16'!U29+'17'!U29+'18'!U29+'19'!U29+'20'!U29+'21'!U29+'22'!U29+'23'!U29+'24'!U29+'25'!U29+'26'!U29+'27'!U29+'28'!U29+'29'!U29+'30'!U29+'31'!U29+'32'!U29+'33'!U29+'34'!U29+'35'!U29+'36'!U29+'37'!U29+'38'!U29+'39'!U29</f>
        <v>59.310574164399071</v>
      </c>
      <c r="E30" s="120">
        <f>'1'!W29+'2'!W29+'3'!W29+'4'!W29+'5'!W29+'6'!W29+'7'!W29+'8'!W29+'9'!W29+'10'!W29+'11'!W29+'12'!W29+'13'!W29+'14'!W29+'15'!W29+'16'!W29+'17'!W29+'18'!W29+'19'!W29+'20'!W29+'21'!W29+'22'!W29+'23'!W29+'24'!W29+'25'!W29+'26'!W29+'27'!W29+'28'!W29+'29'!W29+'30'!W29+'31'!W29+'32'!W29+'33'!W29+'34'!W29+'35'!W29+'36'!W29+'37'!W29+'38'!W29+'39'!W29</f>
        <v>1</v>
      </c>
      <c r="F30" s="172">
        <f>'1'!Y29+'2'!Y29+'3'!Y29+'4'!Y29+'5'!Y29+'6'!Y29+'7'!Y29+'8'!Y29+'9'!Y29+'10'!Y29+'11'!Y29+'12'!Y29+'13'!Y29+'14'!Y29+'15'!Y29+'16'!Y29+'17'!Y29+'18'!Y29+'19'!Y29+'20'!Y29+'21'!Y29+'22'!Y29+'23'!Y29+'24'!Y29+'25'!Y29+'26'!Y29+'27'!Y29+'28'!Y29+'29'!Y29+'30'!Y29+'31'!Y29+'32'!Y29+'33'!Y29+'34'!Y29+'35'!Y29+'36'!Y29+'37'!Y29+'38'!Y29+'39'!Y29</f>
        <v>2</v>
      </c>
      <c r="G30" s="117">
        <v>25</v>
      </c>
      <c r="O30" s="49">
        <v>203</v>
      </c>
      <c r="P30" s="430" t="s">
        <v>580</v>
      </c>
      <c r="Q30" s="429">
        <v>1187637</v>
      </c>
      <c r="R30" s="429">
        <v>1167801</v>
      </c>
    </row>
    <row r="31" spans="1:18" x14ac:dyDescent="0.2">
      <c r="A31" s="159" t="s">
        <v>18</v>
      </c>
      <c r="B31" s="3" t="s">
        <v>273</v>
      </c>
      <c r="C31" s="174">
        <f>'1'!S30+'2'!S30+'3'!S30+'4'!S30+'5'!S30+'6'!S30+'7'!S30+'8'!S30+'9'!S30+'10'!S30+'11'!S30+'12'!S30+'13'!S30+'14'!S30+'15'!S30+'16'!S30+'17'!S30+'18'!S30+'19'!S30+'20'!S30+'21'!S30+'22'!S30+'23'!S30+'24'!S30+'25'!S30+'26'!S30+'27'!S30+'28'!S30+'29'!S30+'30'!S30+'31'!S30+'32'!S30+'33'!S30+'34'!S30+'35'!S30+'36'!S30+'37'!S30+'38'!S30+'39'!S30</f>
        <v>112.2486746497443</v>
      </c>
      <c r="D31" s="193">
        <f>'1'!U30+'2'!U30+'3'!U30+'4'!U30+'5'!U30+'6'!U30+'7'!U30+'8'!U30+'9'!U30+'10'!U30+'11'!U30+'12'!U30+'13'!U30+'14'!U30+'15'!U30+'16'!U30+'17'!U30+'18'!U30+'19'!U30+'20'!U30+'21'!U30+'22'!U30+'23'!U30+'24'!U30+'25'!U30+'26'!U30+'27'!U30+'28'!U30+'29'!U30+'30'!U30+'31'!U30+'32'!U30+'33'!U30+'34'!U30+'35'!U30+'36'!U30+'37'!U30+'38'!U30+'39'!U30</f>
        <v>71.961402807633092</v>
      </c>
      <c r="E31" s="120">
        <f>'1'!W30+'2'!W30+'3'!W30+'4'!W30+'5'!W30+'6'!W30+'7'!W30+'8'!W30+'9'!W30+'10'!W30+'11'!W30+'12'!W30+'13'!W30+'14'!W30+'15'!W30+'16'!W30+'17'!W30+'18'!W30+'19'!W30+'20'!W30+'21'!W30+'22'!W30+'23'!W30+'24'!W30+'25'!W30+'26'!W30+'27'!W30+'28'!W30+'29'!W30+'30'!W30+'31'!W30+'32'!W30+'33'!W30+'34'!W30+'35'!W30+'36'!W30+'37'!W30+'38'!W30+'39'!W30</f>
        <v>2</v>
      </c>
      <c r="F31" s="172">
        <f>'1'!Y30+'2'!Y30+'3'!Y30+'4'!Y30+'5'!Y30+'6'!Y30+'7'!Y30+'8'!Y30+'9'!Y30+'10'!Y30+'11'!Y30+'12'!Y30+'13'!Y30+'14'!Y30+'15'!Y30+'16'!Y30+'17'!Y30+'18'!Y30+'19'!Y30+'20'!Y30+'21'!Y30+'22'!Y30+'23'!Y30+'24'!Y30+'25'!Y30+'26'!Y30+'27'!Y30+'28'!Y30+'29'!Y30+'30'!Y30+'31'!Y30+'32'!Y30+'33'!Y30+'34'!Y30+'35'!Y30+'36'!Y30+'37'!Y30+'38'!Y30+'39'!Y30</f>
        <v>2</v>
      </c>
      <c r="G31" s="117">
        <v>26</v>
      </c>
      <c r="O31" s="49">
        <v>210</v>
      </c>
      <c r="P31" s="430" t="s">
        <v>581</v>
      </c>
      <c r="Q31" s="429">
        <v>868757</v>
      </c>
      <c r="R31" s="429">
        <v>843054</v>
      </c>
    </row>
    <row r="32" spans="1:18" x14ac:dyDescent="0.2">
      <c r="A32" s="159" t="s">
        <v>19</v>
      </c>
      <c r="B32" s="3" t="s">
        <v>274</v>
      </c>
      <c r="C32" s="174">
        <f>'1'!S31+'2'!S31+'3'!S31+'4'!S31+'5'!S31+'6'!S31+'7'!S31+'8'!S31+'9'!S31+'10'!S31+'11'!S31+'12'!S31+'13'!S31+'14'!S31+'15'!S31+'16'!S31+'17'!S31+'18'!S31+'19'!S31+'20'!S31+'21'!S31+'22'!S31+'23'!S31+'24'!S31+'25'!S31+'26'!S31+'27'!S31+'28'!S31+'29'!S31+'30'!S31+'31'!S31+'32'!S31+'33'!S31+'34'!S31+'35'!S31+'36'!S31+'37'!S31+'38'!S31+'39'!S31</f>
        <v>133.14137454343796</v>
      </c>
      <c r="D32" s="193">
        <f>'1'!U31+'2'!U31+'3'!U31+'4'!U31+'5'!U31+'6'!U31+'7'!U31+'8'!U31+'9'!U31+'10'!U31+'11'!U31+'12'!U31+'13'!U31+'14'!U31+'15'!U31+'16'!U31+'17'!U31+'18'!U31+'19'!U31+'20'!U31+'21'!U31+'22'!U31+'23'!U31+'24'!U31+'25'!U31+'26'!U31+'27'!U31+'28'!U31+'29'!U31+'30'!U31+'31'!U31+'32'!U31+'33'!U31+'34'!U31+'35'!U31+'36'!U31+'37'!U31+'38'!U31+'39'!U31</f>
        <v>93.387736439559077</v>
      </c>
      <c r="E32" s="120">
        <f>'1'!W31+'2'!W31+'3'!W31+'4'!W31+'5'!W31+'6'!W31+'7'!W31+'8'!W31+'9'!W31+'10'!W31+'11'!W31+'12'!W31+'13'!W31+'14'!W31+'15'!W31+'16'!W31+'17'!W31+'18'!W31+'19'!W31+'20'!W31+'21'!W31+'22'!W31+'23'!W31+'24'!W31+'25'!W31+'26'!W31+'27'!W31+'28'!W31+'29'!W31+'30'!W31+'31'!W31+'32'!W31+'33'!W31+'34'!W31+'35'!W31+'36'!W31+'37'!W31+'38'!W31+'39'!W31</f>
        <v>57</v>
      </c>
      <c r="F32" s="172">
        <f>'1'!Y31+'2'!Y31+'3'!Y31+'4'!Y31+'5'!Y31+'6'!Y31+'7'!Y31+'8'!Y31+'9'!Y31+'10'!Y31+'11'!Y31+'12'!Y31+'13'!Y31+'14'!Y31+'15'!Y31+'16'!Y31+'17'!Y31+'18'!Y31+'19'!Y31+'20'!Y31+'21'!Y31+'22'!Y31+'23'!Y31+'24'!Y31+'25'!Y31+'26'!Y31+'27'!Y31+'28'!Y31+'29'!Y31+'30'!Y31+'31'!Y31+'32'!Y31+'33'!Y31+'34'!Y31+'35'!Y31+'36'!Y31+'37'!Y31+'38'!Y31+'39'!Y31</f>
        <v>29</v>
      </c>
      <c r="G32" s="117">
        <v>27</v>
      </c>
      <c r="O32" s="49">
        <v>216</v>
      </c>
      <c r="P32" s="430" t="s">
        <v>582</v>
      </c>
      <c r="Q32" s="429">
        <v>536118</v>
      </c>
      <c r="R32" s="429">
        <v>620294</v>
      </c>
    </row>
    <row r="33" spans="1:18" x14ac:dyDescent="0.2">
      <c r="A33" s="159" t="s">
        <v>20</v>
      </c>
      <c r="B33" s="3" t="s">
        <v>37</v>
      </c>
      <c r="C33" s="174">
        <f>'1'!S32+'2'!S32+'3'!S32+'4'!S32+'5'!S32+'6'!S32+'7'!S32+'8'!S32+'9'!S32+'10'!S32+'11'!S32+'12'!S32+'13'!S32+'14'!S32+'15'!S32+'16'!S32+'17'!S32+'18'!S32+'19'!S32+'20'!S32+'21'!S32+'22'!S32+'23'!S32+'24'!S32+'25'!S32+'26'!S32+'27'!S32+'28'!S32+'29'!S32+'30'!S32+'31'!S32+'32'!S32+'33'!S32+'34'!S32+'35'!S32+'36'!S32+'37'!S32+'38'!S32+'39'!S32</f>
        <v>104.23198731911829</v>
      </c>
      <c r="D33" s="193">
        <f>'1'!U32+'2'!U32+'3'!U32+'4'!U32+'5'!U32+'6'!U32+'7'!U32+'8'!U32+'9'!U32+'10'!U32+'11'!U32+'12'!U32+'13'!U32+'14'!U32+'15'!U32+'16'!U32+'17'!U32+'18'!U32+'19'!U32+'20'!U32+'21'!U32+'22'!U32+'23'!U32+'24'!U32+'25'!U32+'26'!U32+'27'!U32+'28'!U32+'29'!U32+'30'!U32+'31'!U32+'32'!U32+'33'!U32+'34'!U32+'35'!U32+'36'!U32+'37'!U32+'38'!U32+'39'!U32</f>
        <v>72.509208569821396</v>
      </c>
      <c r="E33" s="120">
        <f>'1'!W32+'2'!W32+'3'!W32+'4'!W32+'5'!W32+'6'!W32+'7'!W32+'8'!W32+'9'!W32+'10'!W32+'11'!W32+'12'!W32+'13'!W32+'14'!W32+'15'!W32+'16'!W32+'17'!W32+'18'!W32+'19'!W32+'20'!W32+'21'!W32+'22'!W32+'23'!W32+'24'!W32+'25'!W32+'26'!W32+'27'!W32+'28'!W32+'29'!W32+'30'!W32+'31'!W32+'32'!W32+'33'!W32+'34'!W32+'35'!W32+'36'!W32+'37'!W32+'38'!W32+'39'!W32</f>
        <v>27</v>
      </c>
      <c r="F33" s="172">
        <f>'1'!Y32+'2'!Y32+'3'!Y32+'4'!Y32+'5'!Y32+'6'!Y32+'7'!Y32+'8'!Y32+'9'!Y32+'10'!Y32+'11'!Y32+'12'!Y32+'13'!Y32+'14'!Y32+'15'!Y32+'16'!Y32+'17'!Y32+'18'!Y32+'19'!Y32+'20'!Y32+'21'!Y32+'22'!Y32+'23'!Y32+'24'!Y32+'25'!Y32+'26'!Y32+'27'!Y32+'28'!Y32+'29'!Y32+'30'!Y32+'31'!Y32+'32'!Y32+'33'!Y32+'34'!Y32+'35'!Y32+'36'!Y32+'37'!Y32+'38'!Y32+'39'!Y32</f>
        <v>25</v>
      </c>
      <c r="G33" s="117">
        <v>28</v>
      </c>
      <c r="O33" s="49">
        <v>381</v>
      </c>
      <c r="P33" s="430" t="s">
        <v>583</v>
      </c>
      <c r="Q33" s="429">
        <v>162441</v>
      </c>
      <c r="R33" s="429">
        <v>132372</v>
      </c>
    </row>
    <row r="34" spans="1:18" x14ac:dyDescent="0.2">
      <c r="A34" s="159" t="s">
        <v>21</v>
      </c>
      <c r="B34" s="3" t="s">
        <v>38</v>
      </c>
      <c r="C34" s="174">
        <f>'1'!S33+'2'!S33+'3'!S33+'4'!S33+'5'!S33+'6'!S33+'7'!S33+'8'!S33+'9'!S33+'10'!S33+'11'!S33+'12'!S33+'13'!S33+'14'!S33+'15'!S33+'16'!S33+'17'!S33+'18'!S33+'19'!S33+'20'!S33+'21'!S33+'22'!S33+'23'!S33+'24'!S33+'25'!S33+'26'!S33+'27'!S33+'28'!S33+'29'!S33+'30'!S33+'31'!S33+'32'!S33+'33'!S33+'34'!S33+'35'!S33+'36'!S33+'37'!S33+'38'!S33+'39'!S33</f>
        <v>175.51305077523114</v>
      </c>
      <c r="D34" s="193">
        <f>'1'!U33+'2'!U33+'3'!U33+'4'!U33+'5'!U33+'6'!U33+'7'!U33+'8'!U33+'9'!U33+'10'!U33+'11'!U33+'12'!U33+'13'!U33+'14'!U33+'15'!U33+'16'!U33+'17'!U33+'18'!U33+'19'!U33+'20'!U33+'21'!U33+'22'!U33+'23'!U33+'24'!U33+'25'!U33+'26'!U33+'27'!U33+'28'!U33+'29'!U33+'30'!U33+'31'!U33+'32'!U33+'33'!U33+'34'!U33+'35'!U33+'36'!U33+'37'!U33+'38'!U33+'39'!U33</f>
        <v>158.20101769956682</v>
      </c>
      <c r="E34" s="120">
        <f>'1'!W33+'2'!W33+'3'!W33+'4'!W33+'5'!W33+'6'!W33+'7'!W33+'8'!W33+'9'!W33+'10'!W33+'11'!W33+'12'!W33+'13'!W33+'14'!W33+'15'!W33+'16'!W33+'17'!W33+'18'!W33+'19'!W33+'20'!W33+'21'!W33+'22'!W33+'23'!W33+'24'!W33+'25'!W33+'26'!W33+'27'!W33+'28'!W33+'29'!W33+'30'!W33+'31'!W33+'32'!W33+'33'!W33+'34'!W33+'35'!W33+'36'!W33+'37'!W33+'38'!W33+'39'!W33</f>
        <v>0</v>
      </c>
      <c r="F34" s="172">
        <f>'1'!Y33+'2'!Y33+'3'!Y33+'4'!Y33+'5'!Y33+'6'!Y33+'7'!Y33+'8'!Y33+'9'!Y33+'10'!Y33+'11'!Y33+'12'!Y33+'13'!Y33+'14'!Y33+'15'!Y33+'16'!Y33+'17'!Y33+'18'!Y33+'19'!Y33+'20'!Y33+'21'!Y33+'22'!Y33+'23'!Y33+'24'!Y33+'25'!Y33+'26'!Y33+'27'!Y33+'28'!Y33+'29'!Y33+'30'!Y33+'31'!Y33+'32'!Y33+'33'!Y33+'34'!Y33+'35'!Y33+'36'!Y33+'37'!Y33+'38'!Y33+'39'!Y33</f>
        <v>0</v>
      </c>
      <c r="G34" s="117">
        <v>29</v>
      </c>
      <c r="O34" s="49">
        <v>382</v>
      </c>
      <c r="P34" s="430" t="s">
        <v>584</v>
      </c>
      <c r="Q34" s="429">
        <v>178102</v>
      </c>
      <c r="R34" s="429">
        <v>194975</v>
      </c>
    </row>
    <row r="35" spans="1:18" x14ac:dyDescent="0.2">
      <c r="A35" s="159" t="s">
        <v>22</v>
      </c>
      <c r="B35" s="3" t="s">
        <v>377</v>
      </c>
      <c r="C35" s="174">
        <f>'1'!S34+'2'!S34+'3'!S34+'4'!S34+'5'!S34+'6'!S34+'7'!S34+'8'!S34+'9'!S34+'10'!S34+'11'!S34+'12'!S34+'13'!S34+'14'!S34+'15'!S34+'16'!S34+'17'!S34+'18'!S34+'19'!S34+'20'!S34+'21'!S34+'22'!S34+'23'!S34+'24'!S34+'25'!S34+'26'!S34+'27'!S34+'28'!S34+'29'!S34+'30'!S34+'31'!S34+'32'!S34+'33'!S34+'34'!S34+'35'!S34+'36'!S34+'37'!S34+'38'!S34+'39'!S34</f>
        <v>137.51576401681837</v>
      </c>
      <c r="D35" s="193">
        <f>'1'!U34+'2'!U34+'3'!U34+'4'!U34+'5'!U34+'6'!U34+'7'!U34+'8'!U34+'9'!U34+'10'!U34+'11'!U34+'12'!U34+'13'!U34+'14'!U34+'15'!U34+'16'!U34+'17'!U34+'18'!U34+'19'!U34+'20'!U34+'21'!U34+'22'!U34+'23'!U34+'24'!U34+'25'!U34+'26'!U34+'27'!U34+'28'!U34+'29'!U34+'30'!U34+'31'!U34+'32'!U34+'33'!U34+'34'!U34+'35'!U34+'36'!U34+'37'!U34+'38'!U34+'39'!U34</f>
        <v>92.916056768120498</v>
      </c>
      <c r="E35" s="120">
        <f>'1'!W34+'2'!W34+'3'!W34+'4'!W34+'5'!W34+'6'!W34+'7'!W34+'8'!W34+'9'!W34+'10'!W34+'11'!W34+'12'!W34+'13'!W34+'14'!W34+'15'!W34+'16'!W34+'17'!W34+'18'!W34+'19'!W34+'20'!W34+'21'!W34+'22'!W34+'23'!W34+'24'!W34+'25'!W34+'26'!W34+'27'!W34+'28'!W34+'29'!W34+'30'!W34+'31'!W34+'32'!W34+'33'!W34+'34'!W34+'35'!W34+'36'!W34+'37'!W34+'38'!W34+'39'!W34</f>
        <v>9</v>
      </c>
      <c r="F35" s="172">
        <f>'1'!Y34+'2'!Y34+'3'!Y34+'4'!Y34+'5'!Y34+'6'!Y34+'7'!Y34+'8'!Y34+'9'!Y34+'10'!Y34+'11'!Y34+'12'!Y34+'13'!Y34+'14'!Y34+'15'!Y34+'16'!Y34+'17'!Y34+'18'!Y34+'19'!Y34+'20'!Y34+'21'!Y34+'22'!Y34+'23'!Y34+'24'!Y34+'25'!Y34+'26'!Y34+'27'!Y34+'28'!Y34+'29'!Y34+'30'!Y34+'31'!Y34+'32'!Y34+'33'!Y34+'34'!Y34+'35'!Y34+'36'!Y34+'37'!Y34+'38'!Y34+'39'!Y34</f>
        <v>8</v>
      </c>
      <c r="G35" s="117">
        <v>30</v>
      </c>
      <c r="O35" s="49"/>
      <c r="P35" s="430" t="s">
        <v>565</v>
      </c>
      <c r="Q35" s="429">
        <v>1278601</v>
      </c>
      <c r="R35" s="429">
        <v>1266442</v>
      </c>
    </row>
    <row r="36" spans="1:18" x14ac:dyDescent="0.2">
      <c r="A36" s="159" t="s">
        <v>23</v>
      </c>
      <c r="B36" s="3" t="s">
        <v>193</v>
      </c>
      <c r="C36" s="174">
        <f>'1'!S35+'2'!S35+'3'!S35+'4'!S35+'5'!S35+'6'!S35+'7'!S35+'8'!S35+'9'!S35+'10'!S35+'11'!S35+'12'!S35+'13'!S35+'14'!S35+'15'!S35+'16'!S35+'17'!S35+'18'!S35+'19'!S35+'20'!S35+'21'!S35+'22'!S35+'23'!S35+'24'!S35+'25'!S35+'26'!S35+'27'!S35+'28'!S35+'29'!S35+'30'!S35+'31'!S35+'32'!S35+'33'!S35+'34'!S35+'35'!S35+'36'!S35+'37'!S35+'38'!S35+'39'!S35</f>
        <v>107.08495792563377</v>
      </c>
      <c r="D36" s="193">
        <f>'1'!U35+'2'!U35+'3'!U35+'4'!U35+'5'!U35+'6'!U35+'7'!U35+'8'!U35+'9'!U35+'10'!U35+'11'!U35+'12'!U35+'13'!U35+'14'!U35+'15'!U35+'16'!U35+'17'!U35+'18'!U35+'19'!U35+'20'!U35+'21'!U35+'22'!U35+'23'!U35+'24'!U35+'25'!U35+'26'!U35+'27'!U35+'28'!U35+'29'!U35+'30'!U35+'31'!U35+'32'!U35+'33'!U35+'34'!U35+'35'!U35+'36'!U35+'37'!U35+'38'!U35+'39'!U35</f>
        <v>61.949975659457543</v>
      </c>
      <c r="E36" s="120">
        <f>'1'!W35+'2'!W35+'3'!W35+'4'!W35+'5'!W35+'6'!W35+'7'!W35+'8'!W35+'9'!W35+'10'!W35+'11'!W35+'12'!W35+'13'!W35+'14'!W35+'15'!W35+'16'!W35+'17'!W35+'18'!W35+'19'!W35+'20'!W35+'21'!W35+'22'!W35+'23'!W35+'24'!W35+'25'!W35+'26'!W35+'27'!W35+'28'!W35+'29'!W35+'30'!W35+'31'!W35+'32'!W35+'33'!W35+'34'!W35+'35'!W35+'36'!W35+'37'!W35+'38'!W35+'39'!W35</f>
        <v>8</v>
      </c>
      <c r="F36" s="172">
        <f>'1'!Y35+'2'!Y35+'3'!Y35+'4'!Y35+'5'!Y35+'6'!Y35+'7'!Y35+'8'!Y35+'9'!Y35+'10'!Y35+'11'!Y35+'12'!Y35+'13'!Y35+'14'!Y35+'15'!Y35+'16'!Y35+'17'!Y35+'18'!Y35+'19'!Y35+'20'!Y35+'21'!Y35+'22'!Y35+'23'!Y35+'24'!Y35+'25'!Y35+'26'!Y35+'27'!Y35+'28'!Y35+'29'!Y35+'30'!Y35+'31'!Y35+'32'!Y35+'33'!Y35+'34'!Y35+'35'!Y35+'36'!Y35+'37'!Y35+'38'!Y35+'39'!Y35</f>
        <v>0</v>
      </c>
      <c r="G36" s="117">
        <v>31</v>
      </c>
      <c r="O36" s="49">
        <v>213</v>
      </c>
      <c r="P36" s="430" t="s">
        <v>585</v>
      </c>
      <c r="Q36" s="429">
        <v>145212</v>
      </c>
      <c r="R36" s="429">
        <v>140246</v>
      </c>
    </row>
    <row r="37" spans="1:18" x14ac:dyDescent="0.2">
      <c r="A37" s="159" t="s">
        <v>24</v>
      </c>
      <c r="B37" s="3" t="s">
        <v>39</v>
      </c>
      <c r="C37" s="174">
        <f>'1'!S36+'2'!S36+'3'!S36+'4'!S36+'5'!S36+'6'!S36+'7'!S36+'8'!S36+'9'!S36+'10'!S36+'11'!S36+'12'!S36+'13'!S36+'14'!S36+'15'!S36+'16'!S36+'17'!S36+'18'!S36+'19'!S36+'20'!S36+'21'!S36+'22'!S36+'23'!S36+'24'!S36+'25'!S36+'26'!S36+'27'!S36+'28'!S36+'29'!S36+'30'!S36+'31'!S36+'32'!S36+'33'!S36+'34'!S36+'35'!S36+'36'!S36+'37'!S36+'38'!S36+'39'!S36</f>
        <v>126.88480341429155</v>
      </c>
      <c r="D37" s="193">
        <f>'1'!U36+'2'!U36+'3'!U36+'4'!U36+'5'!U36+'6'!U36+'7'!U36+'8'!U36+'9'!U36+'10'!U36+'11'!U36+'12'!U36+'13'!U36+'14'!U36+'15'!U36+'16'!U36+'17'!U36+'18'!U36+'19'!U36+'20'!U36+'21'!U36+'22'!U36+'23'!U36+'24'!U36+'25'!U36+'26'!U36+'27'!U36+'28'!U36+'29'!U36+'30'!U36+'31'!U36+'32'!U36+'33'!U36+'34'!U36+'35'!U36+'36'!U36+'37'!U36+'38'!U36+'39'!U36</f>
        <v>88.788071439716973</v>
      </c>
      <c r="E37" s="120">
        <f>'1'!W36+'2'!W36+'3'!W36+'4'!W36+'5'!W36+'6'!W36+'7'!W36+'8'!W36+'9'!W36+'10'!W36+'11'!W36+'12'!W36+'13'!W36+'14'!W36+'15'!W36+'16'!W36+'17'!W36+'18'!W36+'19'!W36+'20'!W36+'21'!W36+'22'!W36+'23'!W36+'24'!W36+'25'!W36+'26'!W36+'27'!W36+'28'!W36+'29'!W36+'30'!W36+'31'!W36+'32'!W36+'33'!W36+'34'!W36+'35'!W36+'36'!W36+'37'!W36+'38'!W36+'39'!W36</f>
        <v>8</v>
      </c>
      <c r="F37" s="172">
        <f>'1'!Y36+'2'!Y36+'3'!Y36+'4'!Y36+'5'!Y36+'6'!Y36+'7'!Y36+'8'!Y36+'9'!Y36+'10'!Y36+'11'!Y36+'12'!Y36+'13'!Y36+'14'!Y36+'15'!Y36+'16'!Y36+'17'!Y36+'18'!Y36+'19'!Y36+'20'!Y36+'21'!Y36+'22'!Y36+'23'!Y36+'24'!Y36+'25'!Y36+'26'!Y36+'27'!Y36+'28'!Y36+'29'!Y36+'30'!Y36+'31'!Y36+'32'!Y36+'33'!Y36+'34'!Y36+'35'!Y36+'36'!Y36+'37'!Y36+'38'!Y36+'39'!Y36</f>
        <v>10</v>
      </c>
      <c r="G37" s="117">
        <v>32</v>
      </c>
      <c r="O37" s="49">
        <v>215</v>
      </c>
      <c r="P37" s="430" t="s">
        <v>586</v>
      </c>
      <c r="Q37" s="429">
        <v>296081</v>
      </c>
      <c r="R37" s="429">
        <v>306229</v>
      </c>
    </row>
    <row r="38" spans="1:18" x14ac:dyDescent="0.2">
      <c r="A38" s="159" t="s">
        <v>25</v>
      </c>
      <c r="B38" s="3" t="s">
        <v>40</v>
      </c>
      <c r="C38" s="174">
        <f>'1'!S37+'2'!S37+'3'!S37+'4'!S37+'5'!S37+'6'!S37+'7'!S37+'8'!S37+'9'!S37+'10'!S37+'11'!S37+'12'!S37+'13'!S37+'14'!S37+'15'!S37+'16'!S37+'17'!S37+'18'!S37+'19'!S37+'20'!S37+'21'!S37+'22'!S37+'23'!S37+'24'!S37+'25'!S37+'26'!S37+'27'!S37+'28'!S37+'29'!S37+'30'!S37+'31'!S37+'32'!S37+'33'!S37+'34'!S37+'35'!S37+'36'!S37+'37'!S37+'38'!S37+'39'!S37</f>
        <v>110.10339859104099</v>
      </c>
      <c r="D38" s="193">
        <f>'1'!U37+'2'!U37+'3'!U37+'4'!U37+'5'!U37+'6'!U37+'7'!U37+'8'!U37+'9'!U37+'10'!U37+'11'!U37+'12'!U37+'13'!U37+'14'!U37+'15'!U37+'16'!U37+'17'!U37+'18'!U37+'19'!U37+'20'!U37+'21'!U37+'22'!U37+'23'!U37+'24'!U37+'25'!U37+'26'!U37+'27'!U37+'28'!U37+'29'!U37+'30'!U37+'31'!U37+'32'!U37+'33'!U37+'34'!U37+'35'!U37+'36'!U37+'37'!U37+'38'!U37+'39'!U37</f>
        <v>85.487328918195857</v>
      </c>
      <c r="E38" s="120">
        <f>'1'!W37+'2'!W37+'3'!W37+'4'!W37+'5'!W37+'6'!W37+'7'!W37+'8'!W37+'9'!W37+'10'!W37+'11'!W37+'12'!W37+'13'!W37+'14'!W37+'15'!W37+'16'!W37+'17'!W37+'18'!W37+'19'!W37+'20'!W37+'21'!W37+'22'!W37+'23'!W37+'24'!W37+'25'!W37+'26'!W37+'27'!W37+'28'!W37+'29'!W37+'30'!W37+'31'!W37+'32'!W37+'33'!W37+'34'!W37+'35'!W37+'36'!W37+'37'!W37+'38'!W37+'39'!W37</f>
        <v>19</v>
      </c>
      <c r="F38" s="172">
        <f>'1'!Y37+'2'!Y37+'3'!Y37+'4'!Y37+'5'!Y37+'6'!Y37+'7'!Y37+'8'!Y37+'9'!Y37+'10'!Y37+'11'!Y37+'12'!Y37+'13'!Y37+'14'!Y37+'15'!Y37+'16'!Y37+'17'!Y37+'18'!Y37+'19'!Y37+'20'!Y37+'21'!Y37+'22'!Y37+'23'!Y37+'24'!Y37+'25'!Y37+'26'!Y37+'27'!Y37+'28'!Y37+'29'!Y37+'30'!Y37+'31'!Y37+'32'!Y37+'33'!Y37+'34'!Y37+'35'!Y37+'36'!Y37+'37'!Y37+'38'!Y37+'39'!Y37</f>
        <v>10</v>
      </c>
      <c r="G38" s="117">
        <v>33</v>
      </c>
      <c r="O38" s="49">
        <v>218</v>
      </c>
      <c r="P38" s="430" t="s">
        <v>587</v>
      </c>
      <c r="Q38" s="429">
        <v>258553</v>
      </c>
      <c r="R38" s="429">
        <v>243824</v>
      </c>
    </row>
    <row r="39" spans="1:18" x14ac:dyDescent="0.2">
      <c r="A39" s="159" t="s">
        <v>26</v>
      </c>
      <c r="B39" s="3" t="s">
        <v>276</v>
      </c>
      <c r="C39" s="174">
        <f>'1'!S38+'2'!S38+'3'!S38+'4'!S38+'5'!S38+'6'!S38+'7'!S38+'8'!S38+'9'!S38+'10'!S38+'11'!S38+'12'!S38+'13'!S38+'14'!S38+'15'!S38+'16'!S38+'17'!S38+'18'!S38+'19'!S38+'20'!S38+'21'!S38+'22'!S38+'23'!S38+'24'!S38+'25'!S38+'26'!S38+'27'!S38+'28'!S38+'29'!S38+'30'!S38+'31'!S38+'32'!S38+'33'!S38+'34'!S38+'35'!S38+'36'!S38+'37'!S38+'38'!S38+'39'!S38</f>
        <v>107.53252364740554</v>
      </c>
      <c r="D39" s="193">
        <f>'1'!U38+'2'!U38+'3'!U38+'4'!U38+'5'!U38+'6'!U38+'7'!U38+'8'!U38+'9'!U38+'10'!U38+'11'!U38+'12'!U38+'13'!U38+'14'!U38+'15'!U38+'16'!U38+'17'!U38+'18'!U38+'19'!U38+'20'!U38+'21'!U38+'22'!U38+'23'!U38+'24'!U38+'25'!U38+'26'!U38+'27'!U38+'28'!U38+'29'!U38+'30'!U38+'31'!U38+'32'!U38+'33'!U38+'34'!U38+'35'!U38+'36'!U38+'37'!U38+'38'!U38+'39'!U38</f>
        <v>63.558430924815589</v>
      </c>
      <c r="E39" s="120">
        <f>'1'!W38+'2'!W38+'3'!W38+'4'!W38+'5'!W38+'6'!W38+'7'!W38+'8'!W38+'9'!W38+'10'!W38+'11'!W38+'12'!W38+'13'!W38+'14'!W38+'15'!W38+'16'!W38+'17'!W38+'18'!W38+'19'!W38+'20'!W38+'21'!W38+'22'!W38+'23'!W38+'24'!W38+'25'!W38+'26'!W38+'27'!W38+'28'!W38+'29'!W38+'30'!W38+'31'!W38+'32'!W38+'33'!W38+'34'!W38+'35'!W38+'36'!W38+'37'!W38+'38'!W38+'39'!W38</f>
        <v>28</v>
      </c>
      <c r="F39" s="172">
        <f>'1'!Y38+'2'!Y38+'3'!Y38+'4'!Y38+'5'!Y38+'6'!Y38+'7'!Y38+'8'!Y38+'9'!Y38+'10'!Y38+'11'!Y38+'12'!Y38+'13'!Y38+'14'!Y38+'15'!Y38+'16'!Y38+'17'!Y38+'18'!Y38+'19'!Y38+'20'!Y38+'21'!Y38+'22'!Y38+'23'!Y38+'24'!Y38+'25'!Y38+'26'!Y38+'27'!Y38+'28'!Y38+'29'!Y38+'30'!Y38+'31'!Y38+'32'!Y38+'33'!Y38+'34'!Y38+'35'!Y38+'36'!Y38+'37'!Y38+'38'!Y38+'39'!Y38</f>
        <v>27</v>
      </c>
      <c r="G39" s="117">
        <v>34</v>
      </c>
      <c r="O39" s="49">
        <v>220</v>
      </c>
      <c r="P39" s="430" t="s">
        <v>588</v>
      </c>
      <c r="Q39" s="429">
        <v>236199</v>
      </c>
      <c r="R39" s="429">
        <v>216961</v>
      </c>
    </row>
    <row r="40" spans="1:18" x14ac:dyDescent="0.2">
      <c r="A40" s="159" t="s">
        <v>51</v>
      </c>
      <c r="B40" s="3" t="s">
        <v>367</v>
      </c>
      <c r="C40" s="174">
        <f>'1'!S39+'2'!S39+'3'!S39+'4'!S39+'5'!S39+'6'!S39+'7'!S39+'8'!S39+'9'!S39+'10'!S39+'11'!S39+'12'!S39+'13'!S39+'14'!S39+'15'!S39+'16'!S39+'17'!S39+'18'!S39+'19'!S39+'20'!S39+'21'!S39+'22'!S39+'23'!S39+'24'!S39+'25'!S39+'26'!S39+'27'!S39+'28'!S39+'29'!S39+'30'!S39+'31'!S39+'32'!S39+'33'!S39+'34'!S39+'35'!S39+'36'!S39+'37'!S39+'38'!S39+'39'!S39</f>
        <v>108.44480082198834</v>
      </c>
      <c r="D40" s="193">
        <f>'1'!U39+'2'!U39+'3'!U39+'4'!U39+'5'!U39+'6'!U39+'7'!U39+'8'!U39+'9'!U39+'10'!U39+'11'!U39+'12'!U39+'13'!U39+'14'!U39+'15'!U39+'16'!U39+'17'!U39+'18'!U39+'19'!U39+'20'!U39+'21'!U39+'22'!U39+'23'!U39+'24'!U39+'25'!U39+'26'!U39+'27'!U39+'28'!U39+'29'!U39+'30'!U39+'31'!U39+'32'!U39+'33'!U39+'34'!U39+'35'!U39+'36'!U39+'37'!U39+'38'!U39+'39'!U39</f>
        <v>59.189337853222639</v>
      </c>
      <c r="E40" s="120">
        <f>'1'!W39+'2'!W39+'3'!W39+'4'!W39+'5'!W39+'6'!W39+'7'!W39+'8'!W39+'9'!W39+'10'!W39+'11'!W39+'12'!W39+'13'!W39+'14'!W39+'15'!W39+'16'!W39+'17'!W39+'18'!W39+'19'!W39+'20'!W39+'21'!W39+'22'!W39+'23'!W39+'24'!W39+'25'!W39+'26'!W39+'27'!W39+'28'!W39+'29'!W39+'30'!W39+'31'!W39+'32'!W39+'33'!W39+'34'!W39+'35'!W39+'36'!W39+'37'!W39+'38'!W39+'39'!W39</f>
        <v>26</v>
      </c>
      <c r="F40" s="172">
        <f>'1'!Y39+'2'!Y39+'3'!Y39+'4'!Y39+'5'!Y39+'6'!Y39+'7'!Y39+'8'!Y39+'9'!Y39+'10'!Y39+'11'!Y39+'12'!Y39+'13'!Y39+'14'!Y39+'15'!Y39+'16'!Y39+'17'!Y39+'18'!Y39+'19'!Y39+'20'!Y39+'21'!Y39+'22'!Y39+'23'!Y39+'24'!Y39+'25'!Y39+'26'!Y39+'27'!Y39+'28'!Y39+'29'!Y39+'30'!Y39+'31'!Y39+'32'!Y39+'33'!Y39+'34'!Y39+'35'!Y39+'36'!Y39+'37'!Y39+'38'!Y39+'39'!Y39</f>
        <v>19</v>
      </c>
      <c r="G40" s="117">
        <v>35</v>
      </c>
      <c r="O40" s="49">
        <v>228</v>
      </c>
      <c r="P40" s="430" t="s">
        <v>518</v>
      </c>
      <c r="Q40" s="429">
        <v>278667</v>
      </c>
      <c r="R40" s="429">
        <v>294992</v>
      </c>
    </row>
    <row r="41" spans="1:18" x14ac:dyDescent="0.2">
      <c r="A41" s="159" t="s">
        <v>194</v>
      </c>
      <c r="B41" s="3" t="s">
        <v>41</v>
      </c>
      <c r="C41" s="174">
        <f>'1'!S40+'2'!S40+'3'!S40+'4'!S40+'5'!S40+'6'!S40+'7'!S40+'8'!S40+'9'!S40+'10'!S40+'11'!S40+'12'!S40+'13'!S40+'14'!S40+'15'!S40+'16'!S40+'17'!S40+'18'!S40+'19'!S40+'20'!S40+'21'!S40+'22'!S40+'23'!S40+'24'!S40+'25'!S40+'26'!S40+'27'!S40+'28'!S40+'29'!S40+'30'!S40+'31'!S40+'32'!S40+'33'!S40+'34'!S40+'35'!S40+'36'!S40+'37'!S40+'38'!S40+'39'!S40</f>
        <v>148.26522194052745</v>
      </c>
      <c r="D41" s="193">
        <f>'1'!U40+'2'!U40+'3'!U40+'4'!U40+'5'!U40+'6'!U40+'7'!U40+'8'!U40+'9'!U40+'10'!U40+'11'!U40+'12'!U40+'13'!U40+'14'!U40+'15'!U40+'16'!U40+'17'!U40+'18'!U40+'19'!U40+'20'!U40+'21'!U40+'22'!U40+'23'!U40+'24'!U40+'25'!U40+'26'!U40+'27'!U40+'28'!U40+'29'!U40+'30'!U40+'31'!U40+'32'!U40+'33'!U40+'34'!U40+'35'!U40+'36'!U40+'37'!U40+'38'!U40+'39'!U40</f>
        <v>95.517017980916719</v>
      </c>
      <c r="E41" s="120">
        <f>'1'!W40+'2'!W40+'3'!W40+'4'!W40+'5'!W40+'6'!W40+'7'!W40+'8'!W40+'9'!W40+'10'!W40+'11'!W40+'12'!W40+'13'!W40+'14'!W40+'15'!W40+'16'!W40+'17'!W40+'18'!W40+'19'!W40+'20'!W40+'21'!W40+'22'!W40+'23'!W40+'24'!W40+'25'!W40+'26'!W40+'27'!W40+'28'!W40+'29'!W40+'30'!W40+'31'!W40+'32'!W40+'33'!W40+'34'!W40+'35'!W40+'36'!W40+'37'!W40+'38'!W40+'39'!W40</f>
        <v>50</v>
      </c>
      <c r="F41" s="172">
        <f>'1'!Y40+'2'!Y40+'3'!Y40+'4'!Y40+'5'!Y40+'6'!Y40+'7'!Y40+'8'!Y40+'9'!Y40+'10'!Y40+'11'!Y40+'12'!Y40+'13'!Y40+'14'!Y40+'15'!Y40+'16'!Y40+'17'!Y40+'18'!Y40+'19'!Y40+'20'!Y40+'21'!Y40+'22'!Y40+'23'!Y40+'24'!Y40+'25'!Y40+'26'!Y40+'27'!Y40+'28'!Y40+'29'!Y40+'30'!Y40+'31'!Y40+'32'!Y40+'33'!Y40+'34'!Y40+'35'!Y40+'36'!Y40+'37'!Y40+'38'!Y40+'39'!Y40</f>
        <v>27</v>
      </c>
      <c r="G41" s="117">
        <v>36</v>
      </c>
      <c r="O41" s="49">
        <v>365</v>
      </c>
      <c r="P41" s="430" t="s">
        <v>521</v>
      </c>
      <c r="Q41" s="429">
        <v>63889</v>
      </c>
      <c r="R41" s="429">
        <v>64190</v>
      </c>
    </row>
    <row r="42" spans="1:18" x14ac:dyDescent="0.2">
      <c r="A42" s="159" t="s">
        <v>371</v>
      </c>
      <c r="B42" s="3" t="s">
        <v>345</v>
      </c>
      <c r="C42" s="174">
        <f>'1'!S41+'2'!S41+'3'!S41+'4'!S41+'5'!S41+'6'!S41+'7'!S41+'8'!S41+'9'!S41+'10'!S41+'11'!S41+'12'!S41+'13'!S41+'14'!S41+'15'!S41+'16'!S41+'17'!S41+'18'!S41+'19'!S41+'20'!S41+'21'!S41+'22'!S41+'23'!S41+'24'!S41+'25'!S41+'26'!S41+'27'!S41+'28'!S41+'29'!S41+'30'!S41+'31'!S41+'32'!S41+'33'!S41+'34'!S41+'35'!S41+'36'!S41+'37'!S41+'38'!S41+'39'!S41</f>
        <v>116.58550041325867</v>
      </c>
      <c r="D42" s="193">
        <f>'1'!U41+'2'!U41+'3'!U41+'4'!U41+'5'!U41+'6'!U41+'7'!U41+'8'!U41+'9'!U41+'10'!U41+'11'!U41+'12'!U41+'13'!U41+'14'!U41+'15'!U41+'16'!U41+'17'!U41+'18'!U41+'19'!U41+'20'!U41+'21'!U41+'22'!U41+'23'!U41+'24'!U41+'25'!U41+'26'!U41+'27'!U41+'28'!U41+'29'!U41+'30'!U41+'31'!U41+'32'!U41+'33'!U41+'34'!U41+'35'!U41+'36'!U41+'37'!U41+'38'!U41+'39'!U41</f>
        <v>64.091505462786174</v>
      </c>
      <c r="E42" s="120">
        <f>'1'!W41+'2'!W41+'3'!W41+'4'!W41+'5'!W41+'6'!W41+'7'!W41+'8'!W41+'9'!W41+'10'!W41+'11'!W41+'12'!W41+'13'!W41+'14'!W41+'15'!W41+'16'!W41+'17'!W41+'18'!W41+'19'!W41+'20'!W41+'21'!W41+'22'!W41+'23'!W41+'24'!W41+'25'!W41+'26'!W41+'27'!W41+'28'!W41+'29'!W41+'30'!W41+'31'!W41+'32'!W41+'33'!W41+'34'!W41+'35'!W41+'36'!W41+'37'!W41+'38'!W41+'39'!W41</f>
        <v>42</v>
      </c>
      <c r="F42" s="172">
        <f>'1'!Y41+'2'!Y41+'3'!Y41+'4'!Y41+'5'!Y41+'6'!Y41+'7'!Y41+'8'!Y41+'9'!Y41+'10'!Y41+'11'!Y41+'12'!Y41+'13'!Y41+'14'!Y41+'15'!Y41+'16'!Y41+'17'!Y41+'18'!Y41+'19'!Y41+'20'!Y41+'21'!Y41+'22'!Y41+'23'!Y41+'24'!Y41+'25'!Y41+'26'!Y41+'27'!Y41+'28'!Y41+'29'!Y41+'30'!Y41+'31'!Y41+'32'!Y41+'33'!Y41+'34'!Y41+'35'!Y41+'36'!Y41+'37'!Y41+'38'!Y41+'39'!Y41</f>
        <v>30</v>
      </c>
      <c r="G42" s="117">
        <v>37</v>
      </c>
      <c r="O42" s="49"/>
      <c r="P42" s="430" t="s">
        <v>589</v>
      </c>
      <c r="Q42" s="429">
        <v>2700326</v>
      </c>
      <c r="R42" s="429">
        <v>2598785</v>
      </c>
    </row>
    <row r="43" spans="1:18" x14ac:dyDescent="0.2">
      <c r="A43" s="159" t="s">
        <v>372</v>
      </c>
      <c r="B43" s="3" t="s">
        <v>278</v>
      </c>
      <c r="C43" s="174">
        <f>'1'!S42+'2'!S42+'3'!S42+'4'!S42+'5'!S42+'6'!S42+'7'!S42+'8'!S42+'9'!S42+'10'!S42+'11'!S42+'12'!S42+'13'!S42+'14'!S42+'15'!S42+'16'!S42+'17'!S42+'18'!S42+'19'!S42+'20'!S42+'21'!S42+'22'!S42+'23'!S42+'24'!S42+'25'!S42+'26'!S42+'27'!S42+'28'!S42+'29'!S42+'30'!S42+'31'!S42+'32'!S42+'33'!S42+'34'!S42+'35'!S42+'36'!S42+'37'!S42+'38'!S42+'39'!S42</f>
        <v>108.32563367976958</v>
      </c>
      <c r="D43" s="193">
        <f>'1'!U42+'2'!U42+'3'!U42+'4'!U42+'5'!U42+'6'!U42+'7'!U42+'8'!U42+'9'!U42+'10'!U42+'11'!U42+'12'!U42+'13'!U42+'14'!U42+'15'!U42+'16'!U42+'17'!U42+'18'!U42+'19'!U42+'20'!U42+'21'!U42+'22'!U42+'23'!U42+'24'!U42+'25'!U42+'26'!U42+'27'!U42+'28'!U42+'29'!U42+'30'!U42+'31'!U42+'32'!U42+'33'!U42+'34'!U42+'35'!U42+'36'!U42+'37'!U42+'38'!U42+'39'!U42</f>
        <v>0</v>
      </c>
      <c r="E43" s="120">
        <f>'1'!W42+'2'!W42+'3'!W42+'4'!W42+'5'!W42+'6'!W42+'7'!W42+'8'!W42+'9'!W42+'10'!W42+'11'!W42+'12'!W42+'13'!W42+'14'!W42+'15'!W42+'16'!W42+'17'!W42+'18'!W42+'19'!W42+'20'!W42+'21'!W42+'22'!W42+'23'!W42+'24'!W42+'25'!W42+'26'!W42+'27'!W42+'28'!W42+'29'!W42+'30'!W42+'31'!W42+'32'!W42+'33'!W42+'34'!W42+'35'!W42+'36'!W42+'37'!W42+'38'!W42+'39'!W42</f>
        <v>0</v>
      </c>
      <c r="F43" s="172">
        <f>'1'!Y42+'2'!Y42+'3'!Y42+'4'!Y42+'5'!Y42+'6'!Y42+'7'!Y42+'8'!Y42+'9'!Y42+'10'!Y42+'11'!Y42+'12'!Y42+'13'!Y42+'14'!Y42+'15'!Y42+'16'!Y42+'17'!Y42+'18'!Y42+'19'!Y42+'20'!Y42+'21'!Y42+'22'!Y42+'23'!Y42+'24'!Y42+'25'!Y42+'26'!Y42+'27'!Y42+'28'!Y42+'29'!Y42+'30'!Y42+'31'!Y42+'32'!Y42+'33'!Y42+'34'!Y42+'35'!Y42+'36'!Y42+'37'!Y42+'38'!Y42+'39'!Y42</f>
        <v>0</v>
      </c>
      <c r="G43" s="117">
        <v>38</v>
      </c>
      <c r="O43" s="49">
        <v>201</v>
      </c>
      <c r="P43" s="430" t="s">
        <v>492</v>
      </c>
      <c r="Q43" s="429">
        <v>2444385</v>
      </c>
      <c r="R43" s="429">
        <v>2355693</v>
      </c>
    </row>
    <row r="44" spans="1:18" x14ac:dyDescent="0.2">
      <c r="A44" s="159" t="s">
        <v>373</v>
      </c>
      <c r="B44" s="3" t="s">
        <v>279</v>
      </c>
      <c r="C44" s="176">
        <f>'1'!S43+'2'!S43+'3'!S43+'4'!S43+'5'!S43+'6'!S43+'7'!S43+'8'!S43+'9'!S43+'10'!S43+'11'!S43+'12'!S43+'13'!S43+'14'!S43+'15'!S43+'16'!S43+'17'!S43+'18'!S43+'19'!S43+'20'!S43+'21'!S43+'22'!S43+'23'!S43+'24'!S43+'25'!S43+'26'!S43+'27'!S43+'28'!S43+'29'!S43+'30'!S43+'31'!S43+'32'!S43+'33'!S43+'34'!S43+'35'!S43+'36'!S43+'37'!S43+'38'!S43+'39'!S43</f>
        <v>129.02549185942217</v>
      </c>
      <c r="D44" s="193">
        <f>'1'!U43+'2'!U43+'3'!U43+'4'!U43+'5'!U43+'6'!U43+'7'!U43+'8'!U43+'9'!U43+'10'!U43+'11'!U43+'12'!U43+'13'!U43+'14'!U43+'15'!U43+'16'!U43+'17'!U43+'18'!U43+'19'!U43+'20'!U43+'21'!U43+'22'!U43+'23'!U43+'24'!U43+'25'!U43+'26'!U43+'27'!U43+'28'!U43+'29'!U43+'30'!U43+'31'!U43+'32'!U43+'33'!U43+'34'!U43+'35'!U43+'36'!U43+'37'!U43+'38'!U43+'39'!U43</f>
        <v>40.557235783099884</v>
      </c>
      <c r="E44" s="120">
        <f>'1'!W43+'2'!W43+'3'!W43+'4'!W43+'5'!W43+'6'!W43+'7'!W43+'8'!W43+'9'!W43+'10'!W43+'11'!W43+'12'!W43+'13'!W43+'14'!W43+'15'!W43+'16'!W43+'17'!W43+'18'!W43+'19'!W43+'20'!W43+'21'!W43+'22'!W43+'23'!W43+'24'!W43+'25'!W43+'26'!W43+'27'!W43+'28'!W43+'29'!W43+'30'!W43+'31'!W43+'32'!W43+'33'!W43+'34'!W43+'35'!W43+'36'!W43+'37'!W43+'38'!W43+'39'!W43</f>
        <v>0</v>
      </c>
      <c r="F44" s="172">
        <f>'1'!Y43+'2'!Y43+'3'!Y43+'4'!Y43+'5'!Y43+'6'!Y43+'7'!Y43+'8'!Y43+'9'!Y43+'10'!Y43+'11'!Y43+'12'!Y43+'13'!Y43+'14'!Y43+'15'!Y43+'16'!Y43+'17'!Y43+'18'!Y43+'19'!Y43+'20'!Y43+'21'!Y43+'22'!Y43+'23'!Y43+'24'!Y43+'25'!Y43+'26'!Y43+'27'!Y43+'28'!Y43+'29'!Y43+'30'!Y43+'31'!Y43+'32'!Y43+'33'!Y43+'34'!Y43+'35'!Y43+'36'!Y43+'37'!Y43+'38'!Y43+'39'!Y43</f>
        <v>0</v>
      </c>
      <c r="G44" s="117">
        <v>39</v>
      </c>
      <c r="O44" s="49">
        <v>442</v>
      </c>
      <c r="P44" s="430" t="s">
        <v>590</v>
      </c>
      <c r="Q44" s="429">
        <v>38269</v>
      </c>
      <c r="R44" s="429">
        <v>35368</v>
      </c>
    </row>
    <row r="45" spans="1:18" x14ac:dyDescent="0.2">
      <c r="A45" s="106"/>
      <c r="B45" s="94" t="s">
        <v>83</v>
      </c>
      <c r="C45" s="206">
        <f>SUM(C6:C44)</f>
        <v>4684.9099234006808</v>
      </c>
      <c r="D45" s="207">
        <f>SUM(D6:D44)</f>
        <v>2166.5067759233534</v>
      </c>
      <c r="E45" s="204">
        <f>SUM(E6:E44)</f>
        <v>508</v>
      </c>
      <c r="F45" s="205">
        <f>SUM(F6:F44)</f>
        <v>362</v>
      </c>
      <c r="G45" s="118"/>
      <c r="O45" s="49">
        <v>443</v>
      </c>
      <c r="P45" s="430" t="s">
        <v>591</v>
      </c>
      <c r="Q45" s="429">
        <v>183066</v>
      </c>
      <c r="R45" s="429">
        <v>173284</v>
      </c>
    </row>
    <row r="46" spans="1:18" x14ac:dyDescent="0.2">
      <c r="A46" s="398" t="str">
        <f>取引基本表!$E$1</f>
        <v>2015年市川町産業連関表</v>
      </c>
      <c r="B46" s="400"/>
      <c r="C46" s="48"/>
      <c r="D46" s="48"/>
      <c r="E46" s="48"/>
      <c r="F46" s="48"/>
      <c r="G46" s="48"/>
      <c r="O46" s="49">
        <v>446</v>
      </c>
      <c r="P46" s="430" t="s">
        <v>526</v>
      </c>
      <c r="Q46" s="429">
        <v>34606</v>
      </c>
      <c r="R46" s="429">
        <v>34440</v>
      </c>
    </row>
    <row r="47" spans="1:18" x14ac:dyDescent="0.2">
      <c r="C47" s="208"/>
      <c r="D47" s="208"/>
      <c r="E47" s="208"/>
      <c r="F47" s="208"/>
      <c r="G47" s="48"/>
      <c r="O47" s="49"/>
      <c r="P47" s="430" t="s">
        <v>567</v>
      </c>
      <c r="Q47" s="429">
        <v>1115874</v>
      </c>
      <c r="R47" s="429">
        <v>1131429</v>
      </c>
    </row>
    <row r="48" spans="1:18" x14ac:dyDescent="0.2">
      <c r="C48" s="48"/>
      <c r="D48" s="48"/>
      <c r="E48" s="48"/>
      <c r="F48" s="48"/>
      <c r="G48" s="48"/>
      <c r="O48" s="49">
        <v>208</v>
      </c>
      <c r="P48" s="430" t="s">
        <v>592</v>
      </c>
      <c r="Q48" s="429">
        <v>178175</v>
      </c>
      <c r="R48" s="429">
        <v>205903</v>
      </c>
    </row>
    <row r="49" spans="3:18" x14ac:dyDescent="0.2">
      <c r="C49" s="48"/>
      <c r="D49" s="48"/>
      <c r="E49" s="48"/>
      <c r="F49" s="48"/>
      <c r="G49" s="48"/>
      <c r="O49" s="49">
        <v>212</v>
      </c>
      <c r="P49" s="430" t="s">
        <v>593</v>
      </c>
      <c r="Q49" s="429">
        <v>264770</v>
      </c>
      <c r="R49" s="429">
        <v>271944</v>
      </c>
    </row>
    <row r="50" spans="3:18" x14ac:dyDescent="0.2">
      <c r="O50" s="49">
        <v>227</v>
      </c>
      <c r="P50" s="430" t="s">
        <v>517</v>
      </c>
      <c r="Q50" s="429">
        <v>120665</v>
      </c>
      <c r="R50" s="429">
        <v>111832</v>
      </c>
    </row>
    <row r="51" spans="3:18" x14ac:dyDescent="0.2">
      <c r="O51" s="49">
        <v>229</v>
      </c>
      <c r="P51" s="430" t="s">
        <v>519</v>
      </c>
      <c r="Q51" s="429">
        <v>348616</v>
      </c>
      <c r="R51" s="429">
        <v>341914</v>
      </c>
    </row>
    <row r="52" spans="3:18" x14ac:dyDescent="0.2">
      <c r="O52" s="49">
        <v>464</v>
      </c>
      <c r="P52" s="430" t="s">
        <v>594</v>
      </c>
      <c r="Q52" s="429">
        <v>93387</v>
      </c>
      <c r="R52" s="429">
        <v>97242</v>
      </c>
    </row>
    <row r="53" spans="3:18" x14ac:dyDescent="0.2">
      <c r="O53" s="49">
        <v>481</v>
      </c>
      <c r="P53" s="430" t="s">
        <v>595</v>
      </c>
      <c r="Q53" s="429">
        <v>50484</v>
      </c>
      <c r="R53" s="429">
        <v>48645</v>
      </c>
    </row>
    <row r="54" spans="3:18" x14ac:dyDescent="0.2">
      <c r="O54" s="49">
        <v>501</v>
      </c>
      <c r="P54" s="430" t="s">
        <v>596</v>
      </c>
      <c r="Q54" s="429">
        <v>59777</v>
      </c>
      <c r="R54" s="429">
        <v>53949</v>
      </c>
    </row>
    <row r="55" spans="3:18" x14ac:dyDescent="0.2">
      <c r="O55" s="49"/>
      <c r="P55" s="430" t="s">
        <v>568</v>
      </c>
      <c r="Q55" s="429">
        <v>672561</v>
      </c>
      <c r="R55" s="429">
        <v>686870</v>
      </c>
    </row>
    <row r="56" spans="3:18" x14ac:dyDescent="0.2">
      <c r="O56" s="49">
        <v>209</v>
      </c>
      <c r="P56" s="430" t="s">
        <v>597</v>
      </c>
      <c r="Q56" s="429">
        <v>314928</v>
      </c>
      <c r="R56" s="429">
        <v>299944</v>
      </c>
    </row>
    <row r="57" spans="3:18" x14ac:dyDescent="0.2">
      <c r="O57" s="49">
        <v>222</v>
      </c>
      <c r="P57" s="430" t="s">
        <v>598</v>
      </c>
      <c r="Q57" s="429">
        <v>83428</v>
      </c>
      <c r="R57" s="429">
        <v>79818</v>
      </c>
    </row>
    <row r="58" spans="3:18" x14ac:dyDescent="0.2">
      <c r="O58" s="49">
        <v>225</v>
      </c>
      <c r="P58" s="430" t="s">
        <v>599</v>
      </c>
      <c r="Q58" s="429">
        <v>171979</v>
      </c>
      <c r="R58" s="429">
        <v>211181</v>
      </c>
    </row>
    <row r="59" spans="3:18" x14ac:dyDescent="0.2">
      <c r="O59" s="49">
        <v>585</v>
      </c>
      <c r="P59" s="430" t="s">
        <v>530</v>
      </c>
      <c r="Q59" s="429">
        <v>56592</v>
      </c>
      <c r="R59" s="429">
        <v>53759</v>
      </c>
    </row>
    <row r="60" spans="3:18" x14ac:dyDescent="0.2">
      <c r="O60" s="49">
        <v>586</v>
      </c>
      <c r="P60" s="430" t="s">
        <v>600</v>
      </c>
      <c r="Q60" s="429">
        <v>45634</v>
      </c>
      <c r="R60" s="429">
        <v>42168</v>
      </c>
    </row>
    <row r="61" spans="3:18" x14ac:dyDescent="0.2">
      <c r="O61" s="49"/>
      <c r="P61" s="430" t="s">
        <v>569</v>
      </c>
      <c r="Q61" s="429">
        <v>474157</v>
      </c>
      <c r="R61" s="429">
        <v>451615</v>
      </c>
    </row>
    <row r="62" spans="3:18" x14ac:dyDescent="0.2">
      <c r="O62" s="49">
        <v>221</v>
      </c>
      <c r="P62" s="430" t="s">
        <v>601</v>
      </c>
      <c r="Q62" s="429">
        <v>216783</v>
      </c>
      <c r="R62" s="429">
        <v>209488</v>
      </c>
    </row>
    <row r="63" spans="3:18" x14ac:dyDescent="0.2">
      <c r="O63" s="49">
        <v>223</v>
      </c>
      <c r="P63" s="430" t="s">
        <v>602</v>
      </c>
      <c r="Q63" s="429">
        <v>257374</v>
      </c>
      <c r="R63" s="429">
        <v>242127</v>
      </c>
    </row>
    <row r="64" spans="3:18" x14ac:dyDescent="0.2">
      <c r="O64" s="49"/>
      <c r="P64" s="430" t="s">
        <v>570</v>
      </c>
      <c r="Q64" s="429">
        <v>469330</v>
      </c>
      <c r="R64" s="429">
        <v>445310</v>
      </c>
    </row>
    <row r="65" spans="15:18" x14ac:dyDescent="0.2">
      <c r="O65" s="49">
        <v>205</v>
      </c>
      <c r="P65" s="430" t="s">
        <v>603</v>
      </c>
      <c r="Q65" s="429">
        <v>160450</v>
      </c>
      <c r="R65" s="429">
        <v>151566</v>
      </c>
    </row>
    <row r="66" spans="15:18" x14ac:dyDescent="0.2">
      <c r="O66" s="49">
        <v>224</v>
      </c>
      <c r="P66" s="430" t="s">
        <v>514</v>
      </c>
      <c r="Q66" s="429">
        <v>161691</v>
      </c>
      <c r="R66" s="429">
        <v>152961</v>
      </c>
    </row>
    <row r="67" spans="15:18" x14ac:dyDescent="0.2">
      <c r="O67" s="439">
        <v>226</v>
      </c>
      <c r="P67" s="440" t="s">
        <v>604</v>
      </c>
      <c r="Q67" s="432">
        <v>147189</v>
      </c>
      <c r="R67" s="432">
        <v>140783</v>
      </c>
    </row>
    <row r="68" spans="15:18" x14ac:dyDescent="0.2">
      <c r="O68" t="s">
        <v>609</v>
      </c>
    </row>
  </sheetData>
  <mergeCells count="1">
    <mergeCell ref="J9:K9"/>
  </mergeCells>
  <phoneticPr fontId="5"/>
  <pageMargins left="0.75" right="0.75" top="1" bottom="1" header="0.51200000000000001" footer="0.51200000000000001"/>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46"/>
  <sheetViews>
    <sheetView showGridLines="0" workbookViewId="0">
      <pane xSplit="2" ySplit="4" topLeftCell="C25" activePane="bottomRight" state="frozen"/>
      <selection activeCell="D62" sqref="D62"/>
      <selection pane="topRight" activeCell="D62" sqref="D62"/>
      <selection pane="bottomLeft" activeCell="D62" sqref="D62"/>
      <selection pane="bottomRight" activeCell="I41" sqref="I41"/>
    </sheetView>
  </sheetViews>
  <sheetFormatPr defaultColWidth="8.90625" defaultRowHeight="11" x14ac:dyDescent="0.2"/>
  <cols>
    <col min="1" max="1" width="3" style="3" customWidth="1"/>
    <col min="2" max="2" width="22.45312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305</v>
      </c>
      <c r="S2" s="3" t="s">
        <v>152</v>
      </c>
      <c r="U2" s="64" t="s">
        <v>209</v>
      </c>
      <c r="W2" s="3" t="s">
        <v>130</v>
      </c>
      <c r="Y2" s="3" t="s">
        <v>153</v>
      </c>
    </row>
    <row r="3" spans="1:25" ht="44" x14ac:dyDescent="0.2">
      <c r="B3" s="65"/>
      <c r="C3" s="66" t="s">
        <v>227</v>
      </c>
      <c r="D3" s="66" t="s">
        <v>306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75">
        <f>最終需要_まとめ!C6</f>
        <v>100</v>
      </c>
      <c r="D5" s="76">
        <f>投入係数表!C5</f>
        <v>0.14134275618374559</v>
      </c>
      <c r="E5" s="77">
        <f>$C$5*D5</f>
        <v>14.134275618374559</v>
      </c>
      <c r="F5" s="76">
        <f>分析係数表!C8</f>
        <v>0.98909090909090913</v>
      </c>
      <c r="G5" s="77">
        <f t="shared" ref="G5:G38" si="0">E5*F5</f>
        <v>13.980083520719564</v>
      </c>
      <c r="H5" s="77">
        <f t="array" ref="H5:H43">MMULT(逆行列係数!C5:AO43,'1'!G5:G43)</f>
        <v>16.271123525609688</v>
      </c>
      <c r="I5" s="77">
        <f t="shared" ref="I5:I38" si="1">C5+H5</f>
        <v>116.27112352560968</v>
      </c>
      <c r="J5" s="76">
        <f>分析係数表!G8</f>
        <v>0.12014134275618374</v>
      </c>
      <c r="K5" s="78">
        <f t="shared" ref="K5:K38" si="2">I5*J5</f>
        <v>13.968968904136851</v>
      </c>
      <c r="L5" s="79" t="s">
        <v>177</v>
      </c>
      <c r="M5" s="80" t="s">
        <v>177</v>
      </c>
      <c r="N5" s="81">
        <f>分析係数表!H8</f>
        <v>1.3068249731064983E-2</v>
      </c>
      <c r="O5" s="82">
        <f t="shared" ref="O5:O43" si="3">$M$44*N5</f>
        <v>0.12774076322613559</v>
      </c>
      <c r="P5" s="76">
        <f>分析係数表!C8</f>
        <v>0.98909090909090913</v>
      </c>
      <c r="Q5" s="82">
        <f t="shared" ref="Q5:Q38" si="4">O5*P5</f>
        <v>0.12634722762730502</v>
      </c>
      <c r="R5" s="83">
        <f t="array" ref="R5:R43">MMULT(逆行列係数!C5:AO43,'1'!Q5:Q43)</f>
        <v>0.15394520422201091</v>
      </c>
      <c r="S5" s="84">
        <f t="shared" ref="S5:S38" si="5">I5+R5</f>
        <v>116.42506872983169</v>
      </c>
      <c r="T5" s="85">
        <f>分析係数表!F8</f>
        <v>0.45141342756183744</v>
      </c>
      <c r="U5" s="86">
        <f t="shared" ref="U5:U43" si="6">S5*T5</f>
        <v>52.555839329455821</v>
      </c>
      <c r="V5" s="87">
        <f>分析係数表!D8</f>
        <v>0.18992932862190812</v>
      </c>
      <c r="W5" s="167">
        <f t="shared" ref="W5:W43" si="7">ROUND(S5*V5,0)</f>
        <v>22</v>
      </c>
      <c r="X5" s="76">
        <f>分析係数表!E8</f>
        <v>0.11484098939929328</v>
      </c>
      <c r="Y5" s="166">
        <f t="shared" ref="Y5:Y43" si="8">ROUND(S5*X5,0)</f>
        <v>13</v>
      </c>
    </row>
    <row r="6" spans="1:25" x14ac:dyDescent="0.2">
      <c r="A6" s="6" t="s">
        <v>219</v>
      </c>
      <c r="B6" s="5" t="s">
        <v>265</v>
      </c>
      <c r="C6" s="90"/>
      <c r="D6" s="76">
        <f>投入係数表!C6</f>
        <v>0</v>
      </c>
      <c r="E6" s="77">
        <f t="shared" ref="E6:E38" si="9">$C$5*D6</f>
        <v>0</v>
      </c>
      <c r="F6" s="76">
        <f>分析係数表!C9</f>
        <v>0.97580645161290325</v>
      </c>
      <c r="G6" s="77">
        <f t="shared" si="0"/>
        <v>0</v>
      </c>
      <c r="H6" s="77">
        <v>9.0491175936371876E-2</v>
      </c>
      <c r="I6" s="77">
        <f t="shared" si="1"/>
        <v>9.0491175936371876E-2</v>
      </c>
      <c r="J6" s="76">
        <f>分析係数表!G9</f>
        <v>0.23846153846153847</v>
      </c>
      <c r="K6" s="78">
        <f t="shared" si="2"/>
        <v>2.1578665030980985E-2</v>
      </c>
      <c r="L6" s="79"/>
      <c r="M6" s="80"/>
      <c r="N6" s="81">
        <f>分析係数表!H9</f>
        <v>6.773178214271485E-4</v>
      </c>
      <c r="O6" s="82">
        <f t="shared" si="3"/>
        <v>6.6207102891594665E-3</v>
      </c>
      <c r="P6" s="76">
        <f>分析係数表!C9</f>
        <v>0.97580645161290325</v>
      </c>
      <c r="Q6" s="82">
        <f t="shared" si="4"/>
        <v>6.4605318144217378E-3</v>
      </c>
      <c r="R6" s="83">
        <v>9.0418100280855937E-3</v>
      </c>
      <c r="S6" s="84">
        <f t="shared" si="5"/>
        <v>9.9532985964457477E-2</v>
      </c>
      <c r="T6" s="85">
        <f>分析係数表!F9</f>
        <v>0.65384615384615385</v>
      </c>
      <c r="U6" s="86">
        <f t="shared" si="6"/>
        <v>6.5079260053683738E-2</v>
      </c>
      <c r="V6" s="87">
        <f>分析係数表!D9</f>
        <v>0.11538461538461539</v>
      </c>
      <c r="W6" s="167">
        <f t="shared" si="7"/>
        <v>0</v>
      </c>
      <c r="X6" s="76">
        <f>分析係数表!E9</f>
        <v>0</v>
      </c>
      <c r="Y6" s="166">
        <f t="shared" si="8"/>
        <v>0</v>
      </c>
    </row>
    <row r="7" spans="1:25" x14ac:dyDescent="0.2">
      <c r="A7" s="6" t="s">
        <v>220</v>
      </c>
      <c r="B7" s="5" t="s">
        <v>266</v>
      </c>
      <c r="C7" s="90"/>
      <c r="D7" s="76">
        <f>投入係数表!C7</f>
        <v>0</v>
      </c>
      <c r="E7" s="77">
        <f t="shared" si="9"/>
        <v>0</v>
      </c>
      <c r="F7" s="76">
        <f>分析係数表!C10</f>
        <v>0</v>
      </c>
      <c r="G7" s="77">
        <f t="shared" si="0"/>
        <v>0</v>
      </c>
      <c r="H7" s="77">
        <v>0</v>
      </c>
      <c r="I7" s="77">
        <f t="shared" si="1"/>
        <v>0</v>
      </c>
      <c r="J7" s="76">
        <f>分析係数表!G10</f>
        <v>0</v>
      </c>
      <c r="K7" s="78">
        <f t="shared" si="2"/>
        <v>0</v>
      </c>
      <c r="L7" s="79"/>
      <c r="M7" s="80"/>
      <c r="N7" s="81">
        <f>分析係数表!H10</f>
        <v>1.354635642854297E-3</v>
      </c>
      <c r="O7" s="82">
        <f t="shared" si="3"/>
        <v>1.3241420578318933E-2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221</v>
      </c>
      <c r="B8" s="5" t="s">
        <v>27</v>
      </c>
      <c r="C8" s="90"/>
      <c r="D8" s="76">
        <f>投入係数表!C8</f>
        <v>0</v>
      </c>
      <c r="E8" s="77">
        <f t="shared" si="9"/>
        <v>0</v>
      </c>
      <c r="F8" s="76">
        <f>分析係数表!C11</f>
        <v>0.58682634730538918</v>
      </c>
      <c r="G8" s="77">
        <f t="shared" si="0"/>
        <v>0</v>
      </c>
      <c r="H8" s="77">
        <v>2.0452273027680004E-2</v>
      </c>
      <c r="I8" s="77">
        <f t="shared" si="1"/>
        <v>2.0452273027680004E-2</v>
      </c>
      <c r="J8" s="76">
        <f>分析係数表!G11</f>
        <v>0.35416666666666669</v>
      </c>
      <c r="K8" s="78">
        <f t="shared" si="2"/>
        <v>7.2435133639700017E-3</v>
      </c>
      <c r="L8" s="79"/>
      <c r="M8" s="80"/>
      <c r="N8" s="81">
        <f>分析係数表!H11</f>
        <v>-3.9842224789832265E-5</v>
      </c>
      <c r="O8" s="82">
        <f t="shared" si="3"/>
        <v>-3.8945354642114509E-4</v>
      </c>
      <c r="P8" s="76">
        <f>分析係数表!C11</f>
        <v>0.58682634730538918</v>
      </c>
      <c r="Q8" s="82">
        <f t="shared" si="4"/>
        <v>-2.2854160209145039E-4</v>
      </c>
      <c r="R8" s="83">
        <v>2.7171949587189285E-3</v>
      </c>
      <c r="S8" s="84">
        <f t="shared" si="5"/>
        <v>2.3169467986398934E-2</v>
      </c>
      <c r="T8" s="85">
        <f>分析係数表!F11</f>
        <v>0.57638888888888884</v>
      </c>
      <c r="U8" s="86">
        <f t="shared" si="6"/>
        <v>1.3354623908827162E-2</v>
      </c>
      <c r="V8" s="87">
        <f>分析係数表!D11</f>
        <v>0</v>
      </c>
      <c r="W8" s="167">
        <f t="shared" si="7"/>
        <v>0</v>
      </c>
      <c r="X8" s="76">
        <f>分析係数表!E11</f>
        <v>0</v>
      </c>
      <c r="Y8" s="166">
        <f t="shared" si="8"/>
        <v>0</v>
      </c>
    </row>
    <row r="9" spans="1:25" x14ac:dyDescent="0.2">
      <c r="A9" s="6" t="s">
        <v>222</v>
      </c>
      <c r="B9" s="5" t="s">
        <v>190</v>
      </c>
      <c r="C9" s="90"/>
      <c r="D9" s="76">
        <f>投入係数表!C9</f>
        <v>0.13162544169611307</v>
      </c>
      <c r="E9" s="77">
        <f t="shared" si="9"/>
        <v>13.162544169611307</v>
      </c>
      <c r="F9" s="76">
        <f>分析係数表!C12</f>
        <v>4.9122807017544234E-3</v>
      </c>
      <c r="G9" s="77">
        <f t="shared" si="0"/>
        <v>6.4658111710371821E-2</v>
      </c>
      <c r="H9" s="77">
        <v>7.5302840648753464E-2</v>
      </c>
      <c r="I9" s="77">
        <f t="shared" si="1"/>
        <v>7.5302840648753464E-2</v>
      </c>
      <c r="J9" s="76">
        <f>分析係数表!G12</f>
        <v>0.15517241379310345</v>
      </c>
      <c r="K9" s="78">
        <f t="shared" si="2"/>
        <v>1.1684923548944503E-2</v>
      </c>
      <c r="L9" s="79"/>
      <c r="M9" s="80"/>
      <c r="N9" s="81">
        <f>分析係数表!H12</f>
        <v>9.8290768556516195E-2</v>
      </c>
      <c r="O9" s="82">
        <f t="shared" si="3"/>
        <v>0.96078189902096489</v>
      </c>
      <c r="P9" s="76">
        <f>分析係数表!C12</f>
        <v>4.9122807017544234E-3</v>
      </c>
      <c r="Q9" s="82">
        <f t="shared" si="4"/>
        <v>4.7196303811556529E-3</v>
      </c>
      <c r="R9" s="83">
        <v>4.9919467509956439E-3</v>
      </c>
      <c r="S9" s="84">
        <f t="shared" si="5"/>
        <v>8.0294787399749101E-2</v>
      </c>
      <c r="T9" s="85">
        <f>分析係数表!F12</f>
        <v>0.31896551724137934</v>
      </c>
      <c r="U9" s="86">
        <f t="shared" si="6"/>
        <v>2.5611268394747561E-2</v>
      </c>
      <c r="V9" s="87">
        <f>分析係数表!D12</f>
        <v>0.18965517241379309</v>
      </c>
      <c r="W9" s="167">
        <f t="shared" si="7"/>
        <v>0</v>
      </c>
      <c r="X9" s="76">
        <f>分析係数表!E12</f>
        <v>0.12931034482758622</v>
      </c>
      <c r="Y9" s="166">
        <f t="shared" si="8"/>
        <v>0</v>
      </c>
    </row>
    <row r="10" spans="1:25" x14ac:dyDescent="0.2">
      <c r="A10" s="6" t="s">
        <v>223</v>
      </c>
      <c r="B10" s="5" t="s">
        <v>28</v>
      </c>
      <c r="C10" s="90"/>
      <c r="D10" s="76">
        <f>投入係数表!C10</f>
        <v>4.4169611307420496E-3</v>
      </c>
      <c r="E10" s="77">
        <f t="shared" si="9"/>
        <v>0.44169611307420498</v>
      </c>
      <c r="F10" s="76">
        <f>分析係数表!C13</f>
        <v>0</v>
      </c>
      <c r="G10" s="77">
        <f t="shared" si="0"/>
        <v>0</v>
      </c>
      <c r="H10" s="77">
        <v>0</v>
      </c>
      <c r="I10" s="77">
        <f t="shared" si="1"/>
        <v>0</v>
      </c>
      <c r="J10" s="76">
        <f>分析係数表!G13</f>
        <v>0.2471264367816092</v>
      </c>
      <c r="K10" s="78">
        <f t="shared" si="2"/>
        <v>0</v>
      </c>
      <c r="L10" s="79"/>
      <c r="M10" s="80"/>
      <c r="N10" s="81">
        <f>分析係数表!H13</f>
        <v>1.4741623172237938E-2</v>
      </c>
      <c r="O10" s="82">
        <f t="shared" si="3"/>
        <v>0.14409781217582368</v>
      </c>
      <c r="P10" s="76">
        <f>分析係数表!C13</f>
        <v>0</v>
      </c>
      <c r="Q10" s="82">
        <f t="shared" si="4"/>
        <v>0</v>
      </c>
      <c r="R10" s="83">
        <v>0</v>
      </c>
      <c r="S10" s="84">
        <f t="shared" si="5"/>
        <v>0</v>
      </c>
      <c r="T10" s="85">
        <f>分析係数表!F13</f>
        <v>0.38505747126436779</v>
      </c>
      <c r="U10" s="86">
        <f t="shared" si="6"/>
        <v>0</v>
      </c>
      <c r="V10" s="87">
        <f>分析係数表!D13</f>
        <v>0.37931034482758619</v>
      </c>
      <c r="W10" s="167">
        <f t="shared" si="7"/>
        <v>0</v>
      </c>
      <c r="X10" s="76">
        <f>分析係数表!E13</f>
        <v>0.33333333333333331</v>
      </c>
      <c r="Y10" s="166">
        <f t="shared" si="8"/>
        <v>0</v>
      </c>
    </row>
    <row r="11" spans="1:25" x14ac:dyDescent="0.2">
      <c r="A11" s="6" t="s">
        <v>224</v>
      </c>
      <c r="B11" s="5" t="s">
        <v>267</v>
      </c>
      <c r="C11" s="90"/>
      <c r="D11" s="76">
        <f>投入係数表!C11</f>
        <v>2.6501766784452298E-2</v>
      </c>
      <c r="E11" s="77">
        <f t="shared" si="9"/>
        <v>2.6501766784452299</v>
      </c>
      <c r="F11" s="76">
        <f>分析係数表!C14</f>
        <v>0.28421052631578947</v>
      </c>
      <c r="G11" s="77">
        <f t="shared" si="0"/>
        <v>0.75320810861074949</v>
      </c>
      <c r="H11" s="77">
        <v>0.99227375710085863</v>
      </c>
      <c r="I11" s="77">
        <f t="shared" si="1"/>
        <v>0.99227375710085863</v>
      </c>
      <c r="J11" s="76">
        <f>分析係数表!G14</f>
        <v>0.16638935108153077</v>
      </c>
      <c r="K11" s="78">
        <f t="shared" si="2"/>
        <v>0.16510378653924435</v>
      </c>
      <c r="L11" s="79"/>
      <c r="M11" s="80"/>
      <c r="N11" s="81">
        <f>分析係数表!H14</f>
        <v>1.2351089684848001E-3</v>
      </c>
      <c r="O11" s="82">
        <f t="shared" si="3"/>
        <v>1.2073059939055497E-2</v>
      </c>
      <c r="P11" s="76">
        <f>分析係数表!C14</f>
        <v>0.28421052631578947</v>
      </c>
      <c r="Q11" s="82">
        <f t="shared" si="4"/>
        <v>3.4312907195210361E-3</v>
      </c>
      <c r="R11" s="83">
        <v>1.4840304333829542E-2</v>
      </c>
      <c r="S11" s="84">
        <f t="shared" si="5"/>
        <v>1.0071140614346881</v>
      </c>
      <c r="T11" s="85">
        <f>分析係数表!F14</f>
        <v>0.35440931780366058</v>
      </c>
      <c r="U11" s="86">
        <f t="shared" si="6"/>
        <v>0.35693060746354172</v>
      </c>
      <c r="V11" s="87">
        <f>分析係数表!D14</f>
        <v>9.9833610648918464E-2</v>
      </c>
      <c r="W11" s="167">
        <f t="shared" si="7"/>
        <v>0</v>
      </c>
      <c r="X11" s="76">
        <f>分析係数表!E14</f>
        <v>6.8219633943427616E-2</v>
      </c>
      <c r="Y11" s="166">
        <f t="shared" si="8"/>
        <v>0</v>
      </c>
    </row>
    <row r="12" spans="1:25" x14ac:dyDescent="0.2">
      <c r="A12" s="6" t="s">
        <v>225</v>
      </c>
      <c r="B12" s="5" t="s">
        <v>29</v>
      </c>
      <c r="C12" s="90"/>
      <c r="D12" s="76">
        <f>投入係数表!C12</f>
        <v>6.8021201413427559E-2</v>
      </c>
      <c r="E12" s="77">
        <f t="shared" si="9"/>
        <v>6.8021201413427557</v>
      </c>
      <c r="F12" s="76">
        <f>分析係数表!C15</f>
        <v>0</v>
      </c>
      <c r="G12" s="77">
        <f t="shared" si="0"/>
        <v>0</v>
      </c>
      <c r="H12" s="77">
        <v>0</v>
      </c>
      <c r="I12" s="77">
        <f t="shared" si="1"/>
        <v>0</v>
      </c>
      <c r="J12" s="76">
        <f>分析係数表!G15</f>
        <v>9.6006144393241163E-2</v>
      </c>
      <c r="K12" s="78">
        <f t="shared" si="2"/>
        <v>0</v>
      </c>
      <c r="L12" s="79"/>
      <c r="M12" s="80"/>
      <c r="N12" s="81">
        <f>分析係数表!H15</f>
        <v>9.1238694768715888E-3</v>
      </c>
      <c r="O12" s="82">
        <f t="shared" si="3"/>
        <v>8.918486213044223E-2</v>
      </c>
      <c r="P12" s="76">
        <f>分析係数表!C15</f>
        <v>0</v>
      </c>
      <c r="Q12" s="82">
        <f t="shared" si="4"/>
        <v>0</v>
      </c>
      <c r="R12" s="83">
        <v>0</v>
      </c>
      <c r="S12" s="84">
        <f t="shared" si="5"/>
        <v>0</v>
      </c>
      <c r="T12" s="85">
        <f>分析係数表!F15</f>
        <v>0.30337941628264209</v>
      </c>
      <c r="U12" s="86">
        <f t="shared" si="6"/>
        <v>0</v>
      </c>
      <c r="V12" s="87">
        <f>分析係数表!D15</f>
        <v>4.6082949308755762E-2</v>
      </c>
      <c r="W12" s="167">
        <f t="shared" si="7"/>
        <v>0</v>
      </c>
      <c r="X12" s="76">
        <f>分析係数表!E15</f>
        <v>4.3010752688172046E-2</v>
      </c>
      <c r="Y12" s="166">
        <f t="shared" si="8"/>
        <v>0</v>
      </c>
    </row>
    <row r="13" spans="1:25" x14ac:dyDescent="0.2">
      <c r="A13" s="6" t="s">
        <v>226</v>
      </c>
      <c r="B13" s="5" t="s">
        <v>30</v>
      </c>
      <c r="C13" s="90"/>
      <c r="D13" s="76">
        <f>投入係数表!C13</f>
        <v>7.0671378091872791E-3</v>
      </c>
      <c r="E13" s="77">
        <f t="shared" si="9"/>
        <v>0.70671378091872794</v>
      </c>
      <c r="F13" s="76">
        <f>分析係数表!C16</f>
        <v>1.2870012870012881E-2</v>
      </c>
      <c r="G13" s="77">
        <f t="shared" si="0"/>
        <v>9.0954154558394919E-3</v>
      </c>
      <c r="H13" s="77">
        <v>1.1261463343316975E-2</v>
      </c>
      <c r="I13" s="77">
        <f t="shared" si="1"/>
        <v>1.1261463343316975E-2</v>
      </c>
      <c r="J13" s="76">
        <f>分析係数表!G16</f>
        <v>4.3478260869565216E-2</v>
      </c>
      <c r="K13" s="78">
        <f t="shared" si="2"/>
        <v>4.8962884101378149E-4</v>
      </c>
      <c r="L13" s="79"/>
      <c r="M13" s="80"/>
      <c r="N13" s="81">
        <f>分析係数表!H16</f>
        <v>1.7650105581895694E-2</v>
      </c>
      <c r="O13" s="82">
        <f t="shared" si="3"/>
        <v>0.17252792106456727</v>
      </c>
      <c r="P13" s="76">
        <f>分析係数表!C16</f>
        <v>1.2870012870012881E-2</v>
      </c>
      <c r="Q13" s="82">
        <f t="shared" si="4"/>
        <v>2.220436564537547E-3</v>
      </c>
      <c r="R13" s="83">
        <v>2.3937117618979945E-3</v>
      </c>
      <c r="S13" s="84">
        <f t="shared" si="5"/>
        <v>1.3655175105214969E-2</v>
      </c>
      <c r="T13" s="85">
        <f>分析係数表!F16</f>
        <v>0.30434782608695654</v>
      </c>
      <c r="U13" s="86">
        <f t="shared" si="6"/>
        <v>4.1559228581089036E-3</v>
      </c>
      <c r="V13" s="87">
        <f>分析係数表!D16</f>
        <v>0</v>
      </c>
      <c r="W13" s="167">
        <f t="shared" si="7"/>
        <v>0</v>
      </c>
      <c r="X13" s="76">
        <f>分析係数表!E16</f>
        <v>0</v>
      </c>
      <c r="Y13" s="166">
        <f t="shared" si="8"/>
        <v>0</v>
      </c>
    </row>
    <row r="14" spans="1:25" x14ac:dyDescent="0.2">
      <c r="A14" s="6" t="s">
        <v>2</v>
      </c>
      <c r="B14" s="5" t="s">
        <v>364</v>
      </c>
      <c r="C14" s="90"/>
      <c r="D14" s="76">
        <f>投入係数表!C14</f>
        <v>7.9505300353356883E-3</v>
      </c>
      <c r="E14" s="77">
        <f t="shared" si="9"/>
        <v>0.79505300353356878</v>
      </c>
      <c r="F14" s="76">
        <f>分析係数表!C17</f>
        <v>0.42397137745974955</v>
      </c>
      <c r="G14" s="77">
        <f t="shared" si="0"/>
        <v>0.33707971706163831</v>
      </c>
      <c r="H14" s="77">
        <v>0.49475973119025091</v>
      </c>
      <c r="I14" s="77">
        <f t="shared" si="1"/>
        <v>0.49475973119025091</v>
      </c>
      <c r="J14" s="76">
        <f>分析係数表!G17</f>
        <v>0.21220930232558138</v>
      </c>
      <c r="K14" s="78">
        <f t="shared" si="2"/>
        <v>0.10499261737467533</v>
      </c>
      <c r="L14" s="79"/>
      <c r="M14" s="80"/>
      <c r="N14" s="81">
        <f>分析係数表!H17</f>
        <v>2.9483246344475873E-3</v>
      </c>
      <c r="O14" s="82">
        <f t="shared" si="3"/>
        <v>2.8819562435164734E-2</v>
      </c>
      <c r="P14" s="76">
        <f>分析係数表!C17</f>
        <v>0.42397137745974955</v>
      </c>
      <c r="Q14" s="82">
        <f t="shared" si="4"/>
        <v>1.2218669583424047E-2</v>
      </c>
      <c r="R14" s="83">
        <v>2.455193619345266E-2</v>
      </c>
      <c r="S14" s="84">
        <f t="shared" si="5"/>
        <v>0.5193116673837036</v>
      </c>
      <c r="T14" s="85">
        <f>分析係数表!F17</f>
        <v>0.32194767441860467</v>
      </c>
      <c r="U14" s="86">
        <f t="shared" si="6"/>
        <v>0.16719118361263133</v>
      </c>
      <c r="V14" s="87">
        <f>分析係数表!D17</f>
        <v>4.1908914728682169E-2</v>
      </c>
      <c r="W14" s="167">
        <f t="shared" si="7"/>
        <v>0</v>
      </c>
      <c r="X14" s="76">
        <f>分析係数表!E17</f>
        <v>4.2151162790697673E-2</v>
      </c>
      <c r="Y14" s="166">
        <f t="shared" si="8"/>
        <v>0</v>
      </c>
    </row>
    <row r="15" spans="1:25" x14ac:dyDescent="0.2">
      <c r="A15" s="6" t="s">
        <v>3</v>
      </c>
      <c r="B15" s="5" t="s">
        <v>31</v>
      </c>
      <c r="C15" s="90"/>
      <c r="D15" s="76">
        <f>投入係数表!C15</f>
        <v>2.6501766784452299E-3</v>
      </c>
      <c r="E15" s="77">
        <f t="shared" si="9"/>
        <v>0.26501766784452296</v>
      </c>
      <c r="F15" s="76">
        <f>分析係数表!C18</f>
        <v>0.3411764705882353</v>
      </c>
      <c r="G15" s="77">
        <f t="shared" si="0"/>
        <v>9.0417792558719595E-2</v>
      </c>
      <c r="H15" s="77">
        <v>0.11888531499402591</v>
      </c>
      <c r="I15" s="77">
        <f t="shared" si="1"/>
        <v>0.11888531499402591</v>
      </c>
      <c r="J15" s="76">
        <f>分析係数表!G18</f>
        <v>0.21582733812949639</v>
      </c>
      <c r="K15" s="78">
        <f t="shared" si="2"/>
        <v>2.5658701077847318E-2</v>
      </c>
      <c r="L15" s="79"/>
      <c r="M15" s="80"/>
      <c r="N15" s="81">
        <f>分析係数表!H18</f>
        <v>4.7810669747798716E-4</v>
      </c>
      <c r="O15" s="82">
        <f t="shared" si="3"/>
        <v>4.6734425570537407E-3</v>
      </c>
      <c r="P15" s="76">
        <f>分析係数表!C18</f>
        <v>0.3411764705882353</v>
      </c>
      <c r="Q15" s="82">
        <f t="shared" si="4"/>
        <v>1.5944686371124528E-3</v>
      </c>
      <c r="R15" s="83">
        <v>3.3174446108185192E-3</v>
      </c>
      <c r="S15" s="84">
        <f t="shared" si="5"/>
        <v>0.12220275960484443</v>
      </c>
      <c r="T15" s="85">
        <f>分析係数表!F18</f>
        <v>0.45899280575539569</v>
      </c>
      <c r="U15" s="86">
        <f t="shared" si="6"/>
        <v>5.6090187502079676E-2</v>
      </c>
      <c r="V15" s="87">
        <f>分析係数表!D18</f>
        <v>0.1223021582733813</v>
      </c>
      <c r="W15" s="167">
        <f t="shared" si="7"/>
        <v>0</v>
      </c>
      <c r="X15" s="76">
        <f>分析係数表!E18</f>
        <v>0.12949640287769784</v>
      </c>
      <c r="Y15" s="166">
        <f t="shared" si="8"/>
        <v>0</v>
      </c>
    </row>
    <row r="16" spans="1:25" x14ac:dyDescent="0.2">
      <c r="A16" s="6" t="s">
        <v>4</v>
      </c>
      <c r="B16" s="5" t="s">
        <v>32</v>
      </c>
      <c r="C16" s="90"/>
      <c r="D16" s="76">
        <f>投入係数表!C16</f>
        <v>0</v>
      </c>
      <c r="E16" s="77">
        <f t="shared" si="9"/>
        <v>0</v>
      </c>
      <c r="F16" s="76">
        <f>分析係数表!C19</f>
        <v>3.2631144155307767E-2</v>
      </c>
      <c r="G16" s="77">
        <f t="shared" si="0"/>
        <v>0</v>
      </c>
      <c r="H16" s="77">
        <v>2.6335712265641285E-3</v>
      </c>
      <c r="I16" s="77">
        <f t="shared" si="1"/>
        <v>2.6335712265641285E-3</v>
      </c>
      <c r="J16" s="76">
        <f>分析係数表!G19</f>
        <v>5.8988764044943819E-2</v>
      </c>
      <c r="K16" s="78">
        <f t="shared" si="2"/>
        <v>1.5535111167934464E-4</v>
      </c>
      <c r="L16" s="79"/>
      <c r="M16" s="80"/>
      <c r="N16" s="81">
        <f>分析係数表!H19</f>
        <v>-1.1952667436949679E-4</v>
      </c>
      <c r="O16" s="82">
        <f t="shared" si="3"/>
        <v>-1.1683606392634352E-3</v>
      </c>
      <c r="P16" s="76">
        <f>分析係数表!C19</f>
        <v>3.2631144155307767E-2</v>
      </c>
      <c r="Q16" s="82">
        <f t="shared" si="4"/>
        <v>-3.8124944445192689E-5</v>
      </c>
      <c r="R16" s="83">
        <v>2.4527863800527869E-4</v>
      </c>
      <c r="S16" s="84">
        <f t="shared" si="5"/>
        <v>2.8788498645694071E-3</v>
      </c>
      <c r="T16" s="85">
        <f>分析係数表!F19</f>
        <v>0.2443820224719101</v>
      </c>
      <c r="U16" s="86">
        <f t="shared" si="6"/>
        <v>7.0353915229645614E-4</v>
      </c>
      <c r="V16" s="87">
        <f>分析係数表!D19</f>
        <v>4.49438202247191E-2</v>
      </c>
      <c r="W16" s="167">
        <f t="shared" si="7"/>
        <v>0</v>
      </c>
      <c r="X16" s="76">
        <f>分析係数表!E19</f>
        <v>4.7752808988764044E-2</v>
      </c>
      <c r="Y16" s="166">
        <f t="shared" si="8"/>
        <v>0</v>
      </c>
    </row>
    <row r="17" spans="1:25" x14ac:dyDescent="0.2">
      <c r="A17" s="6" t="s">
        <v>5</v>
      </c>
      <c r="B17" s="5" t="s">
        <v>33</v>
      </c>
      <c r="C17" s="90"/>
      <c r="D17" s="76">
        <f>投入係数表!C17</f>
        <v>0</v>
      </c>
      <c r="E17" s="77">
        <f t="shared" si="9"/>
        <v>0</v>
      </c>
      <c r="F17" s="76">
        <f>分析係数表!C20</f>
        <v>6.4516129032258118E-2</v>
      </c>
      <c r="G17" s="77">
        <f t="shared" si="0"/>
        <v>0</v>
      </c>
      <c r="H17" s="77">
        <v>2.0172482538440987E-3</v>
      </c>
      <c r="I17" s="77">
        <f t="shared" si="1"/>
        <v>2.0172482538440987E-3</v>
      </c>
      <c r="J17" s="76">
        <f>分析係数表!G20</f>
        <v>0.10153846153846154</v>
      </c>
      <c r="K17" s="78">
        <f t="shared" si="2"/>
        <v>2.048282842364777E-4</v>
      </c>
      <c r="L17" s="79"/>
      <c r="M17" s="80"/>
      <c r="N17" s="81">
        <f>分析係数表!H20</f>
        <v>5.9763337184748399E-4</v>
      </c>
      <c r="O17" s="82">
        <f t="shared" si="3"/>
        <v>5.8418031963171765E-3</v>
      </c>
      <c r="P17" s="76">
        <f>分析係数表!C20</f>
        <v>6.4516129032258118E-2</v>
      </c>
      <c r="Q17" s="82">
        <f t="shared" si="4"/>
        <v>3.7689052879465688E-4</v>
      </c>
      <c r="R17" s="83">
        <v>8.8958411817197146E-4</v>
      </c>
      <c r="S17" s="84">
        <f t="shared" si="5"/>
        <v>2.9068323720160701E-3</v>
      </c>
      <c r="T17" s="85">
        <f>分析係数表!F20</f>
        <v>0.22461538461538461</v>
      </c>
      <c r="U17" s="86">
        <f t="shared" si="6"/>
        <v>6.5291927125284035E-4</v>
      </c>
      <c r="V17" s="87">
        <f>分析係数表!D20</f>
        <v>1.2307692307692308E-2</v>
      </c>
      <c r="W17" s="167">
        <f t="shared" si="7"/>
        <v>0</v>
      </c>
      <c r="X17" s="76">
        <f>分析係数表!E20</f>
        <v>1.2307692307692308E-2</v>
      </c>
      <c r="Y17" s="166">
        <f t="shared" si="8"/>
        <v>0</v>
      </c>
    </row>
    <row r="18" spans="1:25" x14ac:dyDescent="0.2">
      <c r="A18" s="6" t="s">
        <v>6</v>
      </c>
      <c r="B18" s="5" t="s">
        <v>34</v>
      </c>
      <c r="C18" s="90"/>
      <c r="D18" s="76">
        <f>投入係数表!C18</f>
        <v>1.7667844522968198E-3</v>
      </c>
      <c r="E18" s="77">
        <f t="shared" si="9"/>
        <v>0.17667844522968199</v>
      </c>
      <c r="F18" s="76">
        <f>分析係数表!C21</f>
        <v>0.91527001862197399</v>
      </c>
      <c r="G18" s="77">
        <f t="shared" si="0"/>
        <v>0.16170848385547243</v>
      </c>
      <c r="H18" s="77">
        <v>0.25808649342340306</v>
      </c>
      <c r="I18" s="77">
        <f t="shared" si="1"/>
        <v>0.25808649342340306</v>
      </c>
      <c r="J18" s="76">
        <f>分析係数表!G21</f>
        <v>0.28514332965821387</v>
      </c>
      <c r="K18" s="78">
        <f t="shared" si="2"/>
        <v>7.3591642074561869E-2</v>
      </c>
      <c r="L18" s="79"/>
      <c r="M18" s="80"/>
      <c r="N18" s="81">
        <f>分析係数表!H21</f>
        <v>9.9605561974580657E-4</v>
      </c>
      <c r="O18" s="82">
        <f t="shared" si="3"/>
        <v>9.7363386605286272E-3</v>
      </c>
      <c r="P18" s="76">
        <f>分析係数表!C21</f>
        <v>0.91527001862197399</v>
      </c>
      <c r="Q18" s="82">
        <f t="shared" si="4"/>
        <v>8.9113788671318812E-3</v>
      </c>
      <c r="R18" s="83">
        <v>1.8668529642690276E-2</v>
      </c>
      <c r="S18" s="84">
        <f t="shared" si="5"/>
        <v>0.27675502306609334</v>
      </c>
      <c r="T18" s="85">
        <f>分析係数表!F21</f>
        <v>0.42530319735391398</v>
      </c>
      <c r="U18" s="86">
        <f t="shared" si="6"/>
        <v>0.11770479619376571</v>
      </c>
      <c r="V18" s="87">
        <f>分析係数表!D21</f>
        <v>8.7513781697905177E-2</v>
      </c>
      <c r="W18" s="167">
        <f t="shared" si="7"/>
        <v>0</v>
      </c>
      <c r="X18" s="76">
        <f>分析係数表!E21</f>
        <v>7.5661521499448728E-2</v>
      </c>
      <c r="Y18" s="166">
        <f t="shared" si="8"/>
        <v>0</v>
      </c>
    </row>
    <row r="19" spans="1:25" x14ac:dyDescent="0.2">
      <c r="A19" s="6" t="s">
        <v>7</v>
      </c>
      <c r="B19" s="5" t="s">
        <v>268</v>
      </c>
      <c r="C19" s="90"/>
      <c r="D19" s="76">
        <f>投入係数表!C19</f>
        <v>0</v>
      </c>
      <c r="E19" s="77">
        <f t="shared" si="9"/>
        <v>0</v>
      </c>
      <c r="F19" s="76">
        <f>分析係数表!C22</f>
        <v>0.14107142857142863</v>
      </c>
      <c r="G19" s="77">
        <f t="shared" si="0"/>
        <v>0</v>
      </c>
      <c r="H19" s="77">
        <v>1.4160101645689753E-3</v>
      </c>
      <c r="I19" s="77">
        <f t="shared" si="1"/>
        <v>1.4160101645689753E-3</v>
      </c>
      <c r="J19" s="76">
        <f>分析係数表!G22</f>
        <v>0.19425587467362923</v>
      </c>
      <c r="K19" s="78">
        <f t="shared" si="2"/>
        <v>2.7506829306509596E-4</v>
      </c>
      <c r="L19" s="79"/>
      <c r="M19" s="80"/>
      <c r="N19" s="81">
        <f>分析係数表!H22</f>
        <v>3.9842224789832265E-5</v>
      </c>
      <c r="O19" s="82">
        <f t="shared" si="3"/>
        <v>3.8945354642114509E-4</v>
      </c>
      <c r="P19" s="76">
        <f>分析係数表!C22</f>
        <v>0.14107142857142863</v>
      </c>
      <c r="Q19" s="82">
        <f t="shared" si="4"/>
        <v>5.494076815584013E-5</v>
      </c>
      <c r="R19" s="83">
        <v>4.6165752545049299E-4</v>
      </c>
      <c r="S19" s="84">
        <f t="shared" si="5"/>
        <v>1.8776676900194682E-3</v>
      </c>
      <c r="T19" s="85">
        <f>分析係数表!F22</f>
        <v>0.41148825065274153</v>
      </c>
      <c r="U19" s="86">
        <f t="shared" si="6"/>
        <v>7.7263819307328509E-4</v>
      </c>
      <c r="V19" s="87">
        <f>分析係数表!D22</f>
        <v>6.2663185378590081E-3</v>
      </c>
      <c r="W19" s="167">
        <f t="shared" si="7"/>
        <v>0</v>
      </c>
      <c r="X19" s="76">
        <f>分析係数表!E22</f>
        <v>5.2219321148825066E-3</v>
      </c>
      <c r="Y19" s="166">
        <f t="shared" si="8"/>
        <v>0</v>
      </c>
    </row>
    <row r="20" spans="1:25" x14ac:dyDescent="0.2">
      <c r="A20" s="6" t="s">
        <v>8</v>
      </c>
      <c r="B20" s="5" t="s">
        <v>269</v>
      </c>
      <c r="C20" s="90"/>
      <c r="D20" s="76">
        <f>投入係数表!C20</f>
        <v>0</v>
      </c>
      <c r="E20" s="77">
        <f t="shared" si="9"/>
        <v>0</v>
      </c>
      <c r="F20" s="76">
        <f>分析係数表!C23</f>
        <v>0</v>
      </c>
      <c r="G20" s="77">
        <f t="shared" si="0"/>
        <v>0</v>
      </c>
      <c r="H20" s="77">
        <v>0</v>
      </c>
      <c r="I20" s="77">
        <f t="shared" si="1"/>
        <v>0</v>
      </c>
      <c r="J20" s="76">
        <f>分析係数表!G23</f>
        <v>0.21448999046711154</v>
      </c>
      <c r="K20" s="78">
        <f t="shared" si="2"/>
        <v>0</v>
      </c>
      <c r="L20" s="79"/>
      <c r="M20" s="80"/>
      <c r="N20" s="81">
        <f>分析係数表!H23</f>
        <v>3.9842224789832265E-5</v>
      </c>
      <c r="O20" s="82">
        <f t="shared" si="3"/>
        <v>3.8945354642114509E-4</v>
      </c>
      <c r="P20" s="76">
        <f>分析係数表!C23</f>
        <v>0</v>
      </c>
      <c r="Q20" s="82">
        <f t="shared" si="4"/>
        <v>0</v>
      </c>
      <c r="R20" s="83">
        <v>0</v>
      </c>
      <c r="S20" s="84">
        <f t="shared" si="5"/>
        <v>0</v>
      </c>
      <c r="T20" s="85">
        <f>分析係数表!F23</f>
        <v>0.43755958055290756</v>
      </c>
      <c r="U20" s="86">
        <f t="shared" si="6"/>
        <v>0</v>
      </c>
      <c r="V20" s="87">
        <f>分析係数表!D23</f>
        <v>4.9571020019065777E-2</v>
      </c>
      <c r="W20" s="167">
        <f t="shared" si="7"/>
        <v>0</v>
      </c>
      <c r="X20" s="76">
        <f>分析係数表!E23</f>
        <v>4.38512869399428E-2</v>
      </c>
      <c r="Y20" s="166">
        <f t="shared" si="8"/>
        <v>0</v>
      </c>
    </row>
    <row r="21" spans="1:25" x14ac:dyDescent="0.2">
      <c r="A21" s="6" t="s">
        <v>9</v>
      </c>
      <c r="B21" s="5" t="s">
        <v>270</v>
      </c>
      <c r="C21" s="90"/>
      <c r="D21" s="76">
        <f>投入係数表!C21</f>
        <v>0</v>
      </c>
      <c r="E21" s="77">
        <f t="shared" si="9"/>
        <v>0</v>
      </c>
      <c r="F21" s="76">
        <f>分析係数表!C24</f>
        <v>1</v>
      </c>
      <c r="G21" s="77">
        <f t="shared" si="0"/>
        <v>0</v>
      </c>
      <c r="H21" s="77">
        <v>3.5405861104423154E-2</v>
      </c>
      <c r="I21" s="77">
        <f t="shared" si="1"/>
        <v>3.5405861104423154E-2</v>
      </c>
      <c r="J21" s="76">
        <f>分析係数表!G24</f>
        <v>0.20760410380205191</v>
      </c>
      <c r="K21" s="78">
        <f t="shared" si="2"/>
        <v>7.3504020639236969E-3</v>
      </c>
      <c r="L21" s="79"/>
      <c r="M21" s="80"/>
      <c r="N21" s="81">
        <f>分析係数表!H24</f>
        <v>3.9842224789832264E-4</v>
      </c>
      <c r="O21" s="82">
        <f t="shared" si="3"/>
        <v>3.8945354642114507E-3</v>
      </c>
      <c r="P21" s="76">
        <f>分析係数表!C24</f>
        <v>1</v>
      </c>
      <c r="Q21" s="82">
        <f t="shared" si="4"/>
        <v>3.8945354642114507E-3</v>
      </c>
      <c r="R21" s="83">
        <v>8.3249742588269466E-3</v>
      </c>
      <c r="S21" s="84">
        <f t="shared" si="5"/>
        <v>4.3730835363250099E-2</v>
      </c>
      <c r="T21" s="85">
        <f>分析係数表!F24</f>
        <v>0.38986119493059745</v>
      </c>
      <c r="U21" s="86">
        <f t="shared" si="6"/>
        <v>1.7048955730029913E-2</v>
      </c>
      <c r="V21" s="87">
        <f>分析係数表!D24</f>
        <v>0.12190706095353047</v>
      </c>
      <c r="W21" s="167">
        <f t="shared" si="7"/>
        <v>0</v>
      </c>
      <c r="X21" s="76">
        <f>分析係数表!E24</f>
        <v>0.12492456246228123</v>
      </c>
      <c r="Y21" s="166">
        <f t="shared" si="8"/>
        <v>0</v>
      </c>
    </row>
    <row r="22" spans="1:25" x14ac:dyDescent="0.2">
      <c r="A22" s="6" t="s">
        <v>10</v>
      </c>
      <c r="B22" s="5" t="s">
        <v>271</v>
      </c>
      <c r="C22" s="90"/>
      <c r="D22" s="76">
        <f>投入係数表!C22</f>
        <v>0</v>
      </c>
      <c r="E22" s="77">
        <f t="shared" si="9"/>
        <v>0</v>
      </c>
      <c r="F22" s="76">
        <f>分析係数表!C25</f>
        <v>2.3217247097844118E-2</v>
      </c>
      <c r="G22" s="77">
        <f t="shared" si="0"/>
        <v>0</v>
      </c>
      <c r="H22" s="77">
        <v>4.5966950096028731E-4</v>
      </c>
      <c r="I22" s="77">
        <f t="shared" si="1"/>
        <v>4.5966950096028731E-4</v>
      </c>
      <c r="J22" s="76">
        <f>分析係数表!G25</f>
        <v>0.19607843137254902</v>
      </c>
      <c r="K22" s="78">
        <f t="shared" si="2"/>
        <v>9.013127469809555E-5</v>
      </c>
      <c r="L22" s="79"/>
      <c r="M22" s="80"/>
      <c r="N22" s="81">
        <f>分析係数表!H25</f>
        <v>5.5779114705765173E-4</v>
      </c>
      <c r="O22" s="82">
        <f t="shared" si="3"/>
        <v>5.4523496498960315E-3</v>
      </c>
      <c r="P22" s="76">
        <f>分析係数表!C25</f>
        <v>2.3217247097844118E-2</v>
      </c>
      <c r="Q22" s="82">
        <f t="shared" si="4"/>
        <v>1.2658854908548003E-4</v>
      </c>
      <c r="R22" s="83">
        <v>4.3441989362818915E-4</v>
      </c>
      <c r="S22" s="84">
        <f t="shared" si="5"/>
        <v>8.9408939458847651E-4</v>
      </c>
      <c r="T22" s="85">
        <f>分析係数表!F25</f>
        <v>0.34640522875816993</v>
      </c>
      <c r="U22" s="86">
        <f t="shared" si="6"/>
        <v>3.0971724126267487E-4</v>
      </c>
      <c r="V22" s="87">
        <f>分析係数表!D25</f>
        <v>3.9215686274509803E-2</v>
      </c>
      <c r="W22" s="167">
        <f t="shared" si="7"/>
        <v>0</v>
      </c>
      <c r="X22" s="76">
        <f>分析係数表!E25</f>
        <v>3.9215686274509803E-2</v>
      </c>
      <c r="Y22" s="166">
        <f t="shared" si="8"/>
        <v>0</v>
      </c>
    </row>
    <row r="23" spans="1:25" x14ac:dyDescent="0.2">
      <c r="A23" s="6" t="s">
        <v>11</v>
      </c>
      <c r="B23" s="5" t="s">
        <v>35</v>
      </c>
      <c r="C23" s="90"/>
      <c r="D23" s="76">
        <f>投入係数表!C23</f>
        <v>0</v>
      </c>
      <c r="E23" s="77">
        <f t="shared" si="9"/>
        <v>0</v>
      </c>
      <c r="F23" s="76">
        <f>分析係数表!C26</f>
        <v>0.3263433813892529</v>
      </c>
      <c r="G23" s="77">
        <f t="shared" si="0"/>
        <v>0</v>
      </c>
      <c r="H23" s="77">
        <v>3.098789453883919E-3</v>
      </c>
      <c r="I23" s="77">
        <f t="shared" si="1"/>
        <v>3.098789453883919E-3</v>
      </c>
      <c r="J23" s="76">
        <f>分析係数表!G26</f>
        <v>0.19720279720279721</v>
      </c>
      <c r="K23" s="78">
        <f t="shared" si="2"/>
        <v>6.1108994824843723E-4</v>
      </c>
      <c r="L23" s="79"/>
      <c r="M23" s="80"/>
      <c r="N23" s="81">
        <f>分析係数表!H26</f>
        <v>1.195266743694968E-2</v>
      </c>
      <c r="O23" s="82">
        <f t="shared" si="3"/>
        <v>0.11683606392634352</v>
      </c>
      <c r="P23" s="76">
        <f>分析係数表!C26</f>
        <v>0.3263433813892529</v>
      </c>
      <c r="Q23" s="82">
        <f t="shared" si="4"/>
        <v>3.8128676169933852E-2</v>
      </c>
      <c r="R23" s="83">
        <v>4.0453480965938607E-2</v>
      </c>
      <c r="S23" s="84">
        <f t="shared" si="5"/>
        <v>4.3552270419822528E-2</v>
      </c>
      <c r="T23" s="85">
        <f>分析係数表!F26</f>
        <v>0.33496503496503499</v>
      </c>
      <c r="U23" s="86">
        <f t="shared" si="6"/>
        <v>1.4588487783982512E-2</v>
      </c>
      <c r="V23" s="87">
        <f>分析係数表!D26</f>
        <v>7.8321678321678329E-2</v>
      </c>
      <c r="W23" s="167">
        <f t="shared" si="7"/>
        <v>0</v>
      </c>
      <c r="X23" s="76">
        <f>分析係数表!E26</f>
        <v>8.3216783216783219E-2</v>
      </c>
      <c r="Y23" s="166">
        <f t="shared" si="8"/>
        <v>0</v>
      </c>
    </row>
    <row r="24" spans="1:25" x14ac:dyDescent="0.2">
      <c r="A24" s="6" t="s">
        <v>12</v>
      </c>
      <c r="B24" s="5" t="s">
        <v>366</v>
      </c>
      <c r="C24" s="90"/>
      <c r="D24" s="76">
        <f>投入係数表!C24</f>
        <v>0</v>
      </c>
      <c r="E24" s="77">
        <f t="shared" si="9"/>
        <v>0</v>
      </c>
      <c r="F24" s="76">
        <f>分析係数表!C27</f>
        <v>4.6641791044776171E-2</v>
      </c>
      <c r="G24" s="77">
        <f t="shared" si="0"/>
        <v>0</v>
      </c>
      <c r="H24" s="77">
        <v>3.2304789025833908E-5</v>
      </c>
      <c r="I24" s="77">
        <f t="shared" si="1"/>
        <v>3.2304789025833908E-5</v>
      </c>
      <c r="J24" s="76">
        <f>分析係数表!G27</f>
        <v>0.18461538461538463</v>
      </c>
      <c r="K24" s="78">
        <f t="shared" si="2"/>
        <v>5.9639610509231837E-6</v>
      </c>
      <c r="L24" s="79"/>
      <c r="M24" s="80"/>
      <c r="N24" s="81">
        <f>分析係数表!H27</f>
        <v>1.1394876289892027E-2</v>
      </c>
      <c r="O24" s="82">
        <f t="shared" si="3"/>
        <v>0.11138371427644748</v>
      </c>
      <c r="P24" s="76">
        <f>分析係数表!C27</f>
        <v>4.6641791044776171E-2</v>
      </c>
      <c r="Q24" s="82">
        <f t="shared" si="4"/>
        <v>5.1951359270731162E-3</v>
      </c>
      <c r="R24" s="83">
        <v>5.2115091787240603E-3</v>
      </c>
      <c r="S24" s="84">
        <f t="shared" si="5"/>
        <v>5.2438139677498941E-3</v>
      </c>
      <c r="T24" s="85">
        <f>分析係数表!F27</f>
        <v>0.35384615384615387</v>
      </c>
      <c r="U24" s="86">
        <f t="shared" si="6"/>
        <v>1.8555034039730396E-3</v>
      </c>
      <c r="V24" s="87">
        <f>分析係数表!D27</f>
        <v>3.0769230769230771E-2</v>
      </c>
      <c r="W24" s="167">
        <f t="shared" si="7"/>
        <v>0</v>
      </c>
      <c r="X24" s="76">
        <f>分析係数表!E27</f>
        <v>4.6153846153846156E-2</v>
      </c>
      <c r="Y24" s="166">
        <f t="shared" si="8"/>
        <v>0</v>
      </c>
    </row>
    <row r="25" spans="1:25" x14ac:dyDescent="0.2">
      <c r="A25" s="6" t="s">
        <v>13</v>
      </c>
      <c r="B25" s="5" t="s">
        <v>191</v>
      </c>
      <c r="C25" s="90"/>
      <c r="D25" s="76">
        <f>投入係数表!C25</f>
        <v>0</v>
      </c>
      <c r="E25" s="77">
        <f t="shared" si="9"/>
        <v>0</v>
      </c>
      <c r="F25" s="76">
        <f>分析係数表!C28</f>
        <v>2.8632025450689325E-2</v>
      </c>
      <c r="G25" s="77">
        <f t="shared" si="0"/>
        <v>0</v>
      </c>
      <c r="H25" s="77">
        <v>4.7935982402301448E-4</v>
      </c>
      <c r="I25" s="77">
        <f t="shared" si="1"/>
        <v>4.7935982402301448E-4</v>
      </c>
      <c r="J25" s="76">
        <f>分析係数表!G28</f>
        <v>0.12903225806451613</v>
      </c>
      <c r="K25" s="78">
        <f t="shared" si="2"/>
        <v>6.1852880519098637E-5</v>
      </c>
      <c r="L25" s="79"/>
      <c r="M25" s="80"/>
      <c r="N25" s="81">
        <f>分析係数表!H28</f>
        <v>2.2510857006255228E-2</v>
      </c>
      <c r="O25" s="82">
        <f t="shared" si="3"/>
        <v>0.22004125372794694</v>
      </c>
      <c r="P25" s="76">
        <f>分析係数表!C28</f>
        <v>2.8632025450689325E-2</v>
      </c>
      <c r="Q25" s="82">
        <f t="shared" si="4"/>
        <v>6.300226776940164E-3</v>
      </c>
      <c r="R25" s="83">
        <v>6.4892325668039199E-3</v>
      </c>
      <c r="S25" s="84">
        <f t="shared" si="5"/>
        <v>6.9685923908269342E-3</v>
      </c>
      <c r="T25" s="85">
        <f>分析係数表!F28</f>
        <v>0.22580645161290322</v>
      </c>
      <c r="U25" s="86">
        <f t="shared" si="6"/>
        <v>1.5735531205093077E-3</v>
      </c>
      <c r="V25" s="87">
        <f>分析係数表!D28</f>
        <v>0.15207373271889402</v>
      </c>
      <c r="W25" s="167">
        <f t="shared" si="7"/>
        <v>0</v>
      </c>
      <c r="X25" s="76">
        <f>分析係数表!E28</f>
        <v>9.6774193548387094E-2</v>
      </c>
      <c r="Y25" s="166">
        <f t="shared" si="8"/>
        <v>0</v>
      </c>
    </row>
    <row r="26" spans="1:25" x14ac:dyDescent="0.2">
      <c r="A26" s="6" t="s">
        <v>14</v>
      </c>
      <c r="B26" s="5" t="s">
        <v>50</v>
      </c>
      <c r="C26" s="90"/>
      <c r="D26" s="76">
        <f>投入係数表!C26</f>
        <v>8.8339222614840988E-4</v>
      </c>
      <c r="E26" s="77">
        <f t="shared" si="9"/>
        <v>8.8339222614840993E-2</v>
      </c>
      <c r="F26" s="76">
        <f>分析係数表!C29</f>
        <v>0.63560732113144758</v>
      </c>
      <c r="G26" s="77">
        <f t="shared" si="0"/>
        <v>5.6149056637053676E-2</v>
      </c>
      <c r="H26" s="77">
        <v>0.11668287500858192</v>
      </c>
      <c r="I26" s="77">
        <f t="shared" si="1"/>
        <v>0.11668287500858192</v>
      </c>
      <c r="J26" s="76">
        <f>分析係数表!G29</f>
        <v>0.25937031484257872</v>
      </c>
      <c r="K26" s="78">
        <f t="shared" si="2"/>
        <v>3.0264074027713153E-2</v>
      </c>
      <c r="L26" s="79"/>
      <c r="M26" s="80"/>
      <c r="N26" s="81">
        <f>分析係数表!H29</f>
        <v>1.0239451770986892E-2</v>
      </c>
      <c r="O26" s="82">
        <f t="shared" si="3"/>
        <v>0.10008956143023429</v>
      </c>
      <c r="P26" s="76">
        <f>分析係数表!C29</f>
        <v>0.63560732113144758</v>
      </c>
      <c r="Q26" s="82">
        <f t="shared" si="4"/>
        <v>6.3617658013892672E-2</v>
      </c>
      <c r="R26" s="83">
        <v>7.9136054192394334E-2</v>
      </c>
      <c r="S26" s="84">
        <f t="shared" si="5"/>
        <v>0.19581892920097627</v>
      </c>
      <c r="T26" s="85">
        <f>分析係数表!F29</f>
        <v>0.38680659670164919</v>
      </c>
      <c r="U26" s="86">
        <f t="shared" si="6"/>
        <v>7.5744053573990819E-2</v>
      </c>
      <c r="V26" s="87">
        <f>分析係数表!D29</f>
        <v>0.1184407796101949</v>
      </c>
      <c r="W26" s="167">
        <f t="shared" si="7"/>
        <v>0</v>
      </c>
      <c r="X26" s="76">
        <f>分析係数表!E29</f>
        <v>6.5967016491754127E-2</v>
      </c>
      <c r="Y26" s="166">
        <f t="shared" si="8"/>
        <v>0</v>
      </c>
    </row>
    <row r="27" spans="1:25" x14ac:dyDescent="0.2">
      <c r="A27" s="6" t="s">
        <v>15</v>
      </c>
      <c r="B27" s="5" t="s">
        <v>36</v>
      </c>
      <c r="C27" s="90"/>
      <c r="D27" s="76">
        <f>投入係数表!C27</f>
        <v>2.6501766784452299E-3</v>
      </c>
      <c r="E27" s="77">
        <f t="shared" si="9"/>
        <v>0.26501766784452296</v>
      </c>
      <c r="F27" s="76">
        <f>分析係数表!C30</f>
        <v>1</v>
      </c>
      <c r="G27" s="77">
        <f t="shared" si="0"/>
        <v>0.26501766784452296</v>
      </c>
      <c r="H27" s="77">
        <v>0.32973046296792419</v>
      </c>
      <c r="I27" s="77">
        <f t="shared" si="1"/>
        <v>0.32973046296792419</v>
      </c>
      <c r="J27" s="76">
        <f>分析係数表!G30</f>
        <v>0.34552666372851476</v>
      </c>
      <c r="K27" s="78">
        <f t="shared" si="2"/>
        <v>0.11393066679896544</v>
      </c>
      <c r="L27" s="79"/>
      <c r="M27" s="80"/>
      <c r="N27" s="81">
        <f>分析係数表!H30</f>
        <v>0</v>
      </c>
      <c r="O27" s="82">
        <f t="shared" si="3"/>
        <v>0</v>
      </c>
      <c r="P27" s="76">
        <f>分析係数表!C30</f>
        <v>1</v>
      </c>
      <c r="Q27" s="82">
        <f t="shared" si="4"/>
        <v>0</v>
      </c>
      <c r="R27" s="83">
        <v>1.6548518401911728E-2</v>
      </c>
      <c r="S27" s="84">
        <f t="shared" si="5"/>
        <v>0.34627898136983593</v>
      </c>
      <c r="T27" s="85">
        <f>分析係数表!F30</f>
        <v>0.44072278536800352</v>
      </c>
      <c r="U27" s="86">
        <f t="shared" si="6"/>
        <v>0.15261303718370908</v>
      </c>
      <c r="V27" s="87">
        <f>分析係数表!D30</f>
        <v>0.15998237108858529</v>
      </c>
      <c r="W27" s="167">
        <f t="shared" si="7"/>
        <v>0</v>
      </c>
      <c r="X27" s="76">
        <f>分析係数表!E30</f>
        <v>8.153371529308065E-2</v>
      </c>
      <c r="Y27" s="166">
        <f t="shared" si="8"/>
        <v>0</v>
      </c>
    </row>
    <row r="28" spans="1:25" x14ac:dyDescent="0.2">
      <c r="A28" s="6" t="s">
        <v>16</v>
      </c>
      <c r="B28" s="5" t="s">
        <v>192</v>
      </c>
      <c r="C28" s="90"/>
      <c r="D28" s="76">
        <f>投入係数表!C28</f>
        <v>9.7173144876325085E-3</v>
      </c>
      <c r="E28" s="77">
        <f t="shared" si="9"/>
        <v>0.9717314487632509</v>
      </c>
      <c r="F28" s="76">
        <f>分析係数表!C31</f>
        <v>3.6128152692569859E-2</v>
      </c>
      <c r="G28" s="77">
        <f t="shared" si="0"/>
        <v>3.5106862157090857E-2</v>
      </c>
      <c r="H28" s="77">
        <v>4.538649197399091E-2</v>
      </c>
      <c r="I28" s="77">
        <f t="shared" si="1"/>
        <v>4.538649197399091E-2</v>
      </c>
      <c r="J28" s="76">
        <f>分析係数表!G31</f>
        <v>5.6603773584905662E-2</v>
      </c>
      <c r="K28" s="78">
        <f t="shared" si="2"/>
        <v>2.5690467155089197E-3</v>
      </c>
      <c r="L28" s="79"/>
      <c r="M28" s="80"/>
      <c r="N28" s="81">
        <f>分析係数表!H31</f>
        <v>2.4303757121797682E-2</v>
      </c>
      <c r="O28" s="82">
        <f t="shared" si="3"/>
        <v>0.23756666331689849</v>
      </c>
      <c r="P28" s="76">
        <f>分析係数表!C31</f>
        <v>3.6128152692569859E-2</v>
      </c>
      <c r="Q28" s="82">
        <f t="shared" si="4"/>
        <v>8.5828446869772434E-3</v>
      </c>
      <c r="R28" s="83">
        <v>9.8154325629057227E-3</v>
      </c>
      <c r="S28" s="84">
        <f t="shared" si="5"/>
        <v>5.5201924536896631E-2</v>
      </c>
      <c r="T28" s="85">
        <f>分析係数表!F31</f>
        <v>0.33962264150943394</v>
      </c>
      <c r="U28" s="86">
        <f t="shared" si="6"/>
        <v>1.8747823427625269E-2</v>
      </c>
      <c r="V28" s="87">
        <f>分析係数表!D31</f>
        <v>0</v>
      </c>
      <c r="W28" s="167">
        <f t="shared" si="7"/>
        <v>0</v>
      </c>
      <c r="X28" s="76">
        <f>分析係数表!E31</f>
        <v>0</v>
      </c>
      <c r="Y28" s="166">
        <f t="shared" si="8"/>
        <v>0</v>
      </c>
    </row>
    <row r="29" spans="1:25" x14ac:dyDescent="0.2">
      <c r="A29" s="6" t="s">
        <v>17</v>
      </c>
      <c r="B29" s="5" t="s">
        <v>272</v>
      </c>
      <c r="C29" s="90"/>
      <c r="D29" s="76">
        <f>投入係数表!C29</f>
        <v>8.8339222614840988E-4</v>
      </c>
      <c r="E29" s="77">
        <f t="shared" si="9"/>
        <v>8.8339222614840993E-2</v>
      </c>
      <c r="F29" s="76">
        <f>分析係数表!C32</f>
        <v>1</v>
      </c>
      <c r="G29" s="77">
        <f t="shared" si="0"/>
        <v>8.8339222614840993E-2</v>
      </c>
      <c r="H29" s="77">
        <v>0.12388931805357779</v>
      </c>
      <c r="I29" s="77">
        <f t="shared" si="1"/>
        <v>0.12388931805357779</v>
      </c>
      <c r="J29" s="76">
        <f>分析係数表!G32</f>
        <v>0.14012738853503184</v>
      </c>
      <c r="K29" s="78">
        <f t="shared" si="2"/>
        <v>1.736028660623383E-2</v>
      </c>
      <c r="L29" s="79"/>
      <c r="M29" s="80"/>
      <c r="N29" s="81">
        <f>分析係数表!H32</f>
        <v>7.0919160125901427E-3</v>
      </c>
      <c r="O29" s="82">
        <f t="shared" si="3"/>
        <v>6.9322731262963816E-2</v>
      </c>
      <c r="P29" s="76">
        <f>分析係数表!C32</f>
        <v>1</v>
      </c>
      <c r="Q29" s="82">
        <f t="shared" si="4"/>
        <v>6.9322731262963816E-2</v>
      </c>
      <c r="R29" s="83">
        <v>8.3703504241370907E-2</v>
      </c>
      <c r="S29" s="84">
        <f t="shared" si="5"/>
        <v>0.20759282229494869</v>
      </c>
      <c r="T29" s="85">
        <f>分析係数表!F32</f>
        <v>0.48195329087048833</v>
      </c>
      <c r="U29" s="86">
        <f t="shared" si="6"/>
        <v>0.100050043866143</v>
      </c>
      <c r="V29" s="87">
        <f>分析係数表!D32</f>
        <v>1.0615711252653927E-2</v>
      </c>
      <c r="W29" s="167">
        <f t="shared" si="7"/>
        <v>0</v>
      </c>
      <c r="X29" s="76">
        <f>分析係数表!E32</f>
        <v>1.4861995753715499E-2</v>
      </c>
      <c r="Y29" s="166">
        <f t="shared" si="8"/>
        <v>0</v>
      </c>
    </row>
    <row r="30" spans="1:25" x14ac:dyDescent="0.2">
      <c r="A30" s="6" t="s">
        <v>18</v>
      </c>
      <c r="B30" s="5" t="s">
        <v>273</v>
      </c>
      <c r="C30" s="90"/>
      <c r="D30" s="76">
        <f>投入係数表!C30</f>
        <v>8.8339222614840988E-4</v>
      </c>
      <c r="E30" s="77">
        <f t="shared" si="9"/>
        <v>8.8339222614840993E-2</v>
      </c>
      <c r="F30" s="76">
        <f>分析係数表!C33</f>
        <v>1</v>
      </c>
      <c r="G30" s="77">
        <f t="shared" si="0"/>
        <v>8.8339222614840993E-2</v>
      </c>
      <c r="H30" s="77">
        <v>0.11406152316182791</v>
      </c>
      <c r="I30" s="77">
        <f t="shared" si="1"/>
        <v>0.11406152316182791</v>
      </c>
      <c r="J30" s="76">
        <f>分析係数表!G33</f>
        <v>0.50577557755775582</v>
      </c>
      <c r="K30" s="78">
        <f t="shared" si="2"/>
        <v>5.7689532754290854E-2</v>
      </c>
      <c r="L30" s="79"/>
      <c r="M30" s="80"/>
      <c r="N30" s="81">
        <f>分析係数表!H33</f>
        <v>1.0358978445356389E-3</v>
      </c>
      <c r="O30" s="82">
        <f t="shared" si="3"/>
        <v>1.0125792206949773E-2</v>
      </c>
      <c r="P30" s="76">
        <f>分析係数表!C33</f>
        <v>1</v>
      </c>
      <c r="Q30" s="82">
        <f t="shared" si="4"/>
        <v>1.0125792206949773E-2</v>
      </c>
      <c r="R30" s="83">
        <v>2.0251852566217449E-2</v>
      </c>
      <c r="S30" s="84">
        <f t="shared" si="5"/>
        <v>0.13431337572804536</v>
      </c>
      <c r="T30" s="85">
        <f>分析係数表!F33</f>
        <v>0.6410891089108911</v>
      </c>
      <c r="U30" s="86">
        <f t="shared" si="6"/>
        <v>8.6106842360306315E-2</v>
      </c>
      <c r="V30" s="87">
        <f>分析係数表!D33</f>
        <v>2.3927392739273929E-2</v>
      </c>
      <c r="W30" s="167">
        <f t="shared" si="7"/>
        <v>0</v>
      </c>
      <c r="X30" s="76">
        <f>分析係数表!E33</f>
        <v>2.0627062706270627E-2</v>
      </c>
      <c r="Y30" s="166">
        <f t="shared" si="8"/>
        <v>0</v>
      </c>
    </row>
    <row r="31" spans="1:25" x14ac:dyDescent="0.2">
      <c r="A31" s="6" t="s">
        <v>19</v>
      </c>
      <c r="B31" s="5" t="s">
        <v>274</v>
      </c>
      <c r="C31" s="90"/>
      <c r="D31" s="76">
        <f>投入係数表!C31</f>
        <v>7.2438162544169613E-2</v>
      </c>
      <c r="E31" s="77">
        <f t="shared" si="9"/>
        <v>7.2438162544169611</v>
      </c>
      <c r="F31" s="76">
        <f>分析係数表!C34</f>
        <v>0.1150316455696202</v>
      </c>
      <c r="G31" s="77">
        <f t="shared" si="0"/>
        <v>0.83326810394954565</v>
      </c>
      <c r="H31" s="77">
        <v>0.99581030579062213</v>
      </c>
      <c r="I31" s="77">
        <f t="shared" si="1"/>
        <v>0.99581030579062213</v>
      </c>
      <c r="J31" s="76">
        <f>分析係数表!G34</f>
        <v>0.42702251876563802</v>
      </c>
      <c r="K31" s="78">
        <f t="shared" si="2"/>
        <v>0.42523342499149169</v>
      </c>
      <c r="L31" s="79"/>
      <c r="M31" s="80"/>
      <c r="N31" s="81">
        <f>分析係数表!H34</f>
        <v>0.17339336228535002</v>
      </c>
      <c r="O31" s="82">
        <f t="shared" si="3"/>
        <v>1.6949018340248234</v>
      </c>
      <c r="P31" s="76">
        <f>分析係数表!C34</f>
        <v>0.1150316455696202</v>
      </c>
      <c r="Q31" s="82">
        <f t="shared" si="4"/>
        <v>0.19496734704684274</v>
      </c>
      <c r="R31" s="83">
        <v>0.20369557647023404</v>
      </c>
      <c r="S31" s="84">
        <f t="shared" si="5"/>
        <v>1.1995058822608562</v>
      </c>
      <c r="T31" s="85">
        <f>分析係数表!F34</f>
        <v>0.70141784820683906</v>
      </c>
      <c r="U31" s="86">
        <f t="shared" si="6"/>
        <v>0.8413548348468558</v>
      </c>
      <c r="V31" s="87">
        <f>分析係数表!D34</f>
        <v>0.4553794829024187</v>
      </c>
      <c r="W31" s="167">
        <f t="shared" si="7"/>
        <v>1</v>
      </c>
      <c r="X31" s="76">
        <f>分析係数表!E34</f>
        <v>0.29190992493744788</v>
      </c>
      <c r="Y31" s="166">
        <f t="shared" si="8"/>
        <v>0</v>
      </c>
    </row>
    <row r="32" spans="1:25" x14ac:dyDescent="0.2">
      <c r="A32" s="6" t="s">
        <v>20</v>
      </c>
      <c r="B32" s="5" t="s">
        <v>37</v>
      </c>
      <c r="C32" s="90"/>
      <c r="D32" s="76">
        <f>投入係数表!C32</f>
        <v>5.3003533568904597E-3</v>
      </c>
      <c r="E32" s="77">
        <f t="shared" si="9"/>
        <v>0.53003533568904593</v>
      </c>
      <c r="F32" s="76">
        <f>分析係数表!C35</f>
        <v>3.8036267138434332E-2</v>
      </c>
      <c r="G32" s="77">
        <f t="shared" si="0"/>
        <v>2.0160565621078267E-2</v>
      </c>
      <c r="H32" s="77">
        <v>2.6527176981677069E-2</v>
      </c>
      <c r="I32" s="77">
        <f t="shared" si="1"/>
        <v>2.6527176981677069E-2</v>
      </c>
      <c r="J32" s="76">
        <f>分析係数表!G35</f>
        <v>0.34782608695652173</v>
      </c>
      <c r="K32" s="78">
        <f t="shared" si="2"/>
        <v>9.2268441675398497E-3</v>
      </c>
      <c r="L32" s="79"/>
      <c r="M32" s="80"/>
      <c r="N32" s="81">
        <f>分析係数表!H35</f>
        <v>6.6058408701541893E-2</v>
      </c>
      <c r="O32" s="82">
        <f t="shared" si="3"/>
        <v>0.64571397996625857</v>
      </c>
      <c r="P32" s="76">
        <f>分析係数表!C35</f>
        <v>3.8036267138434332E-2</v>
      </c>
      <c r="Q32" s="82">
        <f t="shared" si="4"/>
        <v>2.4560549437018245E-2</v>
      </c>
      <c r="R32" s="83">
        <v>2.8075934195353196E-2</v>
      </c>
      <c r="S32" s="84">
        <f t="shared" si="5"/>
        <v>5.4603111177030261E-2</v>
      </c>
      <c r="T32" s="85">
        <f>分析係数表!F35</f>
        <v>0.69565217391304346</v>
      </c>
      <c r="U32" s="86">
        <f t="shared" si="6"/>
        <v>3.79847729927167E-2</v>
      </c>
      <c r="V32" s="87">
        <f>分析係数表!D35</f>
        <v>0.27173913043478259</v>
      </c>
      <c r="W32" s="167">
        <f t="shared" si="7"/>
        <v>0</v>
      </c>
      <c r="X32" s="76">
        <f>分析係数表!E35</f>
        <v>0.25</v>
      </c>
      <c r="Y32" s="166">
        <f t="shared" si="8"/>
        <v>0</v>
      </c>
    </row>
    <row r="33" spans="1:25" x14ac:dyDescent="0.2">
      <c r="A33" s="6" t="s">
        <v>21</v>
      </c>
      <c r="B33" s="5" t="s">
        <v>38</v>
      </c>
      <c r="C33" s="90"/>
      <c r="D33" s="76">
        <f>投入係数表!C33</f>
        <v>1.7667844522968198E-3</v>
      </c>
      <c r="E33" s="77">
        <f t="shared" si="9"/>
        <v>0.17667844522968199</v>
      </c>
      <c r="F33" s="76">
        <f>分析係数表!C36</f>
        <v>0.6983193277310924</v>
      </c>
      <c r="G33" s="77">
        <f t="shared" si="0"/>
        <v>0.12337797309736616</v>
      </c>
      <c r="H33" s="77">
        <v>0.1889449792166209</v>
      </c>
      <c r="I33" s="77">
        <f t="shared" si="1"/>
        <v>0.1889449792166209</v>
      </c>
      <c r="J33" s="76">
        <f>分析係数表!G36</f>
        <v>2.0048115477145148E-3</v>
      </c>
      <c r="K33" s="78">
        <f t="shared" si="2"/>
        <v>3.7879907621616058E-4</v>
      </c>
      <c r="L33" s="79"/>
      <c r="M33" s="80"/>
      <c r="N33" s="81">
        <f>分析係数表!H36</f>
        <v>0.13239571297661262</v>
      </c>
      <c r="O33" s="82">
        <f t="shared" si="3"/>
        <v>1.2941541347574652</v>
      </c>
      <c r="P33" s="76">
        <f>分析係数表!C36</f>
        <v>0.6983193277310924</v>
      </c>
      <c r="Q33" s="82">
        <f t="shared" si="4"/>
        <v>0.9037328453642467</v>
      </c>
      <c r="R33" s="83">
        <v>0.92430374455768127</v>
      </c>
      <c r="S33" s="84">
        <f t="shared" si="5"/>
        <v>1.1132487237743023</v>
      </c>
      <c r="T33" s="85">
        <f>分析係数表!F36</f>
        <v>0.90136327185244591</v>
      </c>
      <c r="U33" s="86">
        <f t="shared" si="6"/>
        <v>1.0034415120467648</v>
      </c>
      <c r="V33" s="87">
        <f>分析係数表!D36</f>
        <v>3.6086607858861267E-3</v>
      </c>
      <c r="W33" s="167">
        <f t="shared" si="7"/>
        <v>0</v>
      </c>
      <c r="X33" s="76">
        <f>分析係数表!E36</f>
        <v>4.0096230954290296E-4</v>
      </c>
      <c r="Y33" s="166">
        <f t="shared" si="8"/>
        <v>0</v>
      </c>
    </row>
    <row r="34" spans="1:25" x14ac:dyDescent="0.2">
      <c r="A34" s="6" t="s">
        <v>22</v>
      </c>
      <c r="B34" s="5" t="s">
        <v>377</v>
      </c>
      <c r="C34" s="90"/>
      <c r="D34" s="76">
        <f>投入係数表!C34</f>
        <v>3.0035335689045935E-2</v>
      </c>
      <c r="E34" s="77">
        <f t="shared" si="9"/>
        <v>3.0035335689045937</v>
      </c>
      <c r="F34" s="76">
        <f>分析係数表!C37</f>
        <v>0.25193798449612403</v>
      </c>
      <c r="G34" s="77">
        <f t="shared" si="0"/>
        <v>0.75670419371627362</v>
      </c>
      <c r="H34" s="77">
        <v>0.92768458853276203</v>
      </c>
      <c r="I34" s="77">
        <f t="shared" si="1"/>
        <v>0.92768458853276203</v>
      </c>
      <c r="J34" s="76">
        <f>分析係数表!G37</f>
        <v>0.36436436436436437</v>
      </c>
      <c r="K34" s="78">
        <f t="shared" si="2"/>
        <v>0.33801520543135671</v>
      </c>
      <c r="L34" s="79"/>
      <c r="M34" s="80"/>
      <c r="N34" s="81">
        <f>分析係数表!H37</f>
        <v>5.107773218056496E-2</v>
      </c>
      <c r="O34" s="82">
        <f t="shared" si="3"/>
        <v>0.49927944651190798</v>
      </c>
      <c r="P34" s="76">
        <f>分析係数表!C37</f>
        <v>0.25193798449612403</v>
      </c>
      <c r="Q34" s="82">
        <f t="shared" si="4"/>
        <v>0.12578745745455047</v>
      </c>
      <c r="R34" s="83">
        <v>0.13971874654838526</v>
      </c>
      <c r="S34" s="84">
        <f t="shared" si="5"/>
        <v>1.0674033350811474</v>
      </c>
      <c r="T34" s="85">
        <f>分析係数表!F37</f>
        <v>0.67567567567567566</v>
      </c>
      <c r="U34" s="86">
        <f t="shared" si="6"/>
        <v>0.72121846964942393</v>
      </c>
      <c r="V34" s="87">
        <f>分析係数表!D37</f>
        <v>9.1091091091091092E-2</v>
      </c>
      <c r="W34" s="167">
        <f t="shared" si="7"/>
        <v>0</v>
      </c>
      <c r="X34" s="76">
        <f>分析係数表!E37</f>
        <v>7.6576576576576572E-2</v>
      </c>
      <c r="Y34" s="166">
        <f t="shared" si="8"/>
        <v>0</v>
      </c>
    </row>
    <row r="35" spans="1:25" x14ac:dyDescent="0.2">
      <c r="A35" s="6" t="s">
        <v>23</v>
      </c>
      <c r="B35" s="5" t="s">
        <v>193</v>
      </c>
      <c r="C35" s="90"/>
      <c r="D35" s="76">
        <f>投入係数表!C35</f>
        <v>3.5335689045936395E-3</v>
      </c>
      <c r="E35" s="77">
        <f t="shared" si="9"/>
        <v>0.35335689045936397</v>
      </c>
      <c r="F35" s="76">
        <f>分析係数表!C38</f>
        <v>5.8638743455497355E-2</v>
      </c>
      <c r="G35" s="77">
        <f t="shared" si="0"/>
        <v>2.0720404047878924E-2</v>
      </c>
      <c r="H35" s="77">
        <v>3.069343546921564E-2</v>
      </c>
      <c r="I35" s="77">
        <f t="shared" si="1"/>
        <v>3.069343546921564E-2</v>
      </c>
      <c r="J35" s="76">
        <f>分析係数表!G38</f>
        <v>6.6115702479338845E-2</v>
      </c>
      <c r="K35" s="78">
        <f t="shared" si="2"/>
        <v>2.0293180475514472E-3</v>
      </c>
      <c r="L35" s="79"/>
      <c r="M35" s="80"/>
      <c r="N35" s="81">
        <f>分析係数表!H38</f>
        <v>4.4663133989401971E-2</v>
      </c>
      <c r="O35" s="82">
        <f t="shared" si="3"/>
        <v>0.43657742553810364</v>
      </c>
      <c r="P35" s="76">
        <f>分析係数表!C38</f>
        <v>5.8638743455497355E-2</v>
      </c>
      <c r="Q35" s="82">
        <f t="shared" si="4"/>
        <v>2.5600351654590358E-2</v>
      </c>
      <c r="R35" s="83">
        <v>2.8703707568616812E-2</v>
      </c>
      <c r="S35" s="84">
        <f t="shared" si="5"/>
        <v>5.9397143037832452E-2</v>
      </c>
      <c r="T35" s="85">
        <f>分析係数表!F38</f>
        <v>0.57851239669421484</v>
      </c>
      <c r="U35" s="86">
        <f t="shared" si="6"/>
        <v>3.4361983575605548E-2</v>
      </c>
      <c r="V35" s="87">
        <f>分析係数表!D38</f>
        <v>8.2644628099173556E-2</v>
      </c>
      <c r="W35" s="167">
        <f t="shared" si="7"/>
        <v>0</v>
      </c>
      <c r="X35" s="76">
        <f>分析係数表!E38</f>
        <v>0</v>
      </c>
      <c r="Y35" s="166">
        <f t="shared" si="8"/>
        <v>0</v>
      </c>
    </row>
    <row r="36" spans="1:25" x14ac:dyDescent="0.2">
      <c r="A36" s="6" t="s">
        <v>24</v>
      </c>
      <c r="B36" s="5" t="s">
        <v>39</v>
      </c>
      <c r="C36" s="90"/>
      <c r="D36" s="76">
        <f>投入係数表!C36</f>
        <v>0</v>
      </c>
      <c r="E36" s="77">
        <f t="shared" si="9"/>
        <v>0</v>
      </c>
      <c r="F36" s="76">
        <f>分析係数表!C39</f>
        <v>1</v>
      </c>
      <c r="G36" s="77">
        <f t="shared" si="0"/>
        <v>0</v>
      </c>
      <c r="H36" s="77">
        <v>5.7664196558265518E-2</v>
      </c>
      <c r="I36" s="77">
        <f t="shared" si="1"/>
        <v>5.7664196558265518E-2</v>
      </c>
      <c r="J36" s="76">
        <f>分析係数表!G39</f>
        <v>0.34956843403205917</v>
      </c>
      <c r="K36" s="78">
        <f t="shared" si="2"/>
        <v>2.0157582890589734E-2</v>
      </c>
      <c r="L36" s="79"/>
      <c r="M36" s="80"/>
      <c r="N36" s="81">
        <f>分析係数表!H39</f>
        <v>4.0639069285628906E-3</v>
      </c>
      <c r="O36" s="82">
        <f t="shared" si="3"/>
        <v>3.9724261734956794E-2</v>
      </c>
      <c r="P36" s="76">
        <f>分析係数表!C39</f>
        <v>1</v>
      </c>
      <c r="Q36" s="82">
        <f t="shared" si="4"/>
        <v>3.9724261734956794E-2</v>
      </c>
      <c r="R36" s="83">
        <v>7.0896919258329305E-2</v>
      </c>
      <c r="S36" s="84">
        <f t="shared" si="5"/>
        <v>0.12856111581659482</v>
      </c>
      <c r="T36" s="85">
        <f>分析係数表!F39</f>
        <v>0.6997533908754624</v>
      </c>
      <c r="U36" s="86">
        <f t="shared" si="6"/>
        <v>8.996107672739527E-2</v>
      </c>
      <c r="V36" s="87">
        <f>分析係数表!D39</f>
        <v>6.7817509247842175E-2</v>
      </c>
      <c r="W36" s="167">
        <f t="shared" si="7"/>
        <v>0</v>
      </c>
      <c r="X36" s="76">
        <f>分析係数表!E39</f>
        <v>8.0764488286066582E-2</v>
      </c>
      <c r="Y36" s="166">
        <f t="shared" si="8"/>
        <v>0</v>
      </c>
    </row>
    <row r="37" spans="1:25" x14ac:dyDescent="0.2">
      <c r="A37" s="6" t="s">
        <v>25</v>
      </c>
      <c r="B37" s="5" t="s">
        <v>40</v>
      </c>
      <c r="C37" s="90"/>
      <c r="D37" s="76">
        <f>投入係数表!C37</f>
        <v>0</v>
      </c>
      <c r="E37" s="77">
        <f t="shared" si="9"/>
        <v>0</v>
      </c>
      <c r="F37" s="76">
        <f>分析係数表!C40</f>
        <v>0.52321668909825036</v>
      </c>
      <c r="G37" s="77">
        <f t="shared" si="0"/>
        <v>0</v>
      </c>
      <c r="H37" s="77">
        <v>3.4399696095980365E-4</v>
      </c>
      <c r="I37" s="77">
        <f t="shared" si="1"/>
        <v>3.4399696095980365E-4</v>
      </c>
      <c r="J37" s="76">
        <f>分析係数表!G40</f>
        <v>0.58262454434993927</v>
      </c>
      <c r="K37" s="78">
        <f t="shared" si="2"/>
        <v>2.0042107263696946E-4</v>
      </c>
      <c r="L37" s="79"/>
      <c r="M37" s="80"/>
      <c r="N37" s="81">
        <f>分析係数表!H40</f>
        <v>2.9881668592374198E-2</v>
      </c>
      <c r="O37" s="82">
        <f t="shared" si="3"/>
        <v>0.29209015981585879</v>
      </c>
      <c r="P37" s="76">
        <f>分析係数表!C40</f>
        <v>0.52321668909825036</v>
      </c>
      <c r="Q37" s="82">
        <f t="shared" si="4"/>
        <v>0.15282644633703243</v>
      </c>
      <c r="R37" s="83">
        <v>0.15288364008976282</v>
      </c>
      <c r="S37" s="84">
        <f t="shared" si="5"/>
        <v>0.15322763705072262</v>
      </c>
      <c r="T37" s="85">
        <f>分析係数表!F40</f>
        <v>0.77642770352369384</v>
      </c>
      <c r="U37" s="86">
        <f t="shared" si="6"/>
        <v>0.11897018235165463</v>
      </c>
      <c r="V37" s="87">
        <f>分析係数表!D40</f>
        <v>0.18529769137302551</v>
      </c>
      <c r="W37" s="167">
        <f t="shared" si="7"/>
        <v>0</v>
      </c>
      <c r="X37" s="76">
        <f>分析係数表!E40</f>
        <v>0.10328068043742406</v>
      </c>
      <c r="Y37" s="166">
        <f t="shared" si="8"/>
        <v>0</v>
      </c>
    </row>
    <row r="38" spans="1:25" x14ac:dyDescent="0.2">
      <c r="A38" s="6" t="s">
        <v>26</v>
      </c>
      <c r="B38" s="5" t="s">
        <v>276</v>
      </c>
      <c r="C38" s="90"/>
      <c r="D38" s="76">
        <f>投入係数表!C38</f>
        <v>8.8339222614840988E-4</v>
      </c>
      <c r="E38" s="77">
        <f t="shared" si="9"/>
        <v>8.8339222614840993E-2</v>
      </c>
      <c r="F38" s="76">
        <f>分析係数表!C41</f>
        <v>0.20545717383447781</v>
      </c>
      <c r="G38" s="77">
        <f t="shared" si="0"/>
        <v>1.8149927017180021E-2</v>
      </c>
      <c r="H38" s="77">
        <v>2.1687322716033127E-2</v>
      </c>
      <c r="I38" s="77">
        <f t="shared" si="1"/>
        <v>2.1687322716033127E-2</v>
      </c>
      <c r="J38" s="76">
        <f>分析係数表!G41</f>
        <v>0.49662731871838112</v>
      </c>
      <c r="K38" s="78">
        <f t="shared" si="2"/>
        <v>1.0770516930643771E-2</v>
      </c>
      <c r="L38" s="79"/>
      <c r="M38" s="80"/>
      <c r="N38" s="81">
        <f>分析係数表!H41</f>
        <v>5.2870632296107417E-2</v>
      </c>
      <c r="O38" s="82">
        <f t="shared" si="3"/>
        <v>0.51680485610085958</v>
      </c>
      <c r="P38" s="76">
        <f>分析係数表!C41</f>
        <v>0.20545717383447781</v>
      </c>
      <c r="Q38" s="82">
        <f t="shared" si="4"/>
        <v>0.1061812651584166</v>
      </c>
      <c r="R38" s="83">
        <v>0.10678792040827079</v>
      </c>
      <c r="S38" s="84">
        <f t="shared" si="5"/>
        <v>0.12847524312430392</v>
      </c>
      <c r="T38" s="85">
        <f>分析係数表!F41</f>
        <v>0.59106239460370991</v>
      </c>
      <c r="U38" s="86">
        <f t="shared" si="6"/>
        <v>7.593688484834489E-2</v>
      </c>
      <c r="V38" s="87">
        <f>分析係数表!D41</f>
        <v>0.2799325463743676</v>
      </c>
      <c r="W38" s="167">
        <f t="shared" si="7"/>
        <v>0</v>
      </c>
      <c r="X38" s="76">
        <f>分析係数表!E41</f>
        <v>0.26559865092748736</v>
      </c>
      <c r="Y38" s="166">
        <f t="shared" si="8"/>
        <v>0</v>
      </c>
    </row>
    <row r="39" spans="1:25" x14ac:dyDescent="0.2">
      <c r="A39" s="6" t="s">
        <v>51</v>
      </c>
      <c r="B39" s="5" t="s">
        <v>367</v>
      </c>
      <c r="C39" s="90"/>
      <c r="D39" s="76">
        <f>投入係数表!C39</f>
        <v>0</v>
      </c>
      <c r="E39" s="77">
        <f>$C$5*D39</f>
        <v>0</v>
      </c>
      <c r="F39" s="76">
        <f>分析係数表!C42</f>
        <v>0.63260340632603407</v>
      </c>
      <c r="G39" s="77">
        <f>E39*F39</f>
        <v>0</v>
      </c>
      <c r="H39" s="77">
        <v>3.4913048213811729E-3</v>
      </c>
      <c r="I39" s="77">
        <f>C39+H39</f>
        <v>3.4913048213811729E-3</v>
      </c>
      <c r="J39" s="76">
        <f>分析係数表!G42</f>
        <v>0.48091603053435117</v>
      </c>
      <c r="K39" s="78">
        <f>I39*J39</f>
        <v>1.6790244560840756E-3</v>
      </c>
      <c r="L39" s="79"/>
      <c r="M39" s="80"/>
      <c r="N39" s="81">
        <f>分析係数表!H42</f>
        <v>1.4900992071397267E-2</v>
      </c>
      <c r="O39" s="82">
        <f t="shared" si="3"/>
        <v>0.14565562636150825</v>
      </c>
      <c r="P39" s="76">
        <f>分析係数表!C42</f>
        <v>0.63260340632603407</v>
      </c>
      <c r="Q39" s="82">
        <f>O39*P39</f>
        <v>9.2142245386842209E-2</v>
      </c>
      <c r="R39" s="83">
        <v>9.3676693778318429E-2</v>
      </c>
      <c r="S39" s="84">
        <f>I39+R39</f>
        <v>9.7167998599699601E-2</v>
      </c>
      <c r="T39" s="85">
        <f>分析係数表!F42</f>
        <v>0.54580152671755722</v>
      </c>
      <c r="U39" s="86">
        <f t="shared" si="6"/>
        <v>5.3034441983805504E-2</v>
      </c>
      <c r="V39" s="87">
        <f>分析係数表!D42</f>
        <v>0.26335877862595419</v>
      </c>
      <c r="W39" s="167">
        <f t="shared" si="7"/>
        <v>0</v>
      </c>
      <c r="X39" s="76">
        <f>分析係数表!E42</f>
        <v>0.19083969465648856</v>
      </c>
      <c r="Y39" s="166">
        <f t="shared" si="8"/>
        <v>0</v>
      </c>
    </row>
    <row r="40" spans="1:25" x14ac:dyDescent="0.2">
      <c r="A40" s="6" t="s">
        <v>194</v>
      </c>
      <c r="B40" s="5" t="s">
        <v>41</v>
      </c>
      <c r="C40" s="90"/>
      <c r="D40" s="76">
        <f>投入係数表!C40</f>
        <v>1.9434628975265017E-2</v>
      </c>
      <c r="E40" s="77">
        <f>$C$5*D40</f>
        <v>1.9434628975265018</v>
      </c>
      <c r="F40" s="76">
        <f>分析係数表!C43</f>
        <v>0.18460513162279235</v>
      </c>
      <c r="G40" s="77">
        <f>E40*F40</f>
        <v>0.35877322400189327</v>
      </c>
      <c r="H40" s="77">
        <v>0.49071603987562884</v>
      </c>
      <c r="I40" s="77">
        <f>C40+H40</f>
        <v>0.49071603987562884</v>
      </c>
      <c r="J40" s="76">
        <f>分析係数表!G43</f>
        <v>0.34455128205128205</v>
      </c>
      <c r="K40" s="78">
        <f>I40*J40</f>
        <v>0.16907684066227596</v>
      </c>
      <c r="L40" s="79"/>
      <c r="M40" s="80"/>
      <c r="N40" s="81">
        <f>分析係数表!H43</f>
        <v>4.0001593688991595E-2</v>
      </c>
      <c r="O40" s="82">
        <f t="shared" si="3"/>
        <v>0.39101136060682967</v>
      </c>
      <c r="P40" s="76">
        <f>分析係数表!C43</f>
        <v>0.18460513162279235</v>
      </c>
      <c r="Q40" s="82">
        <f>O40*P40</f>
        <v>7.2182703690830921E-2</v>
      </c>
      <c r="R40" s="83">
        <v>9.4468603554807934E-2</v>
      </c>
      <c r="S40" s="84">
        <f>I40+R40</f>
        <v>0.58518464343043675</v>
      </c>
      <c r="T40" s="85">
        <f>分析係数表!F43</f>
        <v>0.64423076923076927</v>
      </c>
      <c r="U40" s="86">
        <f t="shared" si="6"/>
        <v>0.37699395297922372</v>
      </c>
      <c r="V40" s="87">
        <f>分析係数表!D43</f>
        <v>0.36378205128205127</v>
      </c>
      <c r="W40" s="167">
        <f t="shared" si="7"/>
        <v>0</v>
      </c>
      <c r="X40" s="76">
        <f>分析係数表!E43</f>
        <v>0.22596153846153846</v>
      </c>
      <c r="Y40" s="166">
        <f t="shared" si="8"/>
        <v>0</v>
      </c>
    </row>
    <row r="41" spans="1:25" x14ac:dyDescent="0.2">
      <c r="A41" s="6" t="s">
        <v>340</v>
      </c>
      <c r="B41" s="5" t="s">
        <v>345</v>
      </c>
      <c r="C41" s="90"/>
      <c r="D41" s="76">
        <f>投入係数表!C41</f>
        <v>0</v>
      </c>
      <c r="E41" s="77">
        <f>$C$5*D41</f>
        <v>0</v>
      </c>
      <c r="F41" s="76">
        <f>分析係数表!C44</f>
        <v>0.21127596439169138</v>
      </c>
      <c r="G41" s="77">
        <f>E41*F41</f>
        <v>0</v>
      </c>
      <c r="H41" s="77">
        <v>4.2205078538315607E-4</v>
      </c>
      <c r="I41" s="77">
        <f>C41+H41</f>
        <v>4.2205078538315607E-4</v>
      </c>
      <c r="J41" s="76">
        <f>分析係数表!G44</f>
        <v>0.28586387434554972</v>
      </c>
      <c r="K41" s="78">
        <f>I41*J41</f>
        <v>1.206490726802111E-4</v>
      </c>
      <c r="L41" s="79"/>
      <c r="M41" s="80"/>
      <c r="N41" s="81">
        <f>分析係数表!H44</f>
        <v>0.11633929638631021</v>
      </c>
      <c r="O41" s="82">
        <f t="shared" si="3"/>
        <v>1.1372043555497435</v>
      </c>
      <c r="P41" s="76">
        <f>分析係数表!C44</f>
        <v>0.21127596439169138</v>
      </c>
      <c r="Q41" s="82">
        <f>O41*P41</f>
        <v>0.24026394692920397</v>
      </c>
      <c r="R41" s="83">
        <v>0.24156217611042674</v>
      </c>
      <c r="S41" s="84">
        <f>I41+R41</f>
        <v>0.2419842268958099</v>
      </c>
      <c r="T41" s="85">
        <f>分析係数表!F44</f>
        <v>0.54973821989528793</v>
      </c>
      <c r="U41" s="86">
        <f t="shared" si="6"/>
        <v>0.13302797813643999</v>
      </c>
      <c r="V41" s="87">
        <f>分析係数表!D44</f>
        <v>0.41256544502617803</v>
      </c>
      <c r="W41" s="167">
        <f t="shared" si="7"/>
        <v>0</v>
      </c>
      <c r="X41" s="76">
        <f>分析係数表!E44</f>
        <v>0.29528795811518327</v>
      </c>
      <c r="Y41" s="166">
        <f t="shared" si="8"/>
        <v>0</v>
      </c>
    </row>
    <row r="42" spans="1:25" x14ac:dyDescent="0.2">
      <c r="A42" s="6" t="s">
        <v>341</v>
      </c>
      <c r="B42" s="5" t="s">
        <v>278</v>
      </c>
      <c r="C42" s="90"/>
      <c r="D42" s="76">
        <f>投入係数表!C42</f>
        <v>1.7667844522968198E-3</v>
      </c>
      <c r="E42" s="77">
        <f>$C$5*D42</f>
        <v>0.17667844522968199</v>
      </c>
      <c r="F42" s="76">
        <f>分析係数表!C45</f>
        <v>1</v>
      </c>
      <c r="G42" s="77">
        <f>E42*F42</f>
        <v>0.17667844522968199</v>
      </c>
      <c r="H42" s="77">
        <v>0.21641990952220519</v>
      </c>
      <c r="I42" s="77">
        <f>C42+H42</f>
        <v>0.21641990952220519</v>
      </c>
      <c r="J42" s="76">
        <f>分析係数表!G45</f>
        <v>0</v>
      </c>
      <c r="K42" s="78">
        <f>I42*J42</f>
        <v>0</v>
      </c>
      <c r="L42" s="79"/>
      <c r="M42" s="80"/>
      <c r="N42" s="81">
        <f>分析係数表!H45</f>
        <v>0</v>
      </c>
      <c r="O42" s="82">
        <f t="shared" si="3"/>
        <v>0</v>
      </c>
      <c r="P42" s="76">
        <f>分析係数表!C45</f>
        <v>1</v>
      </c>
      <c r="Q42" s="82">
        <f>O42*P42</f>
        <v>0</v>
      </c>
      <c r="R42" s="83">
        <v>6.0209000869068862E-3</v>
      </c>
      <c r="S42" s="84">
        <f>I42+R42</f>
        <v>0.22244080960911208</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76">
        <f>投入係数表!C43</f>
        <v>3.5335689045936395E-3</v>
      </c>
      <c r="E43" s="77">
        <f>$C$5*D43</f>
        <v>0.35335689045936397</v>
      </c>
      <c r="F43" s="76">
        <f>分析係数表!C46</f>
        <v>0.67444574095682608</v>
      </c>
      <c r="G43" s="77">
        <f>E43*F43</f>
        <v>0.23832004980806576</v>
      </c>
      <c r="H43" s="77">
        <v>0.30630797988289671</v>
      </c>
      <c r="I43" s="77">
        <f>C43+H43</f>
        <v>0.30630797988289671</v>
      </c>
      <c r="J43" s="76">
        <f>分析係数表!G46</f>
        <v>1.0362694300518135E-2</v>
      </c>
      <c r="K43" s="78">
        <f>I43*J43</f>
        <v>3.1741759573357172E-3</v>
      </c>
      <c r="L43" s="79"/>
      <c r="M43" s="80"/>
      <c r="N43" s="81">
        <f>分析係数表!H46</f>
        <v>2.3785808199529863E-2</v>
      </c>
      <c r="O43" s="82">
        <f t="shared" si="3"/>
        <v>0.23250376721342361</v>
      </c>
      <c r="P43" s="76">
        <f>分析係数表!C46</f>
        <v>0.67444574095682608</v>
      </c>
      <c r="Q43" s="82">
        <f>O43*P43</f>
        <v>0.1568111755535109</v>
      </c>
      <c r="R43" s="83">
        <v>0.16558686886268523</v>
      </c>
      <c r="S43" s="84">
        <f>I43+R43</f>
        <v>0.47189484874558196</v>
      </c>
      <c r="T43" s="85">
        <f>分析係数表!F46</f>
        <v>0.31433506044905007</v>
      </c>
      <c r="U43" s="86">
        <f t="shared" si="6"/>
        <v>0.14833309580603785</v>
      </c>
      <c r="V43" s="87">
        <f>分析係数表!D46</f>
        <v>0</v>
      </c>
      <c r="W43" s="167">
        <f t="shared" si="7"/>
        <v>0</v>
      </c>
      <c r="X43" s="76">
        <f>分析係数表!E46</f>
        <v>1.7271157167530224E-3</v>
      </c>
      <c r="Y43" s="166">
        <f t="shared" si="8"/>
        <v>0</v>
      </c>
    </row>
    <row r="44" spans="1:25" x14ac:dyDescent="0.2">
      <c r="A44" s="192">
        <v>40</v>
      </c>
      <c r="B44" s="14" t="s">
        <v>150</v>
      </c>
      <c r="C44" s="197">
        <f>SUM(C5:C43)</f>
        <v>100</v>
      </c>
      <c r="D44" s="92">
        <f>投入係数表!C44</f>
        <v>0.54505300353356889</v>
      </c>
      <c r="E44" s="91">
        <f>SUM(E5:E43)</f>
        <v>54.505300353356901</v>
      </c>
      <c r="F44" s="92">
        <f>分析係数表!C47</f>
        <v>0.30293510145279712</v>
      </c>
      <c r="G44" s="91">
        <f>SUM(G5:G43)</f>
        <v>18.475356068329674</v>
      </c>
      <c r="H44" s="91">
        <f>SUM(H5:H43)</f>
        <v>22.374643347871181</v>
      </c>
      <c r="I44" s="91">
        <f>SUM(I5:I43)</f>
        <v>122.37464334787123</v>
      </c>
      <c r="J44" s="92">
        <f>分析係数表!G47</f>
        <v>0.26248630220382319</v>
      </c>
      <c r="K44" s="93">
        <f>SUM(K5:K43)</f>
        <v>15.589943479464626</v>
      </c>
      <c r="L44" s="94">
        <f>最終需要_まとめ!$L$33</f>
        <v>0.627</v>
      </c>
      <c r="M44" s="91">
        <f>K44*L44</f>
        <v>9.7748945616243201</v>
      </c>
      <c r="N44" s="95">
        <f>分析係数表!H47</f>
        <v>1</v>
      </c>
      <c r="O44" s="96">
        <f>SUM(O5:O43)</f>
        <v>9.7748945616243201</v>
      </c>
      <c r="P44" s="92">
        <f>分析係数表!C47</f>
        <v>0.30293510145279712</v>
      </c>
      <c r="Q44" s="96">
        <f>SUM(Q5:Q43)</f>
        <v>2.5061435837510935</v>
      </c>
      <c r="R44" s="91">
        <f>SUM(R5:R43)</f>
        <v>2.7628150131026277</v>
      </c>
      <c r="S44" s="97">
        <f>SUM(S5:S43)</f>
        <v>125.13745836097384</v>
      </c>
      <c r="T44" s="98">
        <f>分析係数表!F47</f>
        <v>0.4935102885669061</v>
      </c>
      <c r="U44" s="99">
        <f>SUM(U5:U43)</f>
        <v>57.467343479695629</v>
      </c>
      <c r="V44" s="100">
        <f>分析係数表!D47</f>
        <v>0.11041032509436259</v>
      </c>
      <c r="W44" s="164">
        <f>SUM(W5:W43)</f>
        <v>23</v>
      </c>
      <c r="X44" s="92">
        <f>分析係数表!E47</f>
        <v>8.4451479361987089E-2</v>
      </c>
      <c r="Y44" s="165">
        <f>SUM(Y5:Y43)</f>
        <v>13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46" sqref="K4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265</v>
      </c>
      <c r="S2" s="3" t="s">
        <v>152</v>
      </c>
      <c r="U2" s="64" t="s">
        <v>209</v>
      </c>
      <c r="W2" s="3" t="s">
        <v>130</v>
      </c>
      <c r="Y2" s="3" t="s">
        <v>153</v>
      </c>
    </row>
    <row r="3" spans="1:25" ht="44" x14ac:dyDescent="0.2">
      <c r="B3" s="65"/>
      <c r="C3" s="66" t="s">
        <v>227</v>
      </c>
      <c r="D3" s="66" t="s">
        <v>307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投入係数表!D5</f>
        <v>0</v>
      </c>
      <c r="E5" s="77">
        <f t="shared" ref="E5:E38" si="0">$C$6*D5</f>
        <v>0</v>
      </c>
      <c r="F5" s="76">
        <f>分析係数表!C8</f>
        <v>0.98909090909090913</v>
      </c>
      <c r="G5" s="77">
        <f t="shared" ref="G5:G38" si="1">E5*F5</f>
        <v>0</v>
      </c>
      <c r="H5" s="77">
        <f t="array" ref="H5:H43">MMULT(逆行列係数!C5:AO43,'2'!G5:G43)</f>
        <v>1.048906314608725E-2</v>
      </c>
      <c r="I5" s="77">
        <f t="shared" ref="I5:I38" si="2">C5+H5</f>
        <v>1.048906314608725E-2</v>
      </c>
      <c r="J5" s="76">
        <f>分析係数表!G8</f>
        <v>0.12014134275618374</v>
      </c>
      <c r="K5" s="78">
        <f t="shared" ref="K5:K38" si="3">I5*J5</f>
        <v>1.2601701306253232E-3</v>
      </c>
      <c r="L5" s="79" t="s">
        <v>181</v>
      </c>
      <c r="M5" s="80" t="s">
        <v>181</v>
      </c>
      <c r="N5" s="81">
        <f>分析係数表!H8</f>
        <v>1.3068249731064983E-2</v>
      </c>
      <c r="O5" s="82">
        <f t="shared" ref="O5:O43" si="4">$M$44*N5</f>
        <v>0.23476349431229954</v>
      </c>
      <c r="P5" s="76">
        <f>分析係数表!C8</f>
        <v>0.98909090909090913</v>
      </c>
      <c r="Q5" s="82">
        <f t="shared" ref="Q5:Q38" si="5">O5*P5</f>
        <v>0.23220243801071083</v>
      </c>
      <c r="R5" s="83">
        <f t="array" ref="R5:R43">MMULT(逆行列係数!C5:AO43,'2'!Q5:Q43)</f>
        <v>0.28292232771305009</v>
      </c>
      <c r="S5" s="84">
        <f t="shared" ref="S5:S38" si="6">I5+R5</f>
        <v>0.29341139085913737</v>
      </c>
      <c r="T5" s="85">
        <f>分析係数表!F8</f>
        <v>0.45141342756183744</v>
      </c>
      <c r="U5" s="86">
        <f t="shared" ref="U5:U43" si="7">S5*T5</f>
        <v>0.13244984163340917</v>
      </c>
      <c r="V5" s="87">
        <f>分析係数表!D8</f>
        <v>0.18992932862190812</v>
      </c>
      <c r="W5" s="167">
        <f t="shared" ref="W5:W43" si="8">ROUND(S5*V5,0)</f>
        <v>0</v>
      </c>
      <c r="X5" s="76">
        <f>分析係数表!E8</f>
        <v>0.11484098939929328</v>
      </c>
      <c r="Y5" s="166">
        <f t="shared" ref="Y5:Y43" si="9">ROUND(S5*X5,0)</f>
        <v>0</v>
      </c>
    </row>
    <row r="6" spans="1:25" x14ac:dyDescent="0.2">
      <c r="A6" s="6" t="s">
        <v>219</v>
      </c>
      <c r="B6" s="5" t="s">
        <v>265</v>
      </c>
      <c r="C6" s="75">
        <f>最終需要_まとめ!$C$7</f>
        <v>100</v>
      </c>
      <c r="D6" s="76">
        <f>投入係数表!D6</f>
        <v>0.13076923076923078</v>
      </c>
      <c r="E6" s="77">
        <f t="shared" si="0"/>
        <v>13.076923076923078</v>
      </c>
      <c r="F6" s="76">
        <f>分析係数表!C9</f>
        <v>0.97580645161290325</v>
      </c>
      <c r="G6" s="77">
        <f t="shared" si="1"/>
        <v>12.760545905707199</v>
      </c>
      <c r="H6" s="77">
        <v>14.629620526960133</v>
      </c>
      <c r="I6" s="77">
        <f t="shared" si="2"/>
        <v>114.62962052696014</v>
      </c>
      <c r="J6" s="76">
        <f>分析係数表!G9</f>
        <v>0.23846153846153847</v>
      </c>
      <c r="K6" s="78">
        <f t="shared" si="3"/>
        <v>27.334755664121264</v>
      </c>
      <c r="L6" s="79"/>
      <c r="M6" s="80"/>
      <c r="N6" s="81">
        <f>分析係数表!H9</f>
        <v>6.773178214271485E-4</v>
      </c>
      <c r="O6" s="82">
        <f t="shared" si="4"/>
        <v>1.2167620132039914E-2</v>
      </c>
      <c r="P6" s="76">
        <f>分析係数表!C9</f>
        <v>0.97580645161290325</v>
      </c>
      <c r="Q6" s="82">
        <f t="shared" si="5"/>
        <v>1.1873242225619593E-2</v>
      </c>
      <c r="R6" s="83">
        <v>1.6617146034611022E-2</v>
      </c>
      <c r="S6" s="84">
        <f t="shared" si="6"/>
        <v>114.64623767299474</v>
      </c>
      <c r="T6" s="85">
        <f>分析係数表!F9</f>
        <v>0.65384615384615385</v>
      </c>
      <c r="U6" s="86">
        <f t="shared" si="7"/>
        <v>74.961001555419642</v>
      </c>
      <c r="V6" s="87">
        <f>分析係数表!D9</f>
        <v>0.11538461538461539</v>
      </c>
      <c r="W6" s="167">
        <f t="shared" si="8"/>
        <v>13</v>
      </c>
      <c r="X6" s="76">
        <f>分析係数表!E9</f>
        <v>0</v>
      </c>
      <c r="Y6" s="166">
        <f t="shared" si="9"/>
        <v>0</v>
      </c>
    </row>
    <row r="7" spans="1:25" x14ac:dyDescent="0.2">
      <c r="A7" s="6" t="s">
        <v>220</v>
      </c>
      <c r="B7" s="5" t="s">
        <v>266</v>
      </c>
      <c r="C7" s="90"/>
      <c r="D7" s="76">
        <f>投入係数表!D7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2.4335240264079828E-2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投入係数表!D8</f>
        <v>0</v>
      </c>
      <c r="E8" s="77">
        <f t="shared" si="0"/>
        <v>0</v>
      </c>
      <c r="F8" s="76">
        <f>分析係数表!C11</f>
        <v>0.58682634730538918</v>
      </c>
      <c r="G8" s="77">
        <f t="shared" si="1"/>
        <v>0</v>
      </c>
      <c r="H8" s="77">
        <v>2.1162672394294618E-2</v>
      </c>
      <c r="I8" s="77">
        <f t="shared" si="2"/>
        <v>2.1162672394294618E-2</v>
      </c>
      <c r="J8" s="76">
        <f>分析係数表!G11</f>
        <v>0.35416666666666669</v>
      </c>
      <c r="K8" s="78">
        <f t="shared" si="3"/>
        <v>7.4951131396460112E-3</v>
      </c>
      <c r="L8" s="79"/>
      <c r="M8" s="80"/>
      <c r="N8" s="81">
        <f>分析係数表!H11</f>
        <v>-3.9842224789832265E-5</v>
      </c>
      <c r="O8" s="82">
        <f t="shared" si="4"/>
        <v>-7.1574236070823022E-4</v>
      </c>
      <c r="P8" s="76">
        <f>分析係数表!C11</f>
        <v>0.58682634730538918</v>
      </c>
      <c r="Q8" s="82">
        <f t="shared" si="5"/>
        <v>-4.2001647514614704E-4</v>
      </c>
      <c r="R8" s="83">
        <v>4.9936932199737098E-3</v>
      </c>
      <c r="S8" s="84">
        <f t="shared" si="6"/>
        <v>2.6156365614268328E-2</v>
      </c>
      <c r="T8" s="85">
        <f>分析係数表!F11</f>
        <v>0.57638888888888884</v>
      </c>
      <c r="U8" s="86">
        <f t="shared" si="7"/>
        <v>1.507623851377966E-2</v>
      </c>
      <c r="V8" s="87">
        <f>分析係数表!D11</f>
        <v>0</v>
      </c>
      <c r="W8" s="167">
        <f t="shared" si="8"/>
        <v>0</v>
      </c>
      <c r="X8" s="76">
        <f>分析係数表!E11</f>
        <v>0</v>
      </c>
      <c r="Y8" s="166">
        <f t="shared" si="9"/>
        <v>0</v>
      </c>
    </row>
    <row r="9" spans="1:25" x14ac:dyDescent="0.2">
      <c r="A9" s="6" t="s">
        <v>222</v>
      </c>
      <c r="B9" s="5" t="s">
        <v>190</v>
      </c>
      <c r="C9" s="90"/>
      <c r="D9" s="76">
        <f>投入係数表!D9</f>
        <v>3.8461538461538464E-2</v>
      </c>
      <c r="E9" s="77">
        <f t="shared" si="0"/>
        <v>3.8461538461538463</v>
      </c>
      <c r="F9" s="76">
        <f>分析係数表!C12</f>
        <v>4.9122807017544234E-3</v>
      </c>
      <c r="G9" s="77">
        <f t="shared" si="1"/>
        <v>1.889338731444009E-2</v>
      </c>
      <c r="H9" s="77">
        <v>2.171961587988129E-2</v>
      </c>
      <c r="I9" s="77">
        <f t="shared" si="2"/>
        <v>2.171961587988129E-2</v>
      </c>
      <c r="J9" s="76">
        <f>分析係数表!G12</f>
        <v>0.15517241379310345</v>
      </c>
      <c r="K9" s="78">
        <f t="shared" si="3"/>
        <v>3.3702852227402002E-3</v>
      </c>
      <c r="L9" s="79"/>
      <c r="M9" s="80"/>
      <c r="N9" s="81">
        <f>分析係数表!H12</f>
        <v>9.8290768556516195E-2</v>
      </c>
      <c r="O9" s="82">
        <f t="shared" si="4"/>
        <v>1.7657364038672039</v>
      </c>
      <c r="P9" s="76">
        <f>分析係数表!C12</f>
        <v>4.9122807017544234E-3</v>
      </c>
      <c r="Q9" s="82">
        <f t="shared" si="5"/>
        <v>8.6737928611021198E-3</v>
      </c>
      <c r="R9" s="83">
        <v>9.1742591251787187E-3</v>
      </c>
      <c r="S9" s="84">
        <f t="shared" si="6"/>
        <v>3.0893875005060009E-2</v>
      </c>
      <c r="T9" s="85">
        <f>分析係数表!F12</f>
        <v>0.31896551724137934</v>
      </c>
      <c r="U9" s="86">
        <f t="shared" si="7"/>
        <v>9.8540808205794857E-3</v>
      </c>
      <c r="V9" s="87">
        <f>分析係数表!D12</f>
        <v>0.18965517241379309</v>
      </c>
      <c r="W9" s="167">
        <f t="shared" si="8"/>
        <v>0</v>
      </c>
      <c r="X9" s="76">
        <f>分析係数表!E12</f>
        <v>0.12931034482758622</v>
      </c>
      <c r="Y9" s="166">
        <f t="shared" si="9"/>
        <v>0</v>
      </c>
    </row>
    <row r="10" spans="1:25" x14ac:dyDescent="0.2">
      <c r="A10" s="6" t="s">
        <v>223</v>
      </c>
      <c r="B10" s="5" t="s">
        <v>28</v>
      </c>
      <c r="C10" s="90"/>
      <c r="D10" s="76">
        <f>投入係数表!D10</f>
        <v>0</v>
      </c>
      <c r="E10" s="77">
        <f t="shared" si="0"/>
        <v>0</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0.26482467346204519</v>
      </c>
      <c r="P10" s="76">
        <f>分析係数表!C13</f>
        <v>0</v>
      </c>
      <c r="Q10" s="82">
        <f t="shared" si="5"/>
        <v>0</v>
      </c>
      <c r="R10" s="83">
        <v>0</v>
      </c>
      <c r="S10" s="84">
        <f t="shared" si="6"/>
        <v>0</v>
      </c>
      <c r="T10" s="85">
        <f>分析係数表!F13</f>
        <v>0.38505747126436779</v>
      </c>
      <c r="U10" s="86">
        <f t="shared" si="7"/>
        <v>0</v>
      </c>
      <c r="V10" s="87">
        <f>分析係数表!D13</f>
        <v>0.37931034482758619</v>
      </c>
      <c r="W10" s="167">
        <f t="shared" si="8"/>
        <v>0</v>
      </c>
      <c r="X10" s="76">
        <f>分析係数表!E13</f>
        <v>0.33333333333333331</v>
      </c>
      <c r="Y10" s="166">
        <f t="shared" si="9"/>
        <v>0</v>
      </c>
    </row>
    <row r="11" spans="1:25" x14ac:dyDescent="0.2">
      <c r="A11" s="6" t="s">
        <v>224</v>
      </c>
      <c r="B11" s="5" t="s">
        <v>267</v>
      </c>
      <c r="C11" s="90"/>
      <c r="D11" s="76">
        <f>投入係数表!D11</f>
        <v>0</v>
      </c>
      <c r="E11" s="77">
        <f t="shared" si="0"/>
        <v>0</v>
      </c>
      <c r="F11" s="76">
        <f>分析係数表!C14</f>
        <v>0.28421052631578947</v>
      </c>
      <c r="G11" s="77">
        <f t="shared" si="1"/>
        <v>0</v>
      </c>
      <c r="H11" s="77">
        <v>2.8342931866495981E-2</v>
      </c>
      <c r="I11" s="77">
        <f t="shared" si="2"/>
        <v>2.8342931866495981E-2</v>
      </c>
      <c r="J11" s="76">
        <f>分析係数表!G14</f>
        <v>0.16638935108153077</v>
      </c>
      <c r="K11" s="78">
        <f t="shared" si="3"/>
        <v>4.7159620410143063E-3</v>
      </c>
      <c r="L11" s="79"/>
      <c r="M11" s="80"/>
      <c r="N11" s="81">
        <f>分析係数表!H14</f>
        <v>1.2351089684848001E-3</v>
      </c>
      <c r="O11" s="82">
        <f t="shared" si="4"/>
        <v>2.2188013181955134E-2</v>
      </c>
      <c r="P11" s="76">
        <f>分析係数表!C14</f>
        <v>0.28421052631578947</v>
      </c>
      <c r="Q11" s="82">
        <f t="shared" si="5"/>
        <v>6.306066904345143E-3</v>
      </c>
      <c r="R11" s="83">
        <v>2.7273687850919083E-2</v>
      </c>
      <c r="S11" s="84">
        <f t="shared" si="6"/>
        <v>5.5616619717415064E-2</v>
      </c>
      <c r="T11" s="85">
        <f>分析係数表!F14</f>
        <v>0.35440931780366058</v>
      </c>
      <c r="U11" s="86">
        <f t="shared" si="7"/>
        <v>1.971104825259469E-2</v>
      </c>
      <c r="V11" s="87">
        <f>分析係数表!D14</f>
        <v>9.9833610648918464E-2</v>
      </c>
      <c r="W11" s="167">
        <f t="shared" si="8"/>
        <v>0</v>
      </c>
      <c r="X11" s="76">
        <f>分析係数表!E14</f>
        <v>6.8219633943427616E-2</v>
      </c>
      <c r="Y11" s="166">
        <f t="shared" si="9"/>
        <v>0</v>
      </c>
    </row>
    <row r="12" spans="1:25" x14ac:dyDescent="0.2">
      <c r="A12" s="6" t="s">
        <v>225</v>
      </c>
      <c r="B12" s="5" t="s">
        <v>29</v>
      </c>
      <c r="C12" s="90"/>
      <c r="D12" s="76">
        <f>投入係数表!D12</f>
        <v>0</v>
      </c>
      <c r="E12" s="77">
        <f t="shared" si="0"/>
        <v>0</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0.16390500060218474</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90"/>
      <c r="D13" s="76">
        <f>投入係数表!D13</f>
        <v>1.5384615384615385E-2</v>
      </c>
      <c r="E13" s="77">
        <f t="shared" si="0"/>
        <v>1.5384615384615385</v>
      </c>
      <c r="F13" s="76">
        <f>分析係数表!C16</f>
        <v>1.2870012870012881E-2</v>
      </c>
      <c r="G13" s="77">
        <f t="shared" si="1"/>
        <v>1.980001980001982E-2</v>
      </c>
      <c r="H13" s="77">
        <v>2.3264555660236372E-2</v>
      </c>
      <c r="I13" s="77">
        <f t="shared" si="2"/>
        <v>2.3264555660236372E-2</v>
      </c>
      <c r="J13" s="76">
        <f>分析係数表!G16</f>
        <v>4.3478260869565216E-2</v>
      </c>
      <c r="K13" s="78">
        <f t="shared" si="3"/>
        <v>1.0115024200102771E-3</v>
      </c>
      <c r="L13" s="79"/>
      <c r="M13" s="80"/>
      <c r="N13" s="81">
        <f>分析係数表!H16</f>
        <v>1.7650105581895694E-2</v>
      </c>
      <c r="O13" s="82">
        <f t="shared" si="4"/>
        <v>0.31707386579374602</v>
      </c>
      <c r="P13" s="76">
        <f>分析係数表!C16</f>
        <v>1.2870012870012881E-2</v>
      </c>
      <c r="Q13" s="82">
        <f t="shared" si="5"/>
        <v>4.0807447335102481E-3</v>
      </c>
      <c r="R13" s="83">
        <v>4.3991919525704602E-3</v>
      </c>
      <c r="S13" s="84">
        <f t="shared" si="6"/>
        <v>2.7663747612806832E-2</v>
      </c>
      <c r="T13" s="85">
        <f>分析係数表!F16</f>
        <v>0.30434782608695654</v>
      </c>
      <c r="U13" s="86">
        <f t="shared" si="7"/>
        <v>8.4194014473759921E-3</v>
      </c>
      <c r="V13" s="87">
        <f>分析係数表!D16</f>
        <v>0</v>
      </c>
      <c r="W13" s="167">
        <f t="shared" si="8"/>
        <v>0</v>
      </c>
      <c r="X13" s="76">
        <f>分析係数表!E16</f>
        <v>0</v>
      </c>
      <c r="Y13" s="166">
        <f t="shared" si="9"/>
        <v>0</v>
      </c>
    </row>
    <row r="14" spans="1:25" x14ac:dyDescent="0.2">
      <c r="A14" s="6" t="s">
        <v>2</v>
      </c>
      <c r="B14" s="5" t="s">
        <v>364</v>
      </c>
      <c r="C14" s="90"/>
      <c r="D14" s="76">
        <f>投入係数表!D14</f>
        <v>1.5384615384615385E-2</v>
      </c>
      <c r="E14" s="77">
        <f t="shared" si="0"/>
        <v>1.5384615384615385</v>
      </c>
      <c r="F14" s="76">
        <f>分析係数表!C17</f>
        <v>0.42397137745974955</v>
      </c>
      <c r="G14" s="77">
        <f t="shared" si="1"/>
        <v>0.65226365763038396</v>
      </c>
      <c r="H14" s="77">
        <v>0.88676089185306373</v>
      </c>
      <c r="I14" s="77">
        <f t="shared" si="2"/>
        <v>0.88676089185306373</v>
      </c>
      <c r="J14" s="76">
        <f>分析係数表!G17</f>
        <v>0.21220930232558138</v>
      </c>
      <c r="K14" s="78">
        <f t="shared" si="3"/>
        <v>0.18817891018974897</v>
      </c>
      <c r="L14" s="79"/>
      <c r="M14" s="80"/>
      <c r="N14" s="81">
        <f>分析係数表!H17</f>
        <v>2.9483246344475873E-3</v>
      </c>
      <c r="O14" s="82">
        <f t="shared" si="4"/>
        <v>5.2964934692409031E-2</v>
      </c>
      <c r="P14" s="76">
        <f>分析係数表!C17</f>
        <v>0.42397137745974955</v>
      </c>
      <c r="Q14" s="82">
        <f t="shared" si="5"/>
        <v>2.2455616318606333E-2</v>
      </c>
      <c r="R14" s="83">
        <v>4.5121840415998683E-2</v>
      </c>
      <c r="S14" s="84">
        <f t="shared" si="6"/>
        <v>0.93188273226906237</v>
      </c>
      <c r="T14" s="85">
        <f>分析係数表!F17</f>
        <v>0.32194767441860467</v>
      </c>
      <c r="U14" s="86">
        <f t="shared" si="7"/>
        <v>0.30001747848487986</v>
      </c>
      <c r="V14" s="87">
        <f>分析係数表!D17</f>
        <v>4.1908914728682169E-2</v>
      </c>
      <c r="W14" s="167">
        <f t="shared" si="8"/>
        <v>0</v>
      </c>
      <c r="X14" s="76">
        <f>分析係数表!E17</f>
        <v>4.2151162790697673E-2</v>
      </c>
      <c r="Y14" s="166">
        <f t="shared" si="9"/>
        <v>0</v>
      </c>
    </row>
    <row r="15" spans="1:25" x14ac:dyDescent="0.2">
      <c r="A15" s="6" t="s">
        <v>3</v>
      </c>
      <c r="B15" s="5" t="s">
        <v>31</v>
      </c>
      <c r="C15" s="90"/>
      <c r="D15" s="76">
        <f>投入係数表!D15</f>
        <v>0</v>
      </c>
      <c r="E15" s="77">
        <f t="shared" si="0"/>
        <v>0</v>
      </c>
      <c r="F15" s="76">
        <f>分析係数表!C18</f>
        <v>0.3411764705882353</v>
      </c>
      <c r="G15" s="77">
        <f t="shared" si="1"/>
        <v>0</v>
      </c>
      <c r="H15" s="77">
        <v>5.3470362338115312E-3</v>
      </c>
      <c r="I15" s="77">
        <f t="shared" si="2"/>
        <v>5.3470362338115312E-3</v>
      </c>
      <c r="J15" s="76">
        <f>分析係数表!G18</f>
        <v>0.21582733812949639</v>
      </c>
      <c r="K15" s="78">
        <f t="shared" si="3"/>
        <v>1.1540365972255104E-3</v>
      </c>
      <c r="L15" s="79"/>
      <c r="M15" s="80"/>
      <c r="N15" s="81">
        <f>分析係数表!H18</f>
        <v>4.7810669747798716E-4</v>
      </c>
      <c r="O15" s="82">
        <f t="shared" si="4"/>
        <v>8.5889083284987622E-3</v>
      </c>
      <c r="P15" s="76">
        <f>分析係数表!C18</f>
        <v>0.3411764705882353</v>
      </c>
      <c r="Q15" s="82">
        <f t="shared" si="5"/>
        <v>2.9303334297231072E-3</v>
      </c>
      <c r="R15" s="83">
        <v>6.096839171412731E-3</v>
      </c>
      <c r="S15" s="84">
        <f t="shared" si="6"/>
        <v>1.1443875405224263E-2</v>
      </c>
      <c r="T15" s="85">
        <f>分析係数表!F18</f>
        <v>0.45899280575539569</v>
      </c>
      <c r="U15" s="86">
        <f t="shared" si="7"/>
        <v>5.25265648095905E-3</v>
      </c>
      <c r="V15" s="87">
        <f>分析係数表!D18</f>
        <v>0.1223021582733813</v>
      </c>
      <c r="W15" s="167">
        <f t="shared" si="8"/>
        <v>0</v>
      </c>
      <c r="X15" s="76">
        <f>分析係数表!E18</f>
        <v>0.12949640287769784</v>
      </c>
      <c r="Y15" s="166">
        <f t="shared" si="9"/>
        <v>0</v>
      </c>
    </row>
    <row r="16" spans="1:25" x14ac:dyDescent="0.2">
      <c r="A16" s="6" t="s">
        <v>4</v>
      </c>
      <c r="B16" s="5" t="s">
        <v>32</v>
      </c>
      <c r="C16" s="90"/>
      <c r="D16" s="76">
        <f>投入係数表!D16</f>
        <v>0</v>
      </c>
      <c r="E16" s="77">
        <f t="shared" si="0"/>
        <v>0</v>
      </c>
      <c r="F16" s="76">
        <f>分析係数表!C19</f>
        <v>3.2631144155307767E-2</v>
      </c>
      <c r="G16" s="77">
        <f t="shared" si="1"/>
        <v>0</v>
      </c>
      <c r="H16" s="77">
        <v>5.9791933299419855E-4</v>
      </c>
      <c r="I16" s="77">
        <f t="shared" si="2"/>
        <v>5.9791933299419855E-4</v>
      </c>
      <c r="J16" s="76">
        <f>分析係数表!G19</f>
        <v>5.8988764044943819E-2</v>
      </c>
      <c r="K16" s="78">
        <f t="shared" si="3"/>
        <v>3.5270522451904967E-5</v>
      </c>
      <c r="L16" s="79"/>
      <c r="M16" s="80"/>
      <c r="N16" s="81">
        <f>分析係数表!H19</f>
        <v>-1.1952667436949679E-4</v>
      </c>
      <c r="O16" s="82">
        <f t="shared" si="4"/>
        <v>-2.1472270821246905E-3</v>
      </c>
      <c r="P16" s="76">
        <f>分析係数表!C19</f>
        <v>3.2631144155307767E-2</v>
      </c>
      <c r="Q16" s="82">
        <f t="shared" si="5"/>
        <v>-7.0066476450991646E-5</v>
      </c>
      <c r="R16" s="83">
        <v>4.5077599885906669E-4</v>
      </c>
      <c r="S16" s="84">
        <f t="shared" si="6"/>
        <v>1.0486953318532652E-3</v>
      </c>
      <c r="T16" s="85">
        <f>分析係数表!F19</f>
        <v>0.2443820224719101</v>
      </c>
      <c r="U16" s="86">
        <f t="shared" si="7"/>
        <v>2.5628228615515186E-4</v>
      </c>
      <c r="V16" s="87">
        <f>分析係数表!D19</f>
        <v>4.49438202247191E-2</v>
      </c>
      <c r="W16" s="167">
        <f t="shared" si="8"/>
        <v>0</v>
      </c>
      <c r="X16" s="76">
        <f>分析係数表!E19</f>
        <v>4.7752808988764044E-2</v>
      </c>
      <c r="Y16" s="166">
        <f t="shared" si="9"/>
        <v>0</v>
      </c>
    </row>
    <row r="17" spans="1:25" x14ac:dyDescent="0.2">
      <c r="A17" s="6" t="s">
        <v>5</v>
      </c>
      <c r="B17" s="5" t="s">
        <v>33</v>
      </c>
      <c r="C17" s="90"/>
      <c r="D17" s="76">
        <f>投入係数表!D17</f>
        <v>0</v>
      </c>
      <c r="E17" s="77">
        <f t="shared" si="0"/>
        <v>0</v>
      </c>
      <c r="F17" s="76">
        <f>分析係数表!C20</f>
        <v>6.4516129032258118E-2</v>
      </c>
      <c r="G17" s="77">
        <f t="shared" si="1"/>
        <v>0</v>
      </c>
      <c r="H17" s="77">
        <v>2.2095052154802062E-3</v>
      </c>
      <c r="I17" s="77">
        <f t="shared" si="2"/>
        <v>2.2095052154802062E-3</v>
      </c>
      <c r="J17" s="76">
        <f>分析係数表!G20</f>
        <v>0.10153846153846154</v>
      </c>
      <c r="K17" s="78">
        <f t="shared" si="3"/>
        <v>2.2434976034106709E-4</v>
      </c>
      <c r="L17" s="79"/>
      <c r="M17" s="80"/>
      <c r="N17" s="81">
        <f>分析係数表!H20</f>
        <v>5.9763337184748399E-4</v>
      </c>
      <c r="O17" s="82">
        <f t="shared" si="4"/>
        <v>1.0736135410623454E-2</v>
      </c>
      <c r="P17" s="76">
        <f>分析係数表!C20</f>
        <v>6.4516129032258118E-2</v>
      </c>
      <c r="Q17" s="82">
        <f t="shared" si="5"/>
        <v>6.9265389745957833E-4</v>
      </c>
      <c r="R17" s="83">
        <v>1.6348882752255929E-3</v>
      </c>
      <c r="S17" s="84">
        <f t="shared" si="6"/>
        <v>3.8443934907057991E-3</v>
      </c>
      <c r="T17" s="85">
        <f>分析係数表!F20</f>
        <v>0.22461538461538461</v>
      </c>
      <c r="U17" s="86">
        <f t="shared" si="7"/>
        <v>8.6350992252776408E-4</v>
      </c>
      <c r="V17" s="87">
        <f>分析係数表!D20</f>
        <v>1.2307692307692308E-2</v>
      </c>
      <c r="W17" s="167">
        <f t="shared" si="8"/>
        <v>0</v>
      </c>
      <c r="X17" s="76">
        <f>分析係数表!E20</f>
        <v>1.2307692307692308E-2</v>
      </c>
      <c r="Y17" s="166">
        <f t="shared" si="9"/>
        <v>0</v>
      </c>
    </row>
    <row r="18" spans="1:25" x14ac:dyDescent="0.2">
      <c r="A18" s="6" t="s">
        <v>6</v>
      </c>
      <c r="B18" s="5" t="s">
        <v>34</v>
      </c>
      <c r="C18" s="90"/>
      <c r="D18" s="76">
        <f>投入係数表!D18</f>
        <v>0</v>
      </c>
      <c r="E18" s="77">
        <f t="shared" si="0"/>
        <v>0</v>
      </c>
      <c r="F18" s="76">
        <f>分析係数表!C21</f>
        <v>0.91527001862197399</v>
      </c>
      <c r="G18" s="77">
        <f t="shared" si="1"/>
        <v>0</v>
      </c>
      <c r="H18" s="77">
        <v>3.4267035017607091E-2</v>
      </c>
      <c r="I18" s="77">
        <f t="shared" si="2"/>
        <v>3.4267035017607091E-2</v>
      </c>
      <c r="J18" s="76">
        <f>分析係数表!G21</f>
        <v>0.28514332965821387</v>
      </c>
      <c r="K18" s="78">
        <f t="shared" si="3"/>
        <v>9.7710164624350976E-3</v>
      </c>
      <c r="L18" s="79"/>
      <c r="M18" s="80"/>
      <c r="N18" s="81">
        <f>分析係数表!H21</f>
        <v>9.9605561974580657E-4</v>
      </c>
      <c r="O18" s="82">
        <f t="shared" si="4"/>
        <v>1.7893559017705757E-2</v>
      </c>
      <c r="P18" s="76">
        <f>分析係数表!C21</f>
        <v>0.91527001862197399</v>
      </c>
      <c r="Q18" s="82">
        <f t="shared" si="5"/>
        <v>1.6377438095348938E-2</v>
      </c>
      <c r="R18" s="83">
        <v>3.4309245865645668E-2</v>
      </c>
      <c r="S18" s="84">
        <f t="shared" si="6"/>
        <v>6.8576280883252766E-2</v>
      </c>
      <c r="T18" s="85">
        <f>分析係数表!F21</f>
        <v>0.42530319735391398</v>
      </c>
      <c r="U18" s="86">
        <f t="shared" si="7"/>
        <v>2.9165711522287488E-2</v>
      </c>
      <c r="V18" s="87">
        <f>分析係数表!D21</f>
        <v>8.7513781697905177E-2</v>
      </c>
      <c r="W18" s="167">
        <f t="shared" si="8"/>
        <v>0</v>
      </c>
      <c r="X18" s="76">
        <f>分析係数表!E21</f>
        <v>7.5661521499448728E-2</v>
      </c>
      <c r="Y18" s="166">
        <f t="shared" si="9"/>
        <v>0</v>
      </c>
    </row>
    <row r="19" spans="1:25" x14ac:dyDescent="0.2">
      <c r="A19" s="6" t="s">
        <v>7</v>
      </c>
      <c r="B19" s="5" t="s">
        <v>268</v>
      </c>
      <c r="C19" s="90"/>
      <c r="D19" s="76">
        <f>投入係数表!D19</f>
        <v>0</v>
      </c>
      <c r="E19" s="77">
        <f t="shared" si="0"/>
        <v>0</v>
      </c>
      <c r="F19" s="76">
        <f>分析係数表!C22</f>
        <v>0.14107142857142863</v>
      </c>
      <c r="G19" s="77">
        <f t="shared" si="1"/>
        <v>0</v>
      </c>
      <c r="H19" s="77">
        <v>9.9868127424760375E-4</v>
      </c>
      <c r="I19" s="77">
        <f t="shared" si="2"/>
        <v>9.9868127424760375E-4</v>
      </c>
      <c r="J19" s="76">
        <f>分析係数表!G22</f>
        <v>0.19425587467362923</v>
      </c>
      <c r="K19" s="78">
        <f t="shared" si="3"/>
        <v>1.9399970444914286E-4</v>
      </c>
      <c r="L19" s="79"/>
      <c r="M19" s="80"/>
      <c r="N19" s="81">
        <f>分析係数表!H22</f>
        <v>3.9842224789832265E-5</v>
      </c>
      <c r="O19" s="82">
        <f t="shared" si="4"/>
        <v>7.1574236070823022E-4</v>
      </c>
      <c r="P19" s="76">
        <f>分析係数表!C22</f>
        <v>0.14107142857142863</v>
      </c>
      <c r="Q19" s="82">
        <f t="shared" si="5"/>
        <v>1.0097079731419681E-4</v>
      </c>
      <c r="R19" s="83">
        <v>8.4843969233583372E-4</v>
      </c>
      <c r="S19" s="84">
        <f t="shared" si="6"/>
        <v>1.8471209665834375E-3</v>
      </c>
      <c r="T19" s="85">
        <f>分析係数表!F22</f>
        <v>0.41148825065274153</v>
      </c>
      <c r="U19" s="86">
        <f t="shared" si="7"/>
        <v>7.6006857528341978E-4</v>
      </c>
      <c r="V19" s="87">
        <f>分析係数表!D22</f>
        <v>6.2663185378590081E-3</v>
      </c>
      <c r="W19" s="167">
        <f t="shared" si="8"/>
        <v>0</v>
      </c>
      <c r="X19" s="76">
        <f>分析係数表!E22</f>
        <v>5.2219321148825066E-3</v>
      </c>
      <c r="Y19" s="166">
        <f t="shared" si="9"/>
        <v>0</v>
      </c>
    </row>
    <row r="20" spans="1:25" x14ac:dyDescent="0.2">
      <c r="A20" s="6" t="s">
        <v>8</v>
      </c>
      <c r="B20" s="5" t="s">
        <v>269</v>
      </c>
      <c r="C20" s="90"/>
      <c r="D20" s="76">
        <f>投入係数表!D20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7.1574236070823022E-4</v>
      </c>
      <c r="P20" s="76">
        <f>分析係数表!C23</f>
        <v>0</v>
      </c>
      <c r="Q20" s="82">
        <f t="shared" si="5"/>
        <v>0</v>
      </c>
      <c r="R20" s="83">
        <v>0</v>
      </c>
      <c r="S20" s="84">
        <f t="shared" si="6"/>
        <v>0</v>
      </c>
      <c r="T20" s="85">
        <f>分析係数表!F23</f>
        <v>0.43755958055290756</v>
      </c>
      <c r="U20" s="86">
        <f t="shared" si="7"/>
        <v>0</v>
      </c>
      <c r="V20" s="87">
        <f>分析係数表!D23</f>
        <v>4.9571020019065777E-2</v>
      </c>
      <c r="W20" s="167">
        <f t="shared" si="8"/>
        <v>0</v>
      </c>
      <c r="X20" s="76">
        <f>分析係数表!E23</f>
        <v>4.38512869399428E-2</v>
      </c>
      <c r="Y20" s="166">
        <f t="shared" si="9"/>
        <v>0</v>
      </c>
    </row>
    <row r="21" spans="1:25" x14ac:dyDescent="0.2">
      <c r="A21" s="6" t="s">
        <v>9</v>
      </c>
      <c r="B21" s="5" t="s">
        <v>270</v>
      </c>
      <c r="C21" s="90"/>
      <c r="D21" s="76">
        <f>投入係数表!D21</f>
        <v>0</v>
      </c>
      <c r="E21" s="77">
        <f t="shared" si="0"/>
        <v>0</v>
      </c>
      <c r="F21" s="76">
        <f>分析係数表!C24</f>
        <v>1</v>
      </c>
      <c r="G21" s="77">
        <f t="shared" si="1"/>
        <v>0</v>
      </c>
      <c r="H21" s="77">
        <v>4.5216504354974362E-3</v>
      </c>
      <c r="I21" s="77">
        <f t="shared" si="2"/>
        <v>4.5216504354974362E-3</v>
      </c>
      <c r="J21" s="76">
        <f>分析係数表!G24</f>
        <v>0.20760410380205191</v>
      </c>
      <c r="K21" s="78">
        <f t="shared" si="3"/>
        <v>9.3871318636760297E-4</v>
      </c>
      <c r="L21" s="79"/>
      <c r="M21" s="80"/>
      <c r="N21" s="81">
        <f>分析係数表!H24</f>
        <v>3.9842224789832264E-4</v>
      </c>
      <c r="O21" s="82">
        <f t="shared" si="4"/>
        <v>7.1574236070823024E-3</v>
      </c>
      <c r="P21" s="76">
        <f>分析係数表!C24</f>
        <v>1</v>
      </c>
      <c r="Q21" s="82">
        <f t="shared" si="5"/>
        <v>7.1574236070823024E-3</v>
      </c>
      <c r="R21" s="83">
        <v>1.5299736730101926E-2</v>
      </c>
      <c r="S21" s="84">
        <f t="shared" si="6"/>
        <v>1.9821387165599363E-2</v>
      </c>
      <c r="T21" s="85">
        <f>分析係数表!F24</f>
        <v>0.38986119493059745</v>
      </c>
      <c r="U21" s="86">
        <f t="shared" si="7"/>
        <v>7.7275896855625763E-3</v>
      </c>
      <c r="V21" s="87">
        <f>分析係数表!D24</f>
        <v>0.12190706095353047</v>
      </c>
      <c r="W21" s="167">
        <f t="shared" si="8"/>
        <v>0</v>
      </c>
      <c r="X21" s="76">
        <f>分析係数表!E24</f>
        <v>0.12492456246228123</v>
      </c>
      <c r="Y21" s="166">
        <f t="shared" si="9"/>
        <v>0</v>
      </c>
    </row>
    <row r="22" spans="1:25" x14ac:dyDescent="0.2">
      <c r="A22" s="6" t="s">
        <v>10</v>
      </c>
      <c r="B22" s="5" t="s">
        <v>271</v>
      </c>
      <c r="C22" s="90"/>
      <c r="D22" s="76">
        <f>投入係数表!D22</f>
        <v>0</v>
      </c>
      <c r="E22" s="77">
        <f t="shared" si="0"/>
        <v>0</v>
      </c>
      <c r="F22" s="76">
        <f>分析係数表!C25</f>
        <v>2.3217247097844118E-2</v>
      </c>
      <c r="G22" s="77">
        <f t="shared" si="1"/>
        <v>0</v>
      </c>
      <c r="H22" s="77">
        <v>5.6783379750168384E-4</v>
      </c>
      <c r="I22" s="77">
        <f t="shared" si="2"/>
        <v>5.6783379750168384E-4</v>
      </c>
      <c r="J22" s="76">
        <f>分析係数表!G25</f>
        <v>0.19607843137254902</v>
      </c>
      <c r="K22" s="78">
        <f t="shared" si="3"/>
        <v>1.1133996029444781E-4</v>
      </c>
      <c r="L22" s="79"/>
      <c r="M22" s="80"/>
      <c r="N22" s="81">
        <f>分析係数表!H25</f>
        <v>5.5779114705765173E-4</v>
      </c>
      <c r="O22" s="82">
        <f t="shared" si="4"/>
        <v>1.0020393049915224E-2</v>
      </c>
      <c r="P22" s="76">
        <f>分析係数表!C25</f>
        <v>2.3217247097844118E-2</v>
      </c>
      <c r="Q22" s="82">
        <f t="shared" si="5"/>
        <v>2.3264594145740159E-4</v>
      </c>
      <c r="R22" s="83">
        <v>7.983820485430211E-4</v>
      </c>
      <c r="S22" s="84">
        <f t="shared" si="6"/>
        <v>1.3662158460447048E-3</v>
      </c>
      <c r="T22" s="85">
        <f>分析係数表!F25</f>
        <v>0.34640522875816993</v>
      </c>
      <c r="U22" s="86">
        <f t="shared" si="7"/>
        <v>4.7326431268215262E-4</v>
      </c>
      <c r="V22" s="87">
        <f>分析係数表!D25</f>
        <v>3.9215686274509803E-2</v>
      </c>
      <c r="W22" s="167">
        <f t="shared" si="8"/>
        <v>0</v>
      </c>
      <c r="X22" s="76">
        <f>分析係数表!E25</f>
        <v>3.9215686274509803E-2</v>
      </c>
      <c r="Y22" s="166">
        <f t="shared" si="9"/>
        <v>0</v>
      </c>
    </row>
    <row r="23" spans="1:25" x14ac:dyDescent="0.2">
      <c r="A23" s="6" t="s">
        <v>11</v>
      </c>
      <c r="B23" s="5" t="s">
        <v>35</v>
      </c>
      <c r="C23" s="90"/>
      <c r="D23" s="76">
        <f>投入係数表!D23</f>
        <v>0</v>
      </c>
      <c r="E23" s="77">
        <f t="shared" si="0"/>
        <v>0</v>
      </c>
      <c r="F23" s="76">
        <f>分析係数表!C26</f>
        <v>0.3263433813892529</v>
      </c>
      <c r="G23" s="77">
        <f t="shared" si="1"/>
        <v>0</v>
      </c>
      <c r="H23" s="77">
        <v>2.9965952840792067E-3</v>
      </c>
      <c r="I23" s="77">
        <f t="shared" si="2"/>
        <v>2.9965952840792067E-3</v>
      </c>
      <c r="J23" s="76">
        <f>分析係数表!G26</f>
        <v>0.19720279720279721</v>
      </c>
      <c r="K23" s="78">
        <f t="shared" si="3"/>
        <v>5.9093697210513025E-4</v>
      </c>
      <c r="L23" s="79"/>
      <c r="M23" s="80"/>
      <c r="N23" s="81">
        <f>分析係数表!H26</f>
        <v>1.195266743694968E-2</v>
      </c>
      <c r="O23" s="82">
        <f t="shared" si="4"/>
        <v>0.21472270821246908</v>
      </c>
      <c r="P23" s="76">
        <f>分析係数表!C26</f>
        <v>0.3263433813892529</v>
      </c>
      <c r="Q23" s="82">
        <f t="shared" si="5"/>
        <v>7.0073334659115069E-2</v>
      </c>
      <c r="R23" s="83">
        <v>7.4345888570022084E-2</v>
      </c>
      <c r="S23" s="84">
        <f t="shared" si="6"/>
        <v>7.7342483854101293E-2</v>
      </c>
      <c r="T23" s="85">
        <f>分析係数表!F26</f>
        <v>0.33496503496503499</v>
      </c>
      <c r="U23" s="86">
        <f t="shared" si="7"/>
        <v>2.5907027808471695E-2</v>
      </c>
      <c r="V23" s="87">
        <f>分析係数表!D26</f>
        <v>7.8321678321678329E-2</v>
      </c>
      <c r="W23" s="167">
        <f t="shared" si="8"/>
        <v>0</v>
      </c>
      <c r="X23" s="76">
        <f>分析係数表!E26</f>
        <v>8.3216783216783219E-2</v>
      </c>
      <c r="Y23" s="166">
        <f t="shared" si="9"/>
        <v>0</v>
      </c>
    </row>
    <row r="24" spans="1:25" x14ac:dyDescent="0.2">
      <c r="A24" s="6" t="s">
        <v>12</v>
      </c>
      <c r="B24" s="5" t="s">
        <v>365</v>
      </c>
      <c r="C24" s="90"/>
      <c r="D24" s="76">
        <f>投入係数表!D24</f>
        <v>0</v>
      </c>
      <c r="E24" s="77">
        <f t="shared" si="0"/>
        <v>0</v>
      </c>
      <c r="F24" s="76">
        <f>分析係数表!C27</f>
        <v>4.6641791044776171E-2</v>
      </c>
      <c r="G24" s="77">
        <f t="shared" si="1"/>
        <v>0</v>
      </c>
      <c r="H24" s="77">
        <v>1.6988049616010733E-6</v>
      </c>
      <c r="I24" s="77">
        <f t="shared" si="2"/>
        <v>1.6988049616010733E-6</v>
      </c>
      <c r="J24" s="76">
        <f>分析係数表!G27</f>
        <v>0.18461538461538463</v>
      </c>
      <c r="K24" s="78">
        <f t="shared" si="3"/>
        <v>3.1362553137250584E-7</v>
      </c>
      <c r="L24" s="79"/>
      <c r="M24" s="80"/>
      <c r="N24" s="81">
        <f>分析係数表!H27</f>
        <v>1.1394876289892027E-2</v>
      </c>
      <c r="O24" s="82">
        <f t="shared" si="4"/>
        <v>0.20470231516255383</v>
      </c>
      <c r="P24" s="76">
        <f>分析係数表!C27</f>
        <v>4.6641791044776171E-2</v>
      </c>
      <c r="Q24" s="82">
        <f t="shared" si="5"/>
        <v>9.5476826101937532E-3</v>
      </c>
      <c r="R24" s="83">
        <v>9.577773566860617E-3</v>
      </c>
      <c r="S24" s="84">
        <f t="shared" si="6"/>
        <v>9.5794723718222174E-3</v>
      </c>
      <c r="T24" s="85">
        <f>分析係数表!F27</f>
        <v>0.35384615384615387</v>
      </c>
      <c r="U24" s="86">
        <f t="shared" si="7"/>
        <v>3.3896594546447847E-3</v>
      </c>
      <c r="V24" s="87">
        <f>分析係数表!D27</f>
        <v>3.0769230769230771E-2</v>
      </c>
      <c r="W24" s="167">
        <f t="shared" si="8"/>
        <v>0</v>
      </c>
      <c r="X24" s="76">
        <f>分析係数表!E27</f>
        <v>4.6153846153846156E-2</v>
      </c>
      <c r="Y24" s="166">
        <f t="shared" si="9"/>
        <v>0</v>
      </c>
    </row>
    <row r="25" spans="1:25" x14ac:dyDescent="0.2">
      <c r="A25" s="6" t="s">
        <v>13</v>
      </c>
      <c r="B25" s="5" t="s">
        <v>191</v>
      </c>
      <c r="C25" s="90"/>
      <c r="D25" s="76">
        <f>投入係数表!D25</f>
        <v>0</v>
      </c>
      <c r="E25" s="77">
        <f t="shared" si="0"/>
        <v>0</v>
      </c>
      <c r="F25" s="76">
        <f>分析係数表!C28</f>
        <v>2.8632025450689325E-2</v>
      </c>
      <c r="G25" s="77">
        <f t="shared" si="1"/>
        <v>0</v>
      </c>
      <c r="H25" s="77">
        <v>5.2759176829459071E-4</v>
      </c>
      <c r="I25" s="77">
        <f t="shared" si="2"/>
        <v>5.2759176829459071E-4</v>
      </c>
      <c r="J25" s="76">
        <f>分析係数表!G28</f>
        <v>0.12903225806451613</v>
      </c>
      <c r="K25" s="78">
        <f t="shared" si="3"/>
        <v>6.8076357199302028E-5</v>
      </c>
      <c r="L25" s="79"/>
      <c r="M25" s="80"/>
      <c r="N25" s="81">
        <f>分析係数表!H28</f>
        <v>2.2510857006255228E-2</v>
      </c>
      <c r="O25" s="82">
        <f t="shared" si="4"/>
        <v>0.40439443380015005</v>
      </c>
      <c r="P25" s="76">
        <f>分析係数表!C28</f>
        <v>2.8632025450689325E-2</v>
      </c>
      <c r="Q25" s="82">
        <f t="shared" si="5"/>
        <v>1.1578631720682995E-2</v>
      </c>
      <c r="R25" s="83">
        <v>1.1925988809783225E-2</v>
      </c>
      <c r="S25" s="84">
        <f t="shared" si="6"/>
        <v>1.2453580578077815E-2</v>
      </c>
      <c r="T25" s="85">
        <f>分析係数表!F28</f>
        <v>0.22580645161290322</v>
      </c>
      <c r="U25" s="86">
        <f t="shared" si="7"/>
        <v>2.8120988402111197E-3</v>
      </c>
      <c r="V25" s="87">
        <f>分析係数表!D28</f>
        <v>0.15207373271889402</v>
      </c>
      <c r="W25" s="167">
        <f t="shared" si="8"/>
        <v>0</v>
      </c>
      <c r="X25" s="76">
        <f>分析係数表!E28</f>
        <v>9.6774193548387094E-2</v>
      </c>
      <c r="Y25" s="166">
        <f t="shared" si="9"/>
        <v>0</v>
      </c>
    </row>
    <row r="26" spans="1:25" x14ac:dyDescent="0.2">
      <c r="A26" s="6" t="s">
        <v>14</v>
      </c>
      <c r="B26" s="5" t="s">
        <v>50</v>
      </c>
      <c r="C26" s="90"/>
      <c r="D26" s="76">
        <f>投入係数表!D26</f>
        <v>1.5384615384615385E-2</v>
      </c>
      <c r="E26" s="77">
        <f t="shared" si="0"/>
        <v>1.5384615384615385</v>
      </c>
      <c r="F26" s="76">
        <f>分析係数表!C29</f>
        <v>0.63560732113144758</v>
      </c>
      <c r="G26" s="77">
        <f t="shared" si="1"/>
        <v>0.97785741712530405</v>
      </c>
      <c r="H26" s="77">
        <v>1.1698417143490523</v>
      </c>
      <c r="I26" s="77">
        <f t="shared" si="2"/>
        <v>1.1698417143490523</v>
      </c>
      <c r="J26" s="76">
        <f>分析係数表!G29</f>
        <v>0.25937031484257872</v>
      </c>
      <c r="K26" s="78">
        <f t="shared" si="3"/>
        <v>0.3034222137666957</v>
      </c>
      <c r="L26" s="79"/>
      <c r="M26" s="80"/>
      <c r="N26" s="81">
        <f>分析係数表!H29</f>
        <v>1.0239451770986892E-2</v>
      </c>
      <c r="O26" s="82">
        <f t="shared" si="4"/>
        <v>0.18394578670201517</v>
      </c>
      <c r="P26" s="76">
        <f>分析係数表!C29</f>
        <v>0.63560732113144758</v>
      </c>
      <c r="Q26" s="82">
        <f t="shared" si="5"/>
        <v>0.11691728871908451</v>
      </c>
      <c r="R26" s="83">
        <v>0.14543718182899434</v>
      </c>
      <c r="S26" s="84">
        <f t="shared" si="6"/>
        <v>1.3152788961780466</v>
      </c>
      <c r="T26" s="85">
        <f>分析係数表!F29</f>
        <v>0.38680659670164919</v>
      </c>
      <c r="U26" s="86">
        <f t="shared" si="7"/>
        <v>0.50875855354413202</v>
      </c>
      <c r="V26" s="87">
        <f>分析係数表!D29</f>
        <v>0.1184407796101949</v>
      </c>
      <c r="W26" s="167">
        <f t="shared" si="8"/>
        <v>0</v>
      </c>
      <c r="X26" s="76">
        <f>分析係数表!E29</f>
        <v>6.5967016491754127E-2</v>
      </c>
      <c r="Y26" s="166">
        <f t="shared" si="9"/>
        <v>0</v>
      </c>
    </row>
    <row r="27" spans="1:25" x14ac:dyDescent="0.2">
      <c r="A27" s="6" t="s">
        <v>15</v>
      </c>
      <c r="B27" s="5" t="s">
        <v>36</v>
      </c>
      <c r="C27" s="90"/>
      <c r="D27" s="76">
        <f>投入係数表!D27</f>
        <v>0</v>
      </c>
      <c r="E27" s="77">
        <f t="shared" si="0"/>
        <v>0</v>
      </c>
      <c r="F27" s="76">
        <f>分析係数表!C30</f>
        <v>1</v>
      </c>
      <c r="G27" s="77">
        <f t="shared" si="1"/>
        <v>0</v>
      </c>
      <c r="H27" s="77">
        <v>1.4936968161137074E-2</v>
      </c>
      <c r="I27" s="77">
        <f t="shared" si="2"/>
        <v>1.4936968161137074E-2</v>
      </c>
      <c r="J27" s="76">
        <f>分析係数表!G30</f>
        <v>0.34552666372851476</v>
      </c>
      <c r="K27" s="78">
        <f t="shared" si="3"/>
        <v>5.1611207749367415E-3</v>
      </c>
      <c r="L27" s="79"/>
      <c r="M27" s="80"/>
      <c r="N27" s="81">
        <f>分析係数表!H30</f>
        <v>0</v>
      </c>
      <c r="O27" s="82">
        <f t="shared" si="4"/>
        <v>0</v>
      </c>
      <c r="P27" s="76">
        <f>分析係数表!C30</f>
        <v>1</v>
      </c>
      <c r="Q27" s="82">
        <f t="shared" si="5"/>
        <v>0</v>
      </c>
      <c r="R27" s="83">
        <v>3.0413063986839604E-2</v>
      </c>
      <c r="S27" s="84">
        <f t="shared" si="6"/>
        <v>4.5350032147976678E-2</v>
      </c>
      <c r="T27" s="85">
        <f>分析係数表!F30</f>
        <v>0.44072278536800352</v>
      </c>
      <c r="U27" s="86">
        <f t="shared" si="7"/>
        <v>1.9986792484784785E-2</v>
      </c>
      <c r="V27" s="87">
        <f>分析係数表!D30</f>
        <v>0.15998237108858529</v>
      </c>
      <c r="W27" s="167">
        <f t="shared" si="8"/>
        <v>0</v>
      </c>
      <c r="X27" s="76">
        <f>分析係数表!E30</f>
        <v>8.153371529308065E-2</v>
      </c>
      <c r="Y27" s="166">
        <f t="shared" si="9"/>
        <v>0</v>
      </c>
    </row>
    <row r="28" spans="1:25" x14ac:dyDescent="0.2">
      <c r="A28" s="6" t="s">
        <v>16</v>
      </c>
      <c r="B28" s="5" t="s">
        <v>192</v>
      </c>
      <c r="C28" s="90"/>
      <c r="D28" s="76">
        <f>投入係数表!D28</f>
        <v>1.5384615384615385E-2</v>
      </c>
      <c r="E28" s="77">
        <f t="shared" si="0"/>
        <v>1.5384615384615385</v>
      </c>
      <c r="F28" s="76">
        <f>分析係数表!C31</f>
        <v>3.6128152692569859E-2</v>
      </c>
      <c r="G28" s="77">
        <f t="shared" si="1"/>
        <v>5.5581773373184401E-2</v>
      </c>
      <c r="H28" s="77">
        <v>6.6541850330192442E-2</v>
      </c>
      <c r="I28" s="77">
        <f t="shared" si="2"/>
        <v>6.6541850330192442E-2</v>
      </c>
      <c r="J28" s="76">
        <f>分析係数表!G31</f>
        <v>5.6603773584905662E-2</v>
      </c>
      <c r="K28" s="78">
        <f t="shared" si="3"/>
        <v>3.7665198300108932E-3</v>
      </c>
      <c r="L28" s="79"/>
      <c r="M28" s="80"/>
      <c r="N28" s="81">
        <f>分析係数表!H31</f>
        <v>2.4303757121797682E-2</v>
      </c>
      <c r="O28" s="82">
        <f t="shared" si="4"/>
        <v>0.43660284003202043</v>
      </c>
      <c r="P28" s="76">
        <f>分析係数表!C31</f>
        <v>3.6128152692569859E-2</v>
      </c>
      <c r="Q28" s="82">
        <f t="shared" si="5"/>
        <v>1.5773654070686486E-2</v>
      </c>
      <c r="R28" s="83">
        <v>1.8038918732427144E-2</v>
      </c>
      <c r="S28" s="84">
        <f t="shared" si="6"/>
        <v>8.458076906261959E-2</v>
      </c>
      <c r="T28" s="85">
        <f>分析係数表!F31</f>
        <v>0.33962264150943394</v>
      </c>
      <c r="U28" s="86">
        <f t="shared" si="7"/>
        <v>2.8725544209946274E-2</v>
      </c>
      <c r="V28" s="87">
        <f>分析係数表!D31</f>
        <v>0</v>
      </c>
      <c r="W28" s="167">
        <f t="shared" si="8"/>
        <v>0</v>
      </c>
      <c r="X28" s="76">
        <f>分析係数表!E31</f>
        <v>0</v>
      </c>
      <c r="Y28" s="166">
        <f t="shared" si="9"/>
        <v>0</v>
      </c>
    </row>
    <row r="29" spans="1:25" x14ac:dyDescent="0.2">
      <c r="A29" s="6" t="s">
        <v>17</v>
      </c>
      <c r="B29" s="5" t="s">
        <v>272</v>
      </c>
      <c r="C29" s="90"/>
      <c r="D29" s="76">
        <f>投入係数表!D29</f>
        <v>0</v>
      </c>
      <c r="E29" s="77">
        <f t="shared" si="0"/>
        <v>0</v>
      </c>
      <c r="F29" s="76">
        <f>分析係数表!C32</f>
        <v>1</v>
      </c>
      <c r="G29" s="77">
        <f t="shared" si="1"/>
        <v>0</v>
      </c>
      <c r="H29" s="77">
        <v>6.2907482396971767E-3</v>
      </c>
      <c r="I29" s="77">
        <f t="shared" si="2"/>
        <v>6.2907482396971767E-3</v>
      </c>
      <c r="J29" s="76">
        <f>分析係数表!G32</f>
        <v>0.14012738853503184</v>
      </c>
      <c r="K29" s="78">
        <f t="shared" si="3"/>
        <v>8.8150612276011392E-4</v>
      </c>
      <c r="L29" s="79"/>
      <c r="M29" s="80"/>
      <c r="N29" s="81">
        <f>分析係数表!H32</f>
        <v>7.0919160125901427E-3</v>
      </c>
      <c r="O29" s="82">
        <f t="shared" si="4"/>
        <v>0.12740214020606497</v>
      </c>
      <c r="P29" s="76">
        <f>分析係数表!C32</f>
        <v>1</v>
      </c>
      <c r="Q29" s="82">
        <f t="shared" si="5"/>
        <v>0.12740214020606497</v>
      </c>
      <c r="R29" s="83">
        <v>0.15383129586521949</v>
      </c>
      <c r="S29" s="84">
        <f t="shared" si="6"/>
        <v>0.16012204410491665</v>
      </c>
      <c r="T29" s="85">
        <f>分析係数表!F32</f>
        <v>0.48195329087048833</v>
      </c>
      <c r="U29" s="86">
        <f t="shared" si="7"/>
        <v>7.7171346097274052E-2</v>
      </c>
      <c r="V29" s="87">
        <f>分析係数表!D32</f>
        <v>1.0615711252653927E-2</v>
      </c>
      <c r="W29" s="167">
        <f t="shared" si="8"/>
        <v>0</v>
      </c>
      <c r="X29" s="76">
        <f>分析係数表!E32</f>
        <v>1.4861995753715499E-2</v>
      </c>
      <c r="Y29" s="166">
        <f t="shared" si="9"/>
        <v>0</v>
      </c>
    </row>
    <row r="30" spans="1:25" x14ac:dyDescent="0.2">
      <c r="A30" s="6" t="s">
        <v>18</v>
      </c>
      <c r="B30" s="5" t="s">
        <v>273</v>
      </c>
      <c r="C30" s="90"/>
      <c r="D30" s="76">
        <f>投入係数表!D30</f>
        <v>0</v>
      </c>
      <c r="E30" s="77">
        <f t="shared" si="0"/>
        <v>0</v>
      </c>
      <c r="F30" s="76">
        <f>分析係数表!C33</f>
        <v>1</v>
      </c>
      <c r="G30" s="77">
        <f t="shared" si="1"/>
        <v>0</v>
      </c>
      <c r="H30" s="77">
        <v>6.5706174229859986E-3</v>
      </c>
      <c r="I30" s="77">
        <f t="shared" si="2"/>
        <v>6.5706174229859986E-3</v>
      </c>
      <c r="J30" s="76">
        <f>分析係数表!G33</f>
        <v>0.50577557755775582</v>
      </c>
      <c r="K30" s="78">
        <f t="shared" si="3"/>
        <v>3.3232578220217966E-3</v>
      </c>
      <c r="L30" s="79"/>
      <c r="M30" s="80"/>
      <c r="N30" s="81">
        <f>分析係数表!H33</f>
        <v>1.0358978445356389E-3</v>
      </c>
      <c r="O30" s="82">
        <f t="shared" si="4"/>
        <v>1.8609301378413986E-2</v>
      </c>
      <c r="P30" s="76">
        <f>分析係数表!C33</f>
        <v>1</v>
      </c>
      <c r="Q30" s="82">
        <f t="shared" si="5"/>
        <v>1.8609301378413986E-2</v>
      </c>
      <c r="R30" s="83">
        <v>3.7219095570347874E-2</v>
      </c>
      <c r="S30" s="84">
        <f t="shared" si="6"/>
        <v>4.3789712993333875E-2</v>
      </c>
      <c r="T30" s="85">
        <f>分析係数表!F33</f>
        <v>0.6410891089108911</v>
      </c>
      <c r="U30" s="86">
        <f t="shared" si="7"/>
        <v>2.8073108082360083E-2</v>
      </c>
      <c r="V30" s="87">
        <f>分析係数表!D33</f>
        <v>2.3927392739273929E-2</v>
      </c>
      <c r="W30" s="167">
        <f t="shared" si="8"/>
        <v>0</v>
      </c>
      <c r="X30" s="76">
        <f>分析係数表!E33</f>
        <v>2.0627062706270627E-2</v>
      </c>
      <c r="Y30" s="166">
        <f t="shared" si="9"/>
        <v>0</v>
      </c>
    </row>
    <row r="31" spans="1:25" x14ac:dyDescent="0.2">
      <c r="A31" s="6" t="s">
        <v>19</v>
      </c>
      <c r="B31" s="5" t="s">
        <v>274</v>
      </c>
      <c r="C31" s="90"/>
      <c r="D31" s="76">
        <f>投入係数表!D31</f>
        <v>2.3076923076923078E-2</v>
      </c>
      <c r="E31" s="77">
        <f t="shared" si="0"/>
        <v>2.3076923076923079</v>
      </c>
      <c r="F31" s="76">
        <f>分析係数表!C34</f>
        <v>0.1150316455696202</v>
      </c>
      <c r="G31" s="77">
        <f t="shared" si="1"/>
        <v>0.26545764362220048</v>
      </c>
      <c r="H31" s="77">
        <v>0.32527403676769884</v>
      </c>
      <c r="I31" s="77">
        <f t="shared" si="2"/>
        <v>0.32527403676769884</v>
      </c>
      <c r="J31" s="76">
        <f>分析係数表!G34</f>
        <v>0.42702251876563802</v>
      </c>
      <c r="K31" s="78">
        <f t="shared" si="3"/>
        <v>0.1388993384696095</v>
      </c>
      <c r="L31" s="79"/>
      <c r="M31" s="80"/>
      <c r="N31" s="81">
        <f>分析係数表!H34</f>
        <v>0.17339336228535002</v>
      </c>
      <c r="O31" s="82">
        <f t="shared" si="4"/>
        <v>3.114910753802218</v>
      </c>
      <c r="P31" s="76">
        <f>分析係数表!C34</f>
        <v>0.1150316455696202</v>
      </c>
      <c r="Q31" s="82">
        <f t="shared" si="5"/>
        <v>0.35831330981237525</v>
      </c>
      <c r="R31" s="83">
        <v>0.37435415368119856</v>
      </c>
      <c r="S31" s="84">
        <f t="shared" si="6"/>
        <v>0.69962819044889746</v>
      </c>
      <c r="T31" s="85">
        <f>分析係数表!F34</f>
        <v>0.70141784820683906</v>
      </c>
      <c r="U31" s="86">
        <f t="shared" si="7"/>
        <v>0.49073169988951026</v>
      </c>
      <c r="V31" s="87">
        <f>分析係数表!D34</f>
        <v>0.4553794829024187</v>
      </c>
      <c r="W31" s="167">
        <f t="shared" si="8"/>
        <v>0</v>
      </c>
      <c r="X31" s="76">
        <f>分析係数表!E34</f>
        <v>0.29190992493744788</v>
      </c>
      <c r="Y31" s="166">
        <f t="shared" si="9"/>
        <v>0</v>
      </c>
    </row>
    <row r="32" spans="1:25" x14ac:dyDescent="0.2">
      <c r="A32" s="6" t="s">
        <v>20</v>
      </c>
      <c r="B32" s="5" t="s">
        <v>37</v>
      </c>
      <c r="C32" s="90"/>
      <c r="D32" s="76">
        <f>投入係数表!D32</f>
        <v>1.5384615384615385E-2</v>
      </c>
      <c r="E32" s="77">
        <f t="shared" si="0"/>
        <v>1.5384615384615385</v>
      </c>
      <c r="F32" s="76">
        <f>分析係数表!C35</f>
        <v>3.8036267138434332E-2</v>
      </c>
      <c r="G32" s="77">
        <f t="shared" si="1"/>
        <v>5.8517334059129747E-2</v>
      </c>
      <c r="H32" s="77">
        <v>6.9368057109897352E-2</v>
      </c>
      <c r="I32" s="77">
        <f t="shared" si="2"/>
        <v>6.9368057109897352E-2</v>
      </c>
      <c r="J32" s="76">
        <f>分析係数表!G35</f>
        <v>0.34782608695652173</v>
      </c>
      <c r="K32" s="78">
        <f t="shared" si="3"/>
        <v>2.4128019864312122E-2</v>
      </c>
      <c r="L32" s="79"/>
      <c r="M32" s="80"/>
      <c r="N32" s="81">
        <f>分析係数表!H35</f>
        <v>6.6058408701541893E-2</v>
      </c>
      <c r="O32" s="82">
        <f t="shared" si="4"/>
        <v>1.1867008340542458</v>
      </c>
      <c r="P32" s="76">
        <f>分析係数表!C35</f>
        <v>3.8036267138434332E-2</v>
      </c>
      <c r="Q32" s="82">
        <f t="shared" si="5"/>
        <v>4.5137669937490119E-2</v>
      </c>
      <c r="R32" s="83">
        <v>5.1598285866783847E-2</v>
      </c>
      <c r="S32" s="84">
        <f t="shared" si="6"/>
        <v>0.1209663429766812</v>
      </c>
      <c r="T32" s="85">
        <f>分析係数表!F35</f>
        <v>0.69565217391304346</v>
      </c>
      <c r="U32" s="86">
        <f t="shared" si="7"/>
        <v>8.4150499462039091E-2</v>
      </c>
      <c r="V32" s="87">
        <f>分析係数表!D35</f>
        <v>0.27173913043478259</v>
      </c>
      <c r="W32" s="167">
        <f t="shared" si="8"/>
        <v>0</v>
      </c>
      <c r="X32" s="76">
        <f>分析係数表!E35</f>
        <v>0.25</v>
      </c>
      <c r="Y32" s="166">
        <f t="shared" si="9"/>
        <v>0</v>
      </c>
    </row>
    <row r="33" spans="1:25" x14ac:dyDescent="0.2">
      <c r="A33" s="6" t="s">
        <v>21</v>
      </c>
      <c r="B33" s="5" t="s">
        <v>38</v>
      </c>
      <c r="C33" s="90"/>
      <c r="D33" s="76">
        <f>投入係数表!D33</f>
        <v>0</v>
      </c>
      <c r="E33" s="77">
        <f t="shared" si="0"/>
        <v>0</v>
      </c>
      <c r="F33" s="76">
        <f>分析係数表!C36</f>
        <v>0.6983193277310924</v>
      </c>
      <c r="G33" s="77">
        <f t="shared" si="1"/>
        <v>0</v>
      </c>
      <c r="H33" s="77">
        <v>2.8722178117708053E-2</v>
      </c>
      <c r="I33" s="77">
        <f t="shared" si="2"/>
        <v>2.8722178117708053E-2</v>
      </c>
      <c r="J33" s="76">
        <f>分析係数表!G36</f>
        <v>2.0048115477145148E-3</v>
      </c>
      <c r="K33" s="78">
        <f t="shared" si="3"/>
        <v>5.7582554365894253E-5</v>
      </c>
      <c r="L33" s="79"/>
      <c r="M33" s="80"/>
      <c r="N33" s="81">
        <f>分析係数表!H36</f>
        <v>0.13239571297661262</v>
      </c>
      <c r="O33" s="82">
        <f t="shared" si="4"/>
        <v>2.3784118646334491</v>
      </c>
      <c r="P33" s="76">
        <f>分析係数表!C36</f>
        <v>0.6983193277310924</v>
      </c>
      <c r="Q33" s="82">
        <f t="shared" si="5"/>
        <v>1.6608909743784841</v>
      </c>
      <c r="R33" s="83">
        <v>1.6986964176358386</v>
      </c>
      <c r="S33" s="84">
        <f t="shared" si="6"/>
        <v>1.7274185957535466</v>
      </c>
      <c r="T33" s="85">
        <f>分析係数表!F36</f>
        <v>0.90136327185244591</v>
      </c>
      <c r="U33" s="86">
        <f t="shared" si="7"/>
        <v>1.5570316773271744</v>
      </c>
      <c r="V33" s="87">
        <f>分析係数表!D36</f>
        <v>3.6086607858861267E-3</v>
      </c>
      <c r="W33" s="167">
        <f t="shared" si="8"/>
        <v>0</v>
      </c>
      <c r="X33" s="76">
        <f>分析係数表!E36</f>
        <v>4.0096230954290296E-4</v>
      </c>
      <c r="Y33" s="166">
        <f t="shared" si="9"/>
        <v>0</v>
      </c>
    </row>
    <row r="34" spans="1:25" x14ac:dyDescent="0.2">
      <c r="A34" s="6" t="s">
        <v>22</v>
      </c>
      <c r="B34" s="5" t="s">
        <v>377</v>
      </c>
      <c r="C34" s="90"/>
      <c r="D34" s="76">
        <f>投入係数表!D34</f>
        <v>3.8461538461538464E-2</v>
      </c>
      <c r="E34" s="77">
        <f t="shared" si="0"/>
        <v>3.8461538461538463</v>
      </c>
      <c r="F34" s="76">
        <f>分析係数表!C37</f>
        <v>0.25193798449612403</v>
      </c>
      <c r="G34" s="77">
        <f t="shared" si="1"/>
        <v>0.96899224806201556</v>
      </c>
      <c r="H34" s="77">
        <v>1.1680075387338689</v>
      </c>
      <c r="I34" s="77">
        <f t="shared" si="2"/>
        <v>1.1680075387338689</v>
      </c>
      <c r="J34" s="76">
        <f>分析係数表!G37</f>
        <v>0.36436436436436437</v>
      </c>
      <c r="K34" s="78">
        <f t="shared" si="3"/>
        <v>0.42558032442355181</v>
      </c>
      <c r="L34" s="79"/>
      <c r="M34" s="80"/>
      <c r="N34" s="81">
        <f>分析係数表!H37</f>
        <v>5.107773218056496E-2</v>
      </c>
      <c r="O34" s="82">
        <f t="shared" si="4"/>
        <v>0.91758170642795112</v>
      </c>
      <c r="P34" s="76">
        <f>分析係数表!C37</f>
        <v>0.25193798449612403</v>
      </c>
      <c r="Q34" s="82">
        <f t="shared" si="5"/>
        <v>0.23117368572797217</v>
      </c>
      <c r="R34" s="83">
        <v>0.25677677455681919</v>
      </c>
      <c r="S34" s="84">
        <f t="shared" si="6"/>
        <v>1.4247843132906881</v>
      </c>
      <c r="T34" s="85">
        <f>分析係数表!F37</f>
        <v>0.67567567567567566</v>
      </c>
      <c r="U34" s="86">
        <f t="shared" si="7"/>
        <v>0.96269210357478918</v>
      </c>
      <c r="V34" s="87">
        <f>分析係数表!D37</f>
        <v>9.1091091091091092E-2</v>
      </c>
      <c r="W34" s="167">
        <f t="shared" si="8"/>
        <v>0</v>
      </c>
      <c r="X34" s="76">
        <f>分析係数表!E37</f>
        <v>7.6576576576576572E-2</v>
      </c>
      <c r="Y34" s="166">
        <f t="shared" si="9"/>
        <v>0</v>
      </c>
    </row>
    <row r="35" spans="1:25" x14ac:dyDescent="0.2">
      <c r="A35" s="6" t="s">
        <v>23</v>
      </c>
      <c r="B35" s="5" t="s">
        <v>193</v>
      </c>
      <c r="C35" s="90"/>
      <c r="D35" s="76">
        <f>投入係数表!D35</f>
        <v>0</v>
      </c>
      <c r="E35" s="77">
        <f t="shared" si="0"/>
        <v>0</v>
      </c>
      <c r="F35" s="76">
        <f>分析係数表!C38</f>
        <v>5.8638743455497355E-2</v>
      </c>
      <c r="G35" s="77">
        <f t="shared" si="1"/>
        <v>0</v>
      </c>
      <c r="H35" s="77">
        <v>3.3728159334242688E-3</v>
      </c>
      <c r="I35" s="77">
        <f t="shared" si="2"/>
        <v>3.3728159334242688E-3</v>
      </c>
      <c r="J35" s="76">
        <f>分析係数表!G38</f>
        <v>6.6115702479338845E-2</v>
      </c>
      <c r="K35" s="78">
        <f t="shared" si="3"/>
        <v>2.2299609477185249E-4</v>
      </c>
      <c r="L35" s="79"/>
      <c r="M35" s="80"/>
      <c r="N35" s="81">
        <f>分析係数表!H38</f>
        <v>4.4663133989401971E-2</v>
      </c>
      <c r="O35" s="82">
        <f t="shared" si="4"/>
        <v>0.8023471863539261</v>
      </c>
      <c r="P35" s="76">
        <f>分析係数表!C38</f>
        <v>5.8638743455497355E-2</v>
      </c>
      <c r="Q35" s="82">
        <f t="shared" si="5"/>
        <v>4.7048630822847999E-2</v>
      </c>
      <c r="R35" s="83">
        <v>5.2752015240411357E-2</v>
      </c>
      <c r="S35" s="84">
        <f t="shared" si="6"/>
        <v>5.6124831173835626E-2</v>
      </c>
      <c r="T35" s="85">
        <f>分析係数表!F38</f>
        <v>0.57851239669421484</v>
      </c>
      <c r="U35" s="86">
        <f t="shared" si="7"/>
        <v>3.246891059643383E-2</v>
      </c>
      <c r="V35" s="87">
        <f>分析係数表!D38</f>
        <v>8.2644628099173556E-2</v>
      </c>
      <c r="W35" s="167">
        <f t="shared" si="8"/>
        <v>0</v>
      </c>
      <c r="X35" s="76">
        <f>分析係数表!E38</f>
        <v>0</v>
      </c>
      <c r="Y35" s="166">
        <f t="shared" si="9"/>
        <v>0</v>
      </c>
    </row>
    <row r="36" spans="1:25" x14ac:dyDescent="0.2">
      <c r="A36" s="6" t="s">
        <v>24</v>
      </c>
      <c r="B36" s="5" t="s">
        <v>39</v>
      </c>
      <c r="C36" s="90"/>
      <c r="D36" s="76">
        <f>投入係数表!D36</f>
        <v>0</v>
      </c>
      <c r="E36" s="77">
        <f t="shared" si="0"/>
        <v>0</v>
      </c>
      <c r="F36" s="76">
        <f>分析係数表!C39</f>
        <v>1</v>
      </c>
      <c r="G36" s="77">
        <f t="shared" si="1"/>
        <v>0</v>
      </c>
      <c r="H36" s="77">
        <v>3.5486932233679122E-3</v>
      </c>
      <c r="I36" s="77">
        <f t="shared" si="2"/>
        <v>3.5486932233679122E-3</v>
      </c>
      <c r="J36" s="76">
        <f>分析係数表!G39</f>
        <v>0.34956843403205917</v>
      </c>
      <c r="K36" s="78">
        <f t="shared" si="3"/>
        <v>1.2405111329529014E-3</v>
      </c>
      <c r="L36" s="79"/>
      <c r="M36" s="80"/>
      <c r="N36" s="81">
        <f>分析係数表!H39</f>
        <v>4.0639069285628906E-3</v>
      </c>
      <c r="O36" s="82">
        <f t="shared" si="4"/>
        <v>7.3005720792239479E-2</v>
      </c>
      <c r="P36" s="76">
        <f>分析係数表!C39</f>
        <v>1</v>
      </c>
      <c r="Q36" s="82">
        <f t="shared" si="5"/>
        <v>7.3005720792239479E-2</v>
      </c>
      <c r="R36" s="83">
        <v>0.13029520163111888</v>
      </c>
      <c r="S36" s="84">
        <f t="shared" si="6"/>
        <v>0.13384389485448678</v>
      </c>
      <c r="T36" s="85">
        <f>分析係数表!F39</f>
        <v>0.6997533908754624</v>
      </c>
      <c r="U36" s="86">
        <f t="shared" si="7"/>
        <v>9.3657719272405973E-2</v>
      </c>
      <c r="V36" s="87">
        <f>分析係数表!D39</f>
        <v>6.7817509247842175E-2</v>
      </c>
      <c r="W36" s="167">
        <f t="shared" si="8"/>
        <v>0</v>
      </c>
      <c r="X36" s="76">
        <f>分析係数表!E39</f>
        <v>8.0764488286066582E-2</v>
      </c>
      <c r="Y36" s="166">
        <f t="shared" si="9"/>
        <v>0</v>
      </c>
    </row>
    <row r="37" spans="1:25" x14ac:dyDescent="0.2">
      <c r="A37" s="6" t="s">
        <v>25</v>
      </c>
      <c r="B37" s="5" t="s">
        <v>40</v>
      </c>
      <c r="C37" s="90"/>
      <c r="D37" s="76">
        <f>投入係数表!D37</f>
        <v>0</v>
      </c>
      <c r="E37" s="77">
        <f t="shared" si="0"/>
        <v>0</v>
      </c>
      <c r="F37" s="76">
        <f>分析係数表!C40</f>
        <v>0.52321668909825036</v>
      </c>
      <c r="G37" s="77">
        <f t="shared" si="1"/>
        <v>0</v>
      </c>
      <c r="H37" s="77">
        <v>4.2430003376495618E-4</v>
      </c>
      <c r="I37" s="77">
        <f t="shared" si="2"/>
        <v>4.2430003376495618E-4</v>
      </c>
      <c r="J37" s="76">
        <f>分析係数表!G40</f>
        <v>0.58262454434993927</v>
      </c>
      <c r="K37" s="78">
        <f t="shared" si="3"/>
        <v>2.4720761383997141E-4</v>
      </c>
      <c r="L37" s="79"/>
      <c r="M37" s="80"/>
      <c r="N37" s="81">
        <f>分析係数表!H40</f>
        <v>2.9881668592374198E-2</v>
      </c>
      <c r="O37" s="82">
        <f t="shared" si="4"/>
        <v>0.53680677053117265</v>
      </c>
      <c r="P37" s="76">
        <f>分析係数表!C40</f>
        <v>0.52321668909825036</v>
      </c>
      <c r="Q37" s="82">
        <f t="shared" si="5"/>
        <v>0.28086626116284441</v>
      </c>
      <c r="R37" s="83">
        <v>0.2809713725220121</v>
      </c>
      <c r="S37" s="84">
        <f t="shared" si="6"/>
        <v>0.28139567255577708</v>
      </c>
      <c r="T37" s="85">
        <f>分析係数表!F40</f>
        <v>0.77642770352369384</v>
      </c>
      <c r="U37" s="86">
        <f t="shared" si="7"/>
        <v>0.21848339582398732</v>
      </c>
      <c r="V37" s="87">
        <f>分析係数表!D40</f>
        <v>0.18529769137302551</v>
      </c>
      <c r="W37" s="167">
        <f t="shared" si="8"/>
        <v>0</v>
      </c>
      <c r="X37" s="76">
        <f>分析係数表!E40</f>
        <v>0.10328068043742406</v>
      </c>
      <c r="Y37" s="166">
        <f t="shared" si="9"/>
        <v>0</v>
      </c>
    </row>
    <row r="38" spans="1:25" x14ac:dyDescent="0.2">
      <c r="A38" s="6" t="s">
        <v>26</v>
      </c>
      <c r="B38" s="5" t="s">
        <v>276</v>
      </c>
      <c r="C38" s="90"/>
      <c r="D38" s="76">
        <f>投入係数表!D38</f>
        <v>0</v>
      </c>
      <c r="E38" s="77">
        <f t="shared" si="0"/>
        <v>0</v>
      </c>
      <c r="F38" s="76">
        <f>分析係数表!C41</f>
        <v>0.20545717383447781</v>
      </c>
      <c r="G38" s="77">
        <f t="shared" si="1"/>
        <v>0</v>
      </c>
      <c r="H38" s="77">
        <v>4.9115139668262306E-4</v>
      </c>
      <c r="I38" s="77">
        <f t="shared" si="2"/>
        <v>4.9115139668262306E-4</v>
      </c>
      <c r="J38" s="76">
        <f>分析係数表!G41</f>
        <v>0.49662731871838112</v>
      </c>
      <c r="K38" s="78">
        <f t="shared" si="3"/>
        <v>2.4391920121927908E-4</v>
      </c>
      <c r="L38" s="79"/>
      <c r="M38" s="80"/>
      <c r="N38" s="81">
        <f>分析係数表!H41</f>
        <v>5.2870632296107417E-2</v>
      </c>
      <c r="O38" s="82">
        <f t="shared" si="4"/>
        <v>0.94979011265982161</v>
      </c>
      <c r="P38" s="76">
        <f>分析係数表!C41</f>
        <v>0.20545717383447781</v>
      </c>
      <c r="Q38" s="82">
        <f t="shared" si="5"/>
        <v>0.19514119228301724</v>
      </c>
      <c r="R38" s="83">
        <v>0.19625611051821321</v>
      </c>
      <c r="S38" s="84">
        <f t="shared" si="6"/>
        <v>0.19674726191489583</v>
      </c>
      <c r="T38" s="85">
        <f>分析係数表!F41</f>
        <v>0.59106239460370991</v>
      </c>
      <c r="U38" s="86">
        <f t="shared" si="7"/>
        <v>0.11628990775914162</v>
      </c>
      <c r="V38" s="87">
        <f>分析係数表!D41</f>
        <v>0.2799325463743676</v>
      </c>
      <c r="W38" s="167">
        <f t="shared" si="8"/>
        <v>0</v>
      </c>
      <c r="X38" s="76">
        <f>分析係数表!E41</f>
        <v>0.26559865092748736</v>
      </c>
      <c r="Y38" s="166">
        <f t="shared" si="9"/>
        <v>0</v>
      </c>
    </row>
    <row r="39" spans="1:25" x14ac:dyDescent="0.2">
      <c r="A39" s="6" t="s">
        <v>51</v>
      </c>
      <c r="B39" s="5" t="s">
        <v>367</v>
      </c>
      <c r="C39" s="90"/>
      <c r="D39" s="76">
        <f>投入係数表!D39</f>
        <v>0</v>
      </c>
      <c r="E39" s="77">
        <f>$C$6*D39</f>
        <v>0</v>
      </c>
      <c r="F39" s="76">
        <f>分析係数表!C42</f>
        <v>0.63260340632603407</v>
      </c>
      <c r="G39" s="77">
        <f>E39*F39</f>
        <v>0</v>
      </c>
      <c r="H39" s="77">
        <v>2.4790580652120269E-3</v>
      </c>
      <c r="I39" s="77">
        <f>C39+H39</f>
        <v>2.4790580652120269E-3</v>
      </c>
      <c r="J39" s="76">
        <f>分析係数表!G42</f>
        <v>0.48091603053435117</v>
      </c>
      <c r="K39" s="78">
        <f>I39*J39</f>
        <v>1.1922187641859366E-3</v>
      </c>
      <c r="L39" s="79"/>
      <c r="M39" s="80"/>
      <c r="N39" s="81">
        <f>分析係数表!H42</f>
        <v>1.4900992071397267E-2</v>
      </c>
      <c r="O39" s="82">
        <f t="shared" si="4"/>
        <v>0.26768764290487812</v>
      </c>
      <c r="P39" s="76">
        <f>分析係数表!C42</f>
        <v>0.63260340632603407</v>
      </c>
      <c r="Q39" s="82">
        <f>O39*P39</f>
        <v>0.16934011473301291</v>
      </c>
      <c r="R39" s="83">
        <v>0.17216014224128082</v>
      </c>
      <c r="S39" s="84">
        <f>I39+R39</f>
        <v>0.17463920030649285</v>
      </c>
      <c r="T39" s="85">
        <f>分析係数表!F42</f>
        <v>0.54580152671755722</v>
      </c>
      <c r="U39" s="86">
        <f t="shared" si="7"/>
        <v>9.531834215201708E-2</v>
      </c>
      <c r="V39" s="87">
        <f>分析係数表!D42</f>
        <v>0.26335877862595419</v>
      </c>
      <c r="W39" s="167">
        <f t="shared" si="8"/>
        <v>0</v>
      </c>
      <c r="X39" s="76">
        <f>分析係数表!E42</f>
        <v>0.19083969465648856</v>
      </c>
      <c r="Y39" s="166">
        <f t="shared" si="9"/>
        <v>0</v>
      </c>
    </row>
    <row r="40" spans="1:25" x14ac:dyDescent="0.2">
      <c r="A40" s="6" t="s">
        <v>194</v>
      </c>
      <c r="B40" s="5" t="s">
        <v>41</v>
      </c>
      <c r="C40" s="90"/>
      <c r="D40" s="76">
        <f>投入係数表!D40</f>
        <v>2.3076923076923078E-2</v>
      </c>
      <c r="E40" s="77">
        <f>$C$6*D40</f>
        <v>2.3076923076923079</v>
      </c>
      <c r="F40" s="76">
        <f>分析係数表!C43</f>
        <v>0.18460513162279235</v>
      </c>
      <c r="G40" s="77">
        <f>E40*F40</f>
        <v>0.42601184220644395</v>
      </c>
      <c r="H40" s="77">
        <v>0.5481683053682308</v>
      </c>
      <c r="I40" s="77">
        <f>C40+H40</f>
        <v>0.5481683053682308</v>
      </c>
      <c r="J40" s="76">
        <f>分析係数表!G43</f>
        <v>0.34455128205128205</v>
      </c>
      <c r="K40" s="78">
        <f>I40*J40</f>
        <v>0.18887209239450259</v>
      </c>
      <c r="L40" s="79"/>
      <c r="M40" s="80"/>
      <c r="N40" s="81">
        <f>分析係数表!H43</f>
        <v>4.0001593688991595E-2</v>
      </c>
      <c r="O40" s="82">
        <f t="shared" si="4"/>
        <v>0.7186053301510632</v>
      </c>
      <c r="P40" s="76">
        <f>分析係数表!C43</f>
        <v>0.18460513162279235</v>
      </c>
      <c r="Q40" s="82">
        <f>O40*P40</f>
        <v>0.13265823155737719</v>
      </c>
      <c r="R40" s="83">
        <v>0.17361552344938927</v>
      </c>
      <c r="S40" s="84">
        <f>I40+R40</f>
        <v>0.72178382881762004</v>
      </c>
      <c r="T40" s="85">
        <f>分析係数表!F43</f>
        <v>0.64423076923076927</v>
      </c>
      <c r="U40" s="86">
        <f t="shared" si="7"/>
        <v>0.46499535125750524</v>
      </c>
      <c r="V40" s="87">
        <f>分析係数表!D43</f>
        <v>0.36378205128205127</v>
      </c>
      <c r="W40" s="167">
        <f t="shared" si="8"/>
        <v>0</v>
      </c>
      <c r="X40" s="76">
        <f>分析係数表!E43</f>
        <v>0.22596153846153846</v>
      </c>
      <c r="Y40" s="166">
        <f t="shared" si="9"/>
        <v>0</v>
      </c>
    </row>
    <row r="41" spans="1:25" x14ac:dyDescent="0.2">
      <c r="A41" s="6" t="s">
        <v>340</v>
      </c>
      <c r="B41" s="5" t="s">
        <v>42</v>
      </c>
      <c r="C41" s="90"/>
      <c r="D41" s="76">
        <f>投入係数表!D41</f>
        <v>0</v>
      </c>
      <c r="E41" s="77">
        <f>$C$6*D41</f>
        <v>0</v>
      </c>
      <c r="F41" s="76">
        <f>分析係数表!C44</f>
        <v>0.21127596439169138</v>
      </c>
      <c r="G41" s="77">
        <f>E41*F41</f>
        <v>0</v>
      </c>
      <c r="H41" s="77">
        <v>2.580270785187872E-4</v>
      </c>
      <c r="I41" s="77">
        <f>C41+H41</f>
        <v>2.580270785187872E-4</v>
      </c>
      <c r="J41" s="76">
        <f>分析係数表!G44</f>
        <v>0.28586387434554972</v>
      </c>
      <c r="K41" s="78">
        <f>I41*J41</f>
        <v>7.3760620351443878E-5</v>
      </c>
      <c r="L41" s="79"/>
      <c r="M41" s="80"/>
      <c r="N41" s="81">
        <f>分析係数表!H44</f>
        <v>0.11633929638631021</v>
      </c>
      <c r="O41" s="82">
        <f t="shared" si="4"/>
        <v>2.0899676932680324</v>
      </c>
      <c r="P41" s="76">
        <f>分析係数表!C44</f>
        <v>0.21127596439169138</v>
      </c>
      <c r="Q41" s="82">
        <f>O41*P41</f>
        <v>0.44155993994268222</v>
      </c>
      <c r="R41" s="83">
        <v>0.443945840976188</v>
      </c>
      <c r="S41" s="84">
        <f>I41+R41</f>
        <v>0.4442038680547068</v>
      </c>
      <c r="T41" s="85">
        <f>分析係数表!F44</f>
        <v>0.54973821989528793</v>
      </c>
      <c r="U41" s="86">
        <f t="shared" si="7"/>
        <v>0.24419584369499586</v>
      </c>
      <c r="V41" s="87">
        <f>分析係数表!D44</f>
        <v>0.41256544502617803</v>
      </c>
      <c r="W41" s="167">
        <f t="shared" si="8"/>
        <v>0</v>
      </c>
      <c r="X41" s="76">
        <f>分析係数表!E44</f>
        <v>0.29528795811518327</v>
      </c>
      <c r="Y41" s="166">
        <f t="shared" si="9"/>
        <v>0</v>
      </c>
    </row>
    <row r="42" spans="1:25" x14ac:dyDescent="0.2">
      <c r="A42" s="6" t="s">
        <v>341</v>
      </c>
      <c r="B42" s="5" t="s">
        <v>278</v>
      </c>
      <c r="C42" s="90"/>
      <c r="D42" s="76">
        <f>投入係数表!D42</f>
        <v>0</v>
      </c>
      <c r="E42" s="77">
        <f>$C$6*D42</f>
        <v>0</v>
      </c>
      <c r="F42" s="76">
        <f>分析係数表!C45</f>
        <v>1</v>
      </c>
      <c r="G42" s="77">
        <f>E42*F42</f>
        <v>0</v>
      </c>
      <c r="H42" s="77">
        <v>8.7651724954003474E-3</v>
      </c>
      <c r="I42" s="77">
        <f>C42+H42</f>
        <v>8.7651724954003474E-3</v>
      </c>
      <c r="J42" s="76">
        <f>分析係数表!G45</f>
        <v>0</v>
      </c>
      <c r="K42" s="78">
        <f>I42*J42</f>
        <v>0</v>
      </c>
      <c r="L42" s="79"/>
      <c r="M42" s="80"/>
      <c r="N42" s="81">
        <f>分析係数表!H45</f>
        <v>0</v>
      </c>
      <c r="O42" s="82">
        <f t="shared" si="4"/>
        <v>0</v>
      </c>
      <c r="P42" s="76">
        <f>分析係数表!C45</f>
        <v>1</v>
      </c>
      <c r="Q42" s="82">
        <f>O42*P42</f>
        <v>0</v>
      </c>
      <c r="R42" s="83">
        <v>1.10652818067576E-2</v>
      </c>
      <c r="S42" s="84">
        <f>I42+R42</f>
        <v>1.9830454302157949E-2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投入係数表!D43</f>
        <v>0</v>
      </c>
      <c r="E43" s="77">
        <f>$C$6*D43</f>
        <v>0</v>
      </c>
      <c r="F43" s="76">
        <f>分析係数表!C46</f>
        <v>0.67444574095682608</v>
      </c>
      <c r="G43" s="77">
        <f>E43*F43</f>
        <v>0</v>
      </c>
      <c r="H43" s="77">
        <v>1.8850397947981844E-2</v>
      </c>
      <c r="I43" s="77">
        <f>C43+H43</f>
        <v>1.8850397947981844E-2</v>
      </c>
      <c r="J43" s="76">
        <f>分析係数表!G46</f>
        <v>1.0362694300518135E-2</v>
      </c>
      <c r="K43" s="78">
        <f>I43*J43</f>
        <v>1.9534091137805021E-4</v>
      </c>
      <c r="L43" s="79"/>
      <c r="M43" s="80"/>
      <c r="N43" s="81">
        <f>分析係数表!H46</f>
        <v>2.3785808199529863E-2</v>
      </c>
      <c r="O43" s="82">
        <f t="shared" si="4"/>
        <v>0.42729818934281349</v>
      </c>
      <c r="P43" s="76">
        <f>分析係数表!C46</f>
        <v>0.67444574095682608</v>
      </c>
      <c r="Q43" s="82">
        <f>O43*P43</f>
        <v>0.28818944392082402</v>
      </c>
      <c r="R43" s="83">
        <v>0.30431751748358882</v>
      </c>
      <c r="S43" s="84">
        <f>I43+R43</f>
        <v>0.32316791543157064</v>
      </c>
      <c r="T43" s="85">
        <f>分析係数表!F46</f>
        <v>0.31433506044905007</v>
      </c>
      <c r="U43" s="86">
        <f t="shared" si="7"/>
        <v>0.10158300623237626</v>
      </c>
      <c r="V43" s="87">
        <f>分析係数表!D46</f>
        <v>0</v>
      </c>
      <c r="W43" s="167">
        <f t="shared" si="8"/>
        <v>0</v>
      </c>
      <c r="X43" s="76">
        <f>分析係数表!E46</f>
        <v>1.7271157167530224E-3</v>
      </c>
      <c r="Y43" s="166">
        <f t="shared" si="9"/>
        <v>0</v>
      </c>
    </row>
    <row r="44" spans="1:25" x14ac:dyDescent="0.2">
      <c r="A44" s="192">
        <v>40</v>
      </c>
      <c r="B44" s="14" t="s">
        <v>150</v>
      </c>
      <c r="C44" s="197">
        <f>SUM(C5:C43)</f>
        <v>100</v>
      </c>
      <c r="D44" s="92">
        <f>投入係数表!D44</f>
        <v>0.33076923076923076</v>
      </c>
      <c r="E44" s="91">
        <f>SUM(E5:E43)</f>
        <v>33.076923076923087</v>
      </c>
      <c r="F44" s="92">
        <f>分析係数表!C47</f>
        <v>0.30293510145279712</v>
      </c>
      <c r="G44" s="91">
        <f>SUM(G5:G43)</f>
        <v>16.203921228900317</v>
      </c>
      <c r="H44" s="91">
        <f>SUM(H5:H43)</f>
        <v>19.115307435699496</v>
      </c>
      <c r="I44" s="91">
        <f>SUM(I5:I43)</f>
        <v>119.11530743569945</v>
      </c>
      <c r="J44" s="92">
        <f>分析係数表!G47</f>
        <v>0.26248630220382319</v>
      </c>
      <c r="K44" s="93">
        <f>SUM(K5:K43)</f>
        <v>28.651383590774913</v>
      </c>
      <c r="L44" s="94">
        <f>最終需要_まとめ!$L$33</f>
        <v>0.627</v>
      </c>
      <c r="M44" s="91">
        <f>K44*L44</f>
        <v>17.964417511415871</v>
      </c>
      <c r="N44" s="95">
        <f>分析係数表!H47</f>
        <v>1</v>
      </c>
      <c r="O44" s="96">
        <f>SUM(O5:O43)</f>
        <v>17.964417511415871</v>
      </c>
      <c r="P44" s="92">
        <f>分析係数表!C47</f>
        <v>0.30293510145279712</v>
      </c>
      <c r="Q44" s="96">
        <f>SUM(Q5:Q43)</f>
        <v>4.6058204923060915</v>
      </c>
      <c r="R44" s="91">
        <f>SUM(R5:R43)</f>
        <v>5.0775342986345198</v>
      </c>
      <c r="S44" s="97">
        <f>SUM(S5:S43)</f>
        <v>124.19284173433398</v>
      </c>
      <c r="T44" s="98">
        <f>分析係数表!F47</f>
        <v>0.4935102885669061</v>
      </c>
      <c r="U44" s="99">
        <f>SUM(U5:U43)</f>
        <v>80.647451314921881</v>
      </c>
      <c r="V44" s="100">
        <f>分析係数表!D47</f>
        <v>0.11041032509436259</v>
      </c>
      <c r="W44" s="164">
        <f>SUM(W5:W43)</f>
        <v>13</v>
      </c>
      <c r="X44" s="92">
        <f>分析係数表!E47</f>
        <v>8.4451479361987089E-2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249</v>
      </c>
      <c r="S2" s="3" t="s">
        <v>152</v>
      </c>
      <c r="U2" s="64" t="s">
        <v>209</v>
      </c>
      <c r="W2" s="3" t="s">
        <v>130</v>
      </c>
      <c r="Y2" s="3" t="s">
        <v>153</v>
      </c>
    </row>
    <row r="3" spans="1:25" ht="44" x14ac:dyDescent="0.2">
      <c r="B3" s="65"/>
      <c r="C3" s="66" t="s">
        <v>227</v>
      </c>
      <c r="D3" s="66" t="s">
        <v>250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投入係数表!E5</f>
        <v>0</v>
      </c>
      <c r="E5" s="77">
        <f t="shared" ref="E5:E38" si="0">$C$7*D5</f>
        <v>0</v>
      </c>
      <c r="F5" s="76">
        <f>分析係数表!C8</f>
        <v>0.98909090909090913</v>
      </c>
      <c r="G5" s="77">
        <f t="shared" ref="G5:G38" si="1">E5*F5</f>
        <v>0</v>
      </c>
      <c r="H5" s="77">
        <f t="array" ref="H5:H43">MMULT(逆行列係数!C5:AO43,'3'!G5:G43)</f>
        <v>0</v>
      </c>
      <c r="I5" s="77">
        <f t="shared" ref="I5:I38" si="2">C5+H5</f>
        <v>0</v>
      </c>
      <c r="J5" s="76">
        <f>分析係数表!G8</f>
        <v>0.12014134275618374</v>
      </c>
      <c r="K5" s="78">
        <f t="shared" ref="K5:K38" si="3">I5*J5</f>
        <v>0</v>
      </c>
      <c r="L5" s="79" t="s">
        <v>181</v>
      </c>
      <c r="M5" s="80" t="s">
        <v>181</v>
      </c>
      <c r="N5" s="81">
        <f>分析係数表!H8</f>
        <v>1.3068249731064983E-2</v>
      </c>
      <c r="O5" s="82">
        <f t="shared" ref="O5:O44" si="4">$M$44*N5</f>
        <v>0</v>
      </c>
      <c r="P5" s="76">
        <f>分析係数表!C8</f>
        <v>0.98909090909090913</v>
      </c>
      <c r="Q5" s="82">
        <f t="shared" ref="Q5:Q38" si="5">O5*P5</f>
        <v>0</v>
      </c>
      <c r="R5" s="83">
        <f t="array" ref="R5:R43">MMULT(逆行列係数!C5:AO43,'3'!Q5:Q43)</f>
        <v>0</v>
      </c>
      <c r="S5" s="84">
        <f t="shared" ref="S5:S38" si="6">I5+R5</f>
        <v>0</v>
      </c>
      <c r="T5" s="85">
        <f>分析係数表!F8</f>
        <v>0.45141342756183744</v>
      </c>
      <c r="U5" s="86">
        <f t="shared" ref="U5:U38" si="7">S5*T5</f>
        <v>0</v>
      </c>
      <c r="V5" s="87">
        <f>分析係数表!D8</f>
        <v>0.18992932862190812</v>
      </c>
      <c r="W5" s="167">
        <f t="shared" ref="W5:W43" si="8">ROUND(S5*V5,0)</f>
        <v>0</v>
      </c>
      <c r="X5" s="76">
        <f>分析係数表!E8</f>
        <v>0.11484098939929328</v>
      </c>
      <c r="Y5" s="166">
        <f t="shared" ref="Y5:Y43" si="9">ROUND(S5*X5,0)</f>
        <v>0</v>
      </c>
    </row>
    <row r="6" spans="1:25" x14ac:dyDescent="0.2">
      <c r="A6" s="6" t="s">
        <v>219</v>
      </c>
      <c r="B6" s="5" t="s">
        <v>265</v>
      </c>
      <c r="C6" s="90"/>
      <c r="D6" s="76">
        <f>投入係数表!E6</f>
        <v>0</v>
      </c>
      <c r="E6" s="77">
        <f t="shared" si="0"/>
        <v>0</v>
      </c>
      <c r="F6" s="76">
        <f>分析係数表!C9</f>
        <v>0.97580645161290325</v>
      </c>
      <c r="G6" s="77">
        <f t="shared" si="1"/>
        <v>0</v>
      </c>
      <c r="H6" s="77">
        <v>0</v>
      </c>
      <c r="I6" s="77">
        <f t="shared" si="2"/>
        <v>0</v>
      </c>
      <c r="J6" s="76">
        <f>分析係数表!G9</f>
        <v>0.23846153846153847</v>
      </c>
      <c r="K6" s="78">
        <f t="shared" si="3"/>
        <v>0</v>
      </c>
      <c r="L6" s="79"/>
      <c r="M6" s="80"/>
      <c r="N6" s="81">
        <f>分析係数表!H9</f>
        <v>6.773178214271485E-4</v>
      </c>
      <c r="O6" s="82">
        <f t="shared" si="4"/>
        <v>0</v>
      </c>
      <c r="P6" s="76">
        <f>分析係数表!C9</f>
        <v>0.97580645161290325</v>
      </c>
      <c r="Q6" s="82">
        <f t="shared" si="5"/>
        <v>0</v>
      </c>
      <c r="R6" s="83">
        <v>0</v>
      </c>
      <c r="S6" s="84">
        <f t="shared" si="6"/>
        <v>0</v>
      </c>
      <c r="T6" s="85">
        <f>分析係数表!F9</f>
        <v>0.65384615384615385</v>
      </c>
      <c r="U6" s="86">
        <f t="shared" si="7"/>
        <v>0</v>
      </c>
      <c r="V6" s="87">
        <f>分析係数表!D9</f>
        <v>0.11538461538461539</v>
      </c>
      <c r="W6" s="167">
        <f t="shared" si="8"/>
        <v>0</v>
      </c>
      <c r="X6" s="76">
        <f>分析係数表!E9</f>
        <v>0</v>
      </c>
      <c r="Y6" s="166">
        <f t="shared" si="9"/>
        <v>0</v>
      </c>
    </row>
    <row r="7" spans="1:25" x14ac:dyDescent="0.2">
      <c r="A7" s="6" t="s">
        <v>220</v>
      </c>
      <c r="B7" s="5" t="s">
        <v>266</v>
      </c>
      <c r="C7" s="75">
        <f>最終需要_まとめ!$C$8</f>
        <v>100</v>
      </c>
      <c r="D7" s="76">
        <f>投入係数表!E7</f>
        <v>0</v>
      </c>
      <c r="E7" s="77">
        <f t="shared" si="0"/>
        <v>0</v>
      </c>
      <c r="F7" s="76">
        <f>分析係数表!C10</f>
        <v>0</v>
      </c>
      <c r="G7" s="77">
        <f t="shared" si="1"/>
        <v>0</v>
      </c>
      <c r="H7" s="77">
        <v>0</v>
      </c>
      <c r="I7" s="77">
        <f t="shared" si="2"/>
        <v>100</v>
      </c>
      <c r="J7" s="76">
        <f>分析係数表!G10</f>
        <v>0</v>
      </c>
      <c r="K7" s="78">
        <f t="shared" si="3"/>
        <v>0</v>
      </c>
      <c r="L7" s="79"/>
      <c r="M7" s="80"/>
      <c r="N7" s="81">
        <f>分析係数表!H10</f>
        <v>1.354635642854297E-3</v>
      </c>
      <c r="O7" s="82">
        <f t="shared" si="4"/>
        <v>0</v>
      </c>
      <c r="P7" s="76">
        <f>分析係数表!C10</f>
        <v>0</v>
      </c>
      <c r="Q7" s="82">
        <f t="shared" si="5"/>
        <v>0</v>
      </c>
      <c r="R7" s="83">
        <v>0</v>
      </c>
      <c r="S7" s="84">
        <f t="shared" si="6"/>
        <v>100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投入係数表!E8</f>
        <v>0</v>
      </c>
      <c r="E8" s="77">
        <f t="shared" si="0"/>
        <v>0</v>
      </c>
      <c r="F8" s="76">
        <f>分析係数表!C11</f>
        <v>0.58682634730538918</v>
      </c>
      <c r="G8" s="77">
        <f t="shared" si="1"/>
        <v>0</v>
      </c>
      <c r="H8" s="77">
        <v>0</v>
      </c>
      <c r="I8" s="77">
        <f t="shared" si="2"/>
        <v>0</v>
      </c>
      <c r="J8" s="76">
        <f>分析係数表!G11</f>
        <v>0.35416666666666669</v>
      </c>
      <c r="K8" s="78">
        <f t="shared" si="3"/>
        <v>0</v>
      </c>
      <c r="L8" s="79"/>
      <c r="M8" s="80"/>
      <c r="N8" s="81">
        <f>分析係数表!H11</f>
        <v>-3.9842224789832265E-5</v>
      </c>
      <c r="O8" s="82">
        <f t="shared" si="4"/>
        <v>0</v>
      </c>
      <c r="P8" s="76">
        <f>分析係数表!C11</f>
        <v>0.58682634730538918</v>
      </c>
      <c r="Q8" s="82">
        <f t="shared" si="5"/>
        <v>0</v>
      </c>
      <c r="R8" s="83">
        <v>0</v>
      </c>
      <c r="S8" s="84">
        <f t="shared" si="6"/>
        <v>0</v>
      </c>
      <c r="T8" s="85">
        <f>分析係数表!F11</f>
        <v>0.57638888888888884</v>
      </c>
      <c r="U8" s="86">
        <f t="shared" si="7"/>
        <v>0</v>
      </c>
      <c r="V8" s="87">
        <f>分析係数表!D11</f>
        <v>0</v>
      </c>
      <c r="W8" s="167">
        <f t="shared" si="8"/>
        <v>0</v>
      </c>
      <c r="X8" s="76">
        <f>分析係数表!E11</f>
        <v>0</v>
      </c>
      <c r="Y8" s="166">
        <f t="shared" si="9"/>
        <v>0</v>
      </c>
    </row>
    <row r="9" spans="1:25" x14ac:dyDescent="0.2">
      <c r="A9" s="6" t="s">
        <v>222</v>
      </c>
      <c r="B9" s="5" t="s">
        <v>190</v>
      </c>
      <c r="C9" s="90"/>
      <c r="D9" s="76">
        <f>投入係数表!E9</f>
        <v>0</v>
      </c>
      <c r="E9" s="77">
        <f t="shared" si="0"/>
        <v>0</v>
      </c>
      <c r="F9" s="76">
        <f>分析係数表!C12</f>
        <v>4.9122807017544234E-3</v>
      </c>
      <c r="G9" s="77">
        <f t="shared" si="1"/>
        <v>0</v>
      </c>
      <c r="H9" s="77">
        <v>0</v>
      </c>
      <c r="I9" s="77">
        <f t="shared" si="2"/>
        <v>0</v>
      </c>
      <c r="J9" s="76">
        <f>分析係数表!G12</f>
        <v>0.15517241379310345</v>
      </c>
      <c r="K9" s="78">
        <f t="shared" si="3"/>
        <v>0</v>
      </c>
      <c r="L9" s="79"/>
      <c r="M9" s="80"/>
      <c r="N9" s="81">
        <f>分析係数表!H12</f>
        <v>9.8290768556516195E-2</v>
      </c>
      <c r="O9" s="82">
        <f t="shared" si="4"/>
        <v>0</v>
      </c>
      <c r="P9" s="76">
        <f>分析係数表!C12</f>
        <v>4.9122807017544234E-3</v>
      </c>
      <c r="Q9" s="82">
        <f t="shared" si="5"/>
        <v>0</v>
      </c>
      <c r="R9" s="83">
        <v>0</v>
      </c>
      <c r="S9" s="84">
        <f t="shared" si="6"/>
        <v>0</v>
      </c>
      <c r="T9" s="85">
        <f>分析係数表!F12</f>
        <v>0.31896551724137934</v>
      </c>
      <c r="U9" s="86">
        <f t="shared" si="7"/>
        <v>0</v>
      </c>
      <c r="V9" s="87">
        <f>分析係数表!D12</f>
        <v>0.18965517241379309</v>
      </c>
      <c r="W9" s="167">
        <f t="shared" si="8"/>
        <v>0</v>
      </c>
      <c r="X9" s="76">
        <f>分析係数表!E12</f>
        <v>0.12931034482758622</v>
      </c>
      <c r="Y9" s="166">
        <f t="shared" si="9"/>
        <v>0</v>
      </c>
    </row>
    <row r="10" spans="1:25" x14ac:dyDescent="0.2">
      <c r="A10" s="6" t="s">
        <v>223</v>
      </c>
      <c r="B10" s="5" t="s">
        <v>28</v>
      </c>
      <c r="C10" s="90"/>
      <c r="D10" s="76">
        <f>投入係数表!E10</f>
        <v>0</v>
      </c>
      <c r="E10" s="77">
        <f t="shared" si="0"/>
        <v>0</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v>
      </c>
      <c r="P10" s="76">
        <f>分析係数表!C13</f>
        <v>0</v>
      </c>
      <c r="Q10" s="82">
        <f t="shared" si="5"/>
        <v>0</v>
      </c>
      <c r="R10" s="83">
        <v>0</v>
      </c>
      <c r="S10" s="84">
        <f t="shared" si="6"/>
        <v>0</v>
      </c>
      <c r="T10" s="85">
        <f>分析係数表!F13</f>
        <v>0.38505747126436779</v>
      </c>
      <c r="U10" s="86">
        <f t="shared" si="7"/>
        <v>0</v>
      </c>
      <c r="V10" s="87">
        <f>分析係数表!D13</f>
        <v>0.37931034482758619</v>
      </c>
      <c r="W10" s="167">
        <f t="shared" si="8"/>
        <v>0</v>
      </c>
      <c r="X10" s="76">
        <f>分析係数表!E13</f>
        <v>0.33333333333333331</v>
      </c>
      <c r="Y10" s="166">
        <f t="shared" si="9"/>
        <v>0</v>
      </c>
    </row>
    <row r="11" spans="1:25" x14ac:dyDescent="0.2">
      <c r="A11" s="6" t="s">
        <v>224</v>
      </c>
      <c r="B11" s="5" t="s">
        <v>267</v>
      </c>
      <c r="C11" s="90"/>
      <c r="D11" s="76">
        <f>投入係数表!E11</f>
        <v>0</v>
      </c>
      <c r="E11" s="77">
        <f t="shared" si="0"/>
        <v>0</v>
      </c>
      <c r="F11" s="76">
        <f>分析係数表!C14</f>
        <v>0.28421052631578947</v>
      </c>
      <c r="G11" s="77">
        <f t="shared" si="1"/>
        <v>0</v>
      </c>
      <c r="H11" s="77">
        <v>0</v>
      </c>
      <c r="I11" s="77">
        <f t="shared" si="2"/>
        <v>0</v>
      </c>
      <c r="J11" s="76">
        <f>分析係数表!G14</f>
        <v>0.16638935108153077</v>
      </c>
      <c r="K11" s="78">
        <f t="shared" si="3"/>
        <v>0</v>
      </c>
      <c r="L11" s="79"/>
      <c r="M11" s="80"/>
      <c r="N11" s="81">
        <f>分析係数表!H14</f>
        <v>1.2351089684848001E-3</v>
      </c>
      <c r="O11" s="82">
        <f t="shared" si="4"/>
        <v>0</v>
      </c>
      <c r="P11" s="76">
        <f>分析係数表!C14</f>
        <v>0.28421052631578947</v>
      </c>
      <c r="Q11" s="82">
        <f t="shared" si="5"/>
        <v>0</v>
      </c>
      <c r="R11" s="83">
        <v>0</v>
      </c>
      <c r="S11" s="84">
        <f t="shared" si="6"/>
        <v>0</v>
      </c>
      <c r="T11" s="85">
        <f>分析係数表!F14</f>
        <v>0.35440931780366058</v>
      </c>
      <c r="U11" s="86">
        <f t="shared" si="7"/>
        <v>0</v>
      </c>
      <c r="V11" s="87">
        <f>分析係数表!D14</f>
        <v>9.9833610648918464E-2</v>
      </c>
      <c r="W11" s="167">
        <f t="shared" si="8"/>
        <v>0</v>
      </c>
      <c r="X11" s="76">
        <f>分析係数表!E14</f>
        <v>6.8219633943427616E-2</v>
      </c>
      <c r="Y11" s="166">
        <f t="shared" si="9"/>
        <v>0</v>
      </c>
    </row>
    <row r="12" spans="1:25" x14ac:dyDescent="0.2">
      <c r="A12" s="6" t="s">
        <v>225</v>
      </c>
      <c r="B12" s="5" t="s">
        <v>29</v>
      </c>
      <c r="C12" s="90"/>
      <c r="D12" s="76">
        <f>投入係数表!E12</f>
        <v>0</v>
      </c>
      <c r="E12" s="77">
        <f t="shared" si="0"/>
        <v>0</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90"/>
      <c r="D13" s="76">
        <f>投入係数表!E13</f>
        <v>0</v>
      </c>
      <c r="E13" s="77">
        <f t="shared" si="0"/>
        <v>0</v>
      </c>
      <c r="F13" s="76">
        <f>分析係数表!C16</f>
        <v>1.2870012870012881E-2</v>
      </c>
      <c r="G13" s="77">
        <f t="shared" si="1"/>
        <v>0</v>
      </c>
      <c r="H13" s="77">
        <v>0</v>
      </c>
      <c r="I13" s="77">
        <f t="shared" si="2"/>
        <v>0</v>
      </c>
      <c r="J13" s="76">
        <f>分析係数表!G16</f>
        <v>4.3478260869565216E-2</v>
      </c>
      <c r="K13" s="78">
        <f t="shared" si="3"/>
        <v>0</v>
      </c>
      <c r="L13" s="79"/>
      <c r="M13" s="80"/>
      <c r="N13" s="81">
        <f>分析係数表!H16</f>
        <v>1.7650105581895694E-2</v>
      </c>
      <c r="O13" s="82">
        <f t="shared" si="4"/>
        <v>0</v>
      </c>
      <c r="P13" s="76">
        <f>分析係数表!C16</f>
        <v>1.2870012870012881E-2</v>
      </c>
      <c r="Q13" s="82">
        <f t="shared" si="5"/>
        <v>0</v>
      </c>
      <c r="R13" s="83">
        <v>0</v>
      </c>
      <c r="S13" s="84">
        <f t="shared" si="6"/>
        <v>0</v>
      </c>
      <c r="T13" s="85">
        <f>分析係数表!F16</f>
        <v>0.30434782608695654</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投入係数表!E14</f>
        <v>0</v>
      </c>
      <c r="E14" s="77">
        <f t="shared" si="0"/>
        <v>0</v>
      </c>
      <c r="F14" s="76">
        <f>分析係数表!C17</f>
        <v>0.42397137745974955</v>
      </c>
      <c r="G14" s="77">
        <f t="shared" si="1"/>
        <v>0</v>
      </c>
      <c r="H14" s="77">
        <v>0</v>
      </c>
      <c r="I14" s="77">
        <f t="shared" si="2"/>
        <v>0</v>
      </c>
      <c r="J14" s="76">
        <f>分析係数表!G17</f>
        <v>0.21220930232558138</v>
      </c>
      <c r="K14" s="78">
        <f t="shared" si="3"/>
        <v>0</v>
      </c>
      <c r="L14" s="79"/>
      <c r="M14" s="80"/>
      <c r="N14" s="81">
        <f>分析係数表!H17</f>
        <v>2.9483246344475873E-3</v>
      </c>
      <c r="O14" s="82">
        <f t="shared" si="4"/>
        <v>0</v>
      </c>
      <c r="P14" s="76">
        <f>分析係数表!C17</f>
        <v>0.42397137745974955</v>
      </c>
      <c r="Q14" s="82">
        <f t="shared" si="5"/>
        <v>0</v>
      </c>
      <c r="R14" s="83">
        <v>0</v>
      </c>
      <c r="S14" s="84">
        <f t="shared" si="6"/>
        <v>0</v>
      </c>
      <c r="T14" s="85">
        <f>分析係数表!F17</f>
        <v>0.32194767441860467</v>
      </c>
      <c r="U14" s="86">
        <f t="shared" si="7"/>
        <v>0</v>
      </c>
      <c r="V14" s="87">
        <f>分析係数表!D17</f>
        <v>4.1908914728682169E-2</v>
      </c>
      <c r="W14" s="167">
        <f t="shared" si="8"/>
        <v>0</v>
      </c>
      <c r="X14" s="76">
        <f>分析係数表!E17</f>
        <v>4.2151162790697673E-2</v>
      </c>
      <c r="Y14" s="166">
        <f t="shared" si="9"/>
        <v>0</v>
      </c>
    </row>
    <row r="15" spans="1:25" x14ac:dyDescent="0.2">
      <c r="A15" s="6" t="s">
        <v>3</v>
      </c>
      <c r="B15" s="5" t="s">
        <v>31</v>
      </c>
      <c r="C15" s="90"/>
      <c r="D15" s="76">
        <f>投入係数表!E15</f>
        <v>0</v>
      </c>
      <c r="E15" s="77">
        <f t="shared" si="0"/>
        <v>0</v>
      </c>
      <c r="F15" s="76">
        <f>分析係数表!C18</f>
        <v>0.3411764705882353</v>
      </c>
      <c r="G15" s="77">
        <f t="shared" si="1"/>
        <v>0</v>
      </c>
      <c r="H15" s="77">
        <v>0</v>
      </c>
      <c r="I15" s="77">
        <f t="shared" si="2"/>
        <v>0</v>
      </c>
      <c r="J15" s="76">
        <f>分析係数表!G18</f>
        <v>0.21582733812949639</v>
      </c>
      <c r="K15" s="78">
        <f t="shared" si="3"/>
        <v>0</v>
      </c>
      <c r="L15" s="79"/>
      <c r="M15" s="80"/>
      <c r="N15" s="81">
        <f>分析係数表!H18</f>
        <v>4.7810669747798716E-4</v>
      </c>
      <c r="O15" s="82">
        <f t="shared" si="4"/>
        <v>0</v>
      </c>
      <c r="P15" s="76">
        <f>分析係数表!C18</f>
        <v>0.3411764705882353</v>
      </c>
      <c r="Q15" s="82">
        <f t="shared" si="5"/>
        <v>0</v>
      </c>
      <c r="R15" s="83">
        <v>0</v>
      </c>
      <c r="S15" s="84">
        <f t="shared" si="6"/>
        <v>0</v>
      </c>
      <c r="T15" s="85">
        <f>分析係数表!F18</f>
        <v>0.45899280575539569</v>
      </c>
      <c r="U15" s="86">
        <f t="shared" si="7"/>
        <v>0</v>
      </c>
      <c r="V15" s="87">
        <f>分析係数表!D18</f>
        <v>0.1223021582733813</v>
      </c>
      <c r="W15" s="167">
        <f t="shared" si="8"/>
        <v>0</v>
      </c>
      <c r="X15" s="76">
        <f>分析係数表!E18</f>
        <v>0.12949640287769784</v>
      </c>
      <c r="Y15" s="166">
        <f t="shared" si="9"/>
        <v>0</v>
      </c>
    </row>
    <row r="16" spans="1:25" x14ac:dyDescent="0.2">
      <c r="A16" s="6" t="s">
        <v>4</v>
      </c>
      <c r="B16" s="5" t="s">
        <v>32</v>
      </c>
      <c r="C16" s="90"/>
      <c r="D16" s="76">
        <f>投入係数表!E16</f>
        <v>0</v>
      </c>
      <c r="E16" s="77">
        <f t="shared" si="0"/>
        <v>0</v>
      </c>
      <c r="F16" s="76">
        <f>分析係数表!C19</f>
        <v>3.2631144155307767E-2</v>
      </c>
      <c r="G16" s="77">
        <f t="shared" si="1"/>
        <v>0</v>
      </c>
      <c r="H16" s="77">
        <v>0</v>
      </c>
      <c r="I16" s="77">
        <f t="shared" si="2"/>
        <v>0</v>
      </c>
      <c r="J16" s="76">
        <f>分析係数表!G19</f>
        <v>5.8988764044943819E-2</v>
      </c>
      <c r="K16" s="78">
        <f t="shared" si="3"/>
        <v>0</v>
      </c>
      <c r="L16" s="79"/>
      <c r="M16" s="80"/>
      <c r="N16" s="81">
        <f>分析係数表!H19</f>
        <v>-1.1952667436949679E-4</v>
      </c>
      <c r="O16" s="82">
        <f t="shared" si="4"/>
        <v>0</v>
      </c>
      <c r="P16" s="76">
        <f>分析係数表!C19</f>
        <v>3.2631144155307767E-2</v>
      </c>
      <c r="Q16" s="82">
        <f t="shared" si="5"/>
        <v>0</v>
      </c>
      <c r="R16" s="83">
        <v>0</v>
      </c>
      <c r="S16" s="84">
        <f t="shared" si="6"/>
        <v>0</v>
      </c>
      <c r="T16" s="85">
        <f>分析係数表!F19</f>
        <v>0.2443820224719101</v>
      </c>
      <c r="U16" s="86">
        <f t="shared" si="7"/>
        <v>0</v>
      </c>
      <c r="V16" s="87">
        <f>分析係数表!D19</f>
        <v>4.49438202247191E-2</v>
      </c>
      <c r="W16" s="167">
        <f t="shared" si="8"/>
        <v>0</v>
      </c>
      <c r="X16" s="76">
        <f>分析係数表!E19</f>
        <v>4.7752808988764044E-2</v>
      </c>
      <c r="Y16" s="166">
        <f t="shared" si="9"/>
        <v>0</v>
      </c>
    </row>
    <row r="17" spans="1:25" x14ac:dyDescent="0.2">
      <c r="A17" s="6" t="s">
        <v>5</v>
      </c>
      <c r="B17" s="5" t="s">
        <v>33</v>
      </c>
      <c r="C17" s="90"/>
      <c r="D17" s="76">
        <f>投入係数表!E17</f>
        <v>0</v>
      </c>
      <c r="E17" s="77">
        <f t="shared" si="0"/>
        <v>0</v>
      </c>
      <c r="F17" s="76">
        <f>分析係数表!C20</f>
        <v>6.4516129032258118E-2</v>
      </c>
      <c r="G17" s="77">
        <f t="shared" si="1"/>
        <v>0</v>
      </c>
      <c r="H17" s="77">
        <v>0</v>
      </c>
      <c r="I17" s="77">
        <f t="shared" si="2"/>
        <v>0</v>
      </c>
      <c r="J17" s="76">
        <f>分析係数表!G20</f>
        <v>0.10153846153846154</v>
      </c>
      <c r="K17" s="78">
        <f t="shared" si="3"/>
        <v>0</v>
      </c>
      <c r="L17" s="79"/>
      <c r="M17" s="80"/>
      <c r="N17" s="81">
        <f>分析係数表!H20</f>
        <v>5.9763337184748399E-4</v>
      </c>
      <c r="O17" s="82">
        <f t="shared" si="4"/>
        <v>0</v>
      </c>
      <c r="P17" s="76">
        <f>分析係数表!C20</f>
        <v>6.4516129032258118E-2</v>
      </c>
      <c r="Q17" s="82">
        <f t="shared" si="5"/>
        <v>0</v>
      </c>
      <c r="R17" s="83">
        <v>0</v>
      </c>
      <c r="S17" s="84">
        <f t="shared" si="6"/>
        <v>0</v>
      </c>
      <c r="T17" s="85">
        <f>分析係数表!F20</f>
        <v>0.22461538461538461</v>
      </c>
      <c r="U17" s="86">
        <f t="shared" si="7"/>
        <v>0</v>
      </c>
      <c r="V17" s="87">
        <f>分析係数表!D20</f>
        <v>1.2307692307692308E-2</v>
      </c>
      <c r="W17" s="167">
        <f t="shared" si="8"/>
        <v>0</v>
      </c>
      <c r="X17" s="76">
        <f>分析係数表!E20</f>
        <v>1.2307692307692308E-2</v>
      </c>
      <c r="Y17" s="166">
        <f t="shared" si="9"/>
        <v>0</v>
      </c>
    </row>
    <row r="18" spans="1:25" x14ac:dyDescent="0.2">
      <c r="A18" s="6" t="s">
        <v>6</v>
      </c>
      <c r="B18" s="5" t="s">
        <v>34</v>
      </c>
      <c r="C18" s="90"/>
      <c r="D18" s="76">
        <f>投入係数表!E18</f>
        <v>0</v>
      </c>
      <c r="E18" s="77">
        <f t="shared" si="0"/>
        <v>0</v>
      </c>
      <c r="F18" s="76">
        <f>分析係数表!C21</f>
        <v>0.91527001862197399</v>
      </c>
      <c r="G18" s="77">
        <f t="shared" si="1"/>
        <v>0</v>
      </c>
      <c r="H18" s="77">
        <v>0</v>
      </c>
      <c r="I18" s="77">
        <f t="shared" si="2"/>
        <v>0</v>
      </c>
      <c r="J18" s="76">
        <f>分析係数表!G21</f>
        <v>0.28514332965821387</v>
      </c>
      <c r="K18" s="78">
        <f t="shared" si="3"/>
        <v>0</v>
      </c>
      <c r="L18" s="79"/>
      <c r="M18" s="80"/>
      <c r="N18" s="81">
        <f>分析係数表!H21</f>
        <v>9.9605561974580657E-4</v>
      </c>
      <c r="O18" s="82">
        <f t="shared" si="4"/>
        <v>0</v>
      </c>
      <c r="P18" s="76">
        <f>分析係数表!C21</f>
        <v>0.91527001862197399</v>
      </c>
      <c r="Q18" s="82">
        <f t="shared" si="5"/>
        <v>0</v>
      </c>
      <c r="R18" s="83">
        <v>0</v>
      </c>
      <c r="S18" s="84">
        <f t="shared" si="6"/>
        <v>0</v>
      </c>
      <c r="T18" s="85">
        <f>分析係数表!F21</f>
        <v>0.42530319735391398</v>
      </c>
      <c r="U18" s="86">
        <f t="shared" si="7"/>
        <v>0</v>
      </c>
      <c r="V18" s="87">
        <f>分析係数表!D21</f>
        <v>8.7513781697905177E-2</v>
      </c>
      <c r="W18" s="167">
        <f t="shared" si="8"/>
        <v>0</v>
      </c>
      <c r="X18" s="76">
        <f>分析係数表!E21</f>
        <v>7.5661521499448728E-2</v>
      </c>
      <c r="Y18" s="166">
        <f t="shared" si="9"/>
        <v>0</v>
      </c>
    </row>
    <row r="19" spans="1:25" x14ac:dyDescent="0.2">
      <c r="A19" s="6" t="s">
        <v>7</v>
      </c>
      <c r="B19" s="5" t="s">
        <v>268</v>
      </c>
      <c r="C19" s="90"/>
      <c r="D19" s="76">
        <f>投入係数表!E19</f>
        <v>0</v>
      </c>
      <c r="E19" s="77">
        <f t="shared" si="0"/>
        <v>0</v>
      </c>
      <c r="F19" s="76">
        <f>分析係数表!C22</f>
        <v>0.14107142857142863</v>
      </c>
      <c r="G19" s="77">
        <f t="shared" si="1"/>
        <v>0</v>
      </c>
      <c r="H19" s="77">
        <v>0</v>
      </c>
      <c r="I19" s="77">
        <f t="shared" si="2"/>
        <v>0</v>
      </c>
      <c r="J19" s="76">
        <f>分析係数表!G22</f>
        <v>0.19425587467362923</v>
      </c>
      <c r="K19" s="78">
        <f t="shared" si="3"/>
        <v>0</v>
      </c>
      <c r="L19" s="79"/>
      <c r="M19" s="80"/>
      <c r="N19" s="81">
        <f>分析係数表!H22</f>
        <v>3.9842224789832265E-5</v>
      </c>
      <c r="O19" s="82">
        <f t="shared" si="4"/>
        <v>0</v>
      </c>
      <c r="P19" s="76">
        <f>分析係数表!C22</f>
        <v>0.14107142857142863</v>
      </c>
      <c r="Q19" s="82">
        <f t="shared" si="5"/>
        <v>0</v>
      </c>
      <c r="R19" s="83">
        <v>0</v>
      </c>
      <c r="S19" s="84">
        <f t="shared" si="6"/>
        <v>0</v>
      </c>
      <c r="T19" s="85">
        <f>分析係数表!F22</f>
        <v>0.41148825065274153</v>
      </c>
      <c r="U19" s="86">
        <f t="shared" si="7"/>
        <v>0</v>
      </c>
      <c r="V19" s="87">
        <f>分析係数表!D22</f>
        <v>6.2663185378590081E-3</v>
      </c>
      <c r="W19" s="167">
        <f t="shared" si="8"/>
        <v>0</v>
      </c>
      <c r="X19" s="76">
        <f>分析係数表!E22</f>
        <v>5.2219321148825066E-3</v>
      </c>
      <c r="Y19" s="166">
        <f t="shared" si="9"/>
        <v>0</v>
      </c>
    </row>
    <row r="20" spans="1:25" x14ac:dyDescent="0.2">
      <c r="A20" s="6" t="s">
        <v>8</v>
      </c>
      <c r="B20" s="5" t="s">
        <v>269</v>
      </c>
      <c r="C20" s="90"/>
      <c r="D20" s="76">
        <f>投入係数表!E20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0</v>
      </c>
      <c r="P20" s="76">
        <f>分析係数表!C23</f>
        <v>0</v>
      </c>
      <c r="Q20" s="82">
        <f t="shared" si="5"/>
        <v>0</v>
      </c>
      <c r="R20" s="83">
        <v>0</v>
      </c>
      <c r="S20" s="84">
        <f t="shared" si="6"/>
        <v>0</v>
      </c>
      <c r="T20" s="85">
        <f>分析係数表!F23</f>
        <v>0.43755958055290756</v>
      </c>
      <c r="U20" s="86">
        <f t="shared" si="7"/>
        <v>0</v>
      </c>
      <c r="V20" s="87">
        <f>分析係数表!D23</f>
        <v>4.9571020019065777E-2</v>
      </c>
      <c r="W20" s="167">
        <f t="shared" si="8"/>
        <v>0</v>
      </c>
      <c r="X20" s="76">
        <f>分析係数表!E23</f>
        <v>4.38512869399428E-2</v>
      </c>
      <c r="Y20" s="166">
        <f t="shared" si="9"/>
        <v>0</v>
      </c>
    </row>
    <row r="21" spans="1:25" x14ac:dyDescent="0.2">
      <c r="A21" s="6" t="s">
        <v>9</v>
      </c>
      <c r="B21" s="5" t="s">
        <v>270</v>
      </c>
      <c r="C21" s="90"/>
      <c r="D21" s="76">
        <f>投入係数表!E21</f>
        <v>0</v>
      </c>
      <c r="E21" s="77">
        <f t="shared" si="0"/>
        <v>0</v>
      </c>
      <c r="F21" s="76">
        <f>分析係数表!C24</f>
        <v>1</v>
      </c>
      <c r="G21" s="77">
        <f t="shared" si="1"/>
        <v>0</v>
      </c>
      <c r="H21" s="77">
        <v>0</v>
      </c>
      <c r="I21" s="77">
        <f t="shared" si="2"/>
        <v>0</v>
      </c>
      <c r="J21" s="76">
        <f>分析係数表!G24</f>
        <v>0.20760410380205191</v>
      </c>
      <c r="K21" s="78">
        <f t="shared" si="3"/>
        <v>0</v>
      </c>
      <c r="L21" s="79"/>
      <c r="M21" s="80"/>
      <c r="N21" s="81">
        <f>分析係数表!H24</f>
        <v>3.9842224789832264E-4</v>
      </c>
      <c r="O21" s="82">
        <f t="shared" si="4"/>
        <v>0</v>
      </c>
      <c r="P21" s="76">
        <f>分析係数表!C24</f>
        <v>1</v>
      </c>
      <c r="Q21" s="82">
        <f t="shared" si="5"/>
        <v>0</v>
      </c>
      <c r="R21" s="83">
        <v>0</v>
      </c>
      <c r="S21" s="84">
        <f t="shared" si="6"/>
        <v>0</v>
      </c>
      <c r="T21" s="85">
        <f>分析係数表!F24</f>
        <v>0.38986119493059745</v>
      </c>
      <c r="U21" s="86">
        <f t="shared" si="7"/>
        <v>0</v>
      </c>
      <c r="V21" s="87">
        <f>分析係数表!D24</f>
        <v>0.12190706095353047</v>
      </c>
      <c r="W21" s="167">
        <f t="shared" si="8"/>
        <v>0</v>
      </c>
      <c r="X21" s="76">
        <f>分析係数表!E24</f>
        <v>0.12492456246228123</v>
      </c>
      <c r="Y21" s="166">
        <f t="shared" si="9"/>
        <v>0</v>
      </c>
    </row>
    <row r="22" spans="1:25" x14ac:dyDescent="0.2">
      <c r="A22" s="6" t="s">
        <v>10</v>
      </c>
      <c r="B22" s="5" t="s">
        <v>271</v>
      </c>
      <c r="C22" s="90"/>
      <c r="D22" s="76">
        <f>投入係数表!E22</f>
        <v>0</v>
      </c>
      <c r="E22" s="77">
        <f t="shared" si="0"/>
        <v>0</v>
      </c>
      <c r="F22" s="76">
        <f>分析係数表!C25</f>
        <v>2.3217247097844118E-2</v>
      </c>
      <c r="G22" s="77">
        <f t="shared" si="1"/>
        <v>0</v>
      </c>
      <c r="H22" s="77">
        <v>0</v>
      </c>
      <c r="I22" s="77">
        <f t="shared" si="2"/>
        <v>0</v>
      </c>
      <c r="J22" s="76">
        <f>分析係数表!G25</f>
        <v>0.19607843137254902</v>
      </c>
      <c r="K22" s="78">
        <f t="shared" si="3"/>
        <v>0</v>
      </c>
      <c r="L22" s="79"/>
      <c r="M22" s="80"/>
      <c r="N22" s="81">
        <f>分析係数表!H25</f>
        <v>5.5779114705765173E-4</v>
      </c>
      <c r="O22" s="82">
        <f t="shared" si="4"/>
        <v>0</v>
      </c>
      <c r="P22" s="76">
        <f>分析係数表!C25</f>
        <v>2.3217247097844118E-2</v>
      </c>
      <c r="Q22" s="82">
        <f t="shared" si="5"/>
        <v>0</v>
      </c>
      <c r="R22" s="83">
        <v>0</v>
      </c>
      <c r="S22" s="84">
        <f t="shared" si="6"/>
        <v>0</v>
      </c>
      <c r="T22" s="85">
        <f>分析係数表!F25</f>
        <v>0.34640522875816993</v>
      </c>
      <c r="U22" s="86">
        <f t="shared" si="7"/>
        <v>0</v>
      </c>
      <c r="V22" s="87">
        <f>分析係数表!D25</f>
        <v>3.9215686274509803E-2</v>
      </c>
      <c r="W22" s="167">
        <f t="shared" si="8"/>
        <v>0</v>
      </c>
      <c r="X22" s="76">
        <f>分析係数表!E25</f>
        <v>3.9215686274509803E-2</v>
      </c>
      <c r="Y22" s="166">
        <f t="shared" si="9"/>
        <v>0</v>
      </c>
    </row>
    <row r="23" spans="1:25" x14ac:dyDescent="0.2">
      <c r="A23" s="6" t="s">
        <v>11</v>
      </c>
      <c r="B23" s="5" t="s">
        <v>35</v>
      </c>
      <c r="C23" s="90"/>
      <c r="D23" s="76">
        <f>投入係数表!E23</f>
        <v>0</v>
      </c>
      <c r="E23" s="77">
        <f t="shared" si="0"/>
        <v>0</v>
      </c>
      <c r="F23" s="76">
        <f>分析係数表!C26</f>
        <v>0.3263433813892529</v>
      </c>
      <c r="G23" s="77">
        <f t="shared" si="1"/>
        <v>0</v>
      </c>
      <c r="H23" s="77">
        <v>0</v>
      </c>
      <c r="I23" s="77">
        <f t="shared" si="2"/>
        <v>0</v>
      </c>
      <c r="J23" s="76">
        <f>分析係数表!G26</f>
        <v>0.19720279720279721</v>
      </c>
      <c r="K23" s="78">
        <f t="shared" si="3"/>
        <v>0</v>
      </c>
      <c r="L23" s="79"/>
      <c r="M23" s="80"/>
      <c r="N23" s="81">
        <f>分析係数表!H26</f>
        <v>1.195266743694968E-2</v>
      </c>
      <c r="O23" s="82">
        <f t="shared" si="4"/>
        <v>0</v>
      </c>
      <c r="P23" s="76">
        <f>分析係数表!C26</f>
        <v>0.3263433813892529</v>
      </c>
      <c r="Q23" s="82">
        <f t="shared" si="5"/>
        <v>0</v>
      </c>
      <c r="R23" s="83">
        <v>0</v>
      </c>
      <c r="S23" s="84">
        <f t="shared" si="6"/>
        <v>0</v>
      </c>
      <c r="T23" s="85">
        <f>分析係数表!F26</f>
        <v>0.33496503496503499</v>
      </c>
      <c r="U23" s="86">
        <f t="shared" si="7"/>
        <v>0</v>
      </c>
      <c r="V23" s="87">
        <f>分析係数表!D26</f>
        <v>7.8321678321678329E-2</v>
      </c>
      <c r="W23" s="167">
        <f t="shared" si="8"/>
        <v>0</v>
      </c>
      <c r="X23" s="76">
        <f>分析係数表!E26</f>
        <v>8.3216783216783219E-2</v>
      </c>
      <c r="Y23" s="166">
        <f t="shared" si="9"/>
        <v>0</v>
      </c>
    </row>
    <row r="24" spans="1:25" x14ac:dyDescent="0.2">
      <c r="A24" s="6" t="s">
        <v>12</v>
      </c>
      <c r="B24" s="5" t="s">
        <v>365</v>
      </c>
      <c r="C24" s="90"/>
      <c r="D24" s="76">
        <f>投入係数表!E24</f>
        <v>0</v>
      </c>
      <c r="E24" s="77">
        <f t="shared" si="0"/>
        <v>0</v>
      </c>
      <c r="F24" s="76">
        <f>分析係数表!C27</f>
        <v>4.6641791044776171E-2</v>
      </c>
      <c r="G24" s="77">
        <f t="shared" si="1"/>
        <v>0</v>
      </c>
      <c r="H24" s="77">
        <v>0</v>
      </c>
      <c r="I24" s="77">
        <f t="shared" si="2"/>
        <v>0</v>
      </c>
      <c r="J24" s="76">
        <f>分析係数表!G27</f>
        <v>0.18461538461538463</v>
      </c>
      <c r="K24" s="78">
        <f t="shared" si="3"/>
        <v>0</v>
      </c>
      <c r="L24" s="79"/>
      <c r="M24" s="80"/>
      <c r="N24" s="81">
        <f>分析係数表!H27</f>
        <v>1.1394876289892027E-2</v>
      </c>
      <c r="O24" s="82">
        <f t="shared" si="4"/>
        <v>0</v>
      </c>
      <c r="P24" s="76">
        <f>分析係数表!C27</f>
        <v>4.6641791044776171E-2</v>
      </c>
      <c r="Q24" s="82">
        <f t="shared" si="5"/>
        <v>0</v>
      </c>
      <c r="R24" s="83">
        <v>0</v>
      </c>
      <c r="S24" s="84">
        <f t="shared" si="6"/>
        <v>0</v>
      </c>
      <c r="T24" s="85">
        <f>分析係数表!F27</f>
        <v>0.35384615384615387</v>
      </c>
      <c r="U24" s="86">
        <f t="shared" si="7"/>
        <v>0</v>
      </c>
      <c r="V24" s="87">
        <f>分析係数表!D27</f>
        <v>3.0769230769230771E-2</v>
      </c>
      <c r="W24" s="167">
        <f t="shared" si="8"/>
        <v>0</v>
      </c>
      <c r="X24" s="76">
        <f>分析係数表!E27</f>
        <v>4.6153846153846156E-2</v>
      </c>
      <c r="Y24" s="166">
        <f t="shared" si="9"/>
        <v>0</v>
      </c>
    </row>
    <row r="25" spans="1:25" x14ac:dyDescent="0.2">
      <c r="A25" s="6" t="s">
        <v>13</v>
      </c>
      <c r="B25" s="5" t="s">
        <v>191</v>
      </c>
      <c r="C25" s="90"/>
      <c r="D25" s="76">
        <f>投入係数表!E25</f>
        <v>0</v>
      </c>
      <c r="E25" s="77">
        <f t="shared" si="0"/>
        <v>0</v>
      </c>
      <c r="F25" s="76">
        <f>分析係数表!C28</f>
        <v>2.8632025450689325E-2</v>
      </c>
      <c r="G25" s="77">
        <f t="shared" si="1"/>
        <v>0</v>
      </c>
      <c r="H25" s="77">
        <v>0</v>
      </c>
      <c r="I25" s="77">
        <f t="shared" si="2"/>
        <v>0</v>
      </c>
      <c r="J25" s="76">
        <f>分析係数表!G28</f>
        <v>0.12903225806451613</v>
      </c>
      <c r="K25" s="78">
        <f t="shared" si="3"/>
        <v>0</v>
      </c>
      <c r="L25" s="79"/>
      <c r="M25" s="80"/>
      <c r="N25" s="81">
        <f>分析係数表!H28</f>
        <v>2.2510857006255228E-2</v>
      </c>
      <c r="O25" s="82">
        <f t="shared" si="4"/>
        <v>0</v>
      </c>
      <c r="P25" s="76">
        <f>分析係数表!C28</f>
        <v>2.8632025450689325E-2</v>
      </c>
      <c r="Q25" s="82">
        <f t="shared" si="5"/>
        <v>0</v>
      </c>
      <c r="R25" s="83">
        <v>0</v>
      </c>
      <c r="S25" s="84">
        <f t="shared" si="6"/>
        <v>0</v>
      </c>
      <c r="T25" s="85">
        <f>分析係数表!F28</f>
        <v>0.22580645161290322</v>
      </c>
      <c r="U25" s="86">
        <f t="shared" si="7"/>
        <v>0</v>
      </c>
      <c r="V25" s="87">
        <f>分析係数表!D28</f>
        <v>0.15207373271889402</v>
      </c>
      <c r="W25" s="167">
        <f t="shared" si="8"/>
        <v>0</v>
      </c>
      <c r="X25" s="76">
        <f>分析係数表!E28</f>
        <v>9.6774193548387094E-2</v>
      </c>
      <c r="Y25" s="166">
        <f t="shared" si="9"/>
        <v>0</v>
      </c>
    </row>
    <row r="26" spans="1:25" x14ac:dyDescent="0.2">
      <c r="A26" s="6" t="s">
        <v>14</v>
      </c>
      <c r="B26" s="5" t="s">
        <v>50</v>
      </c>
      <c r="C26" s="90"/>
      <c r="D26" s="76">
        <f>投入係数表!E26</f>
        <v>0</v>
      </c>
      <c r="E26" s="77">
        <f t="shared" si="0"/>
        <v>0</v>
      </c>
      <c r="F26" s="76">
        <f>分析係数表!C29</f>
        <v>0.63560732113144758</v>
      </c>
      <c r="G26" s="77">
        <f t="shared" si="1"/>
        <v>0</v>
      </c>
      <c r="H26" s="77">
        <v>0</v>
      </c>
      <c r="I26" s="77">
        <f t="shared" si="2"/>
        <v>0</v>
      </c>
      <c r="J26" s="76">
        <f>分析係数表!G29</f>
        <v>0.25937031484257872</v>
      </c>
      <c r="K26" s="78">
        <f t="shared" si="3"/>
        <v>0</v>
      </c>
      <c r="L26" s="79"/>
      <c r="M26" s="80"/>
      <c r="N26" s="81">
        <f>分析係数表!H29</f>
        <v>1.0239451770986892E-2</v>
      </c>
      <c r="O26" s="82">
        <f t="shared" si="4"/>
        <v>0</v>
      </c>
      <c r="P26" s="76">
        <f>分析係数表!C29</f>
        <v>0.63560732113144758</v>
      </c>
      <c r="Q26" s="82">
        <f t="shared" si="5"/>
        <v>0</v>
      </c>
      <c r="R26" s="83">
        <v>0</v>
      </c>
      <c r="S26" s="84">
        <f t="shared" si="6"/>
        <v>0</v>
      </c>
      <c r="T26" s="85">
        <f>分析係数表!F29</f>
        <v>0.38680659670164919</v>
      </c>
      <c r="U26" s="86">
        <f t="shared" si="7"/>
        <v>0</v>
      </c>
      <c r="V26" s="87">
        <f>分析係数表!D29</f>
        <v>0.1184407796101949</v>
      </c>
      <c r="W26" s="167">
        <f t="shared" si="8"/>
        <v>0</v>
      </c>
      <c r="X26" s="76">
        <f>分析係数表!E29</f>
        <v>6.5967016491754127E-2</v>
      </c>
      <c r="Y26" s="166">
        <f t="shared" si="9"/>
        <v>0</v>
      </c>
    </row>
    <row r="27" spans="1:25" x14ac:dyDescent="0.2">
      <c r="A27" s="6" t="s">
        <v>15</v>
      </c>
      <c r="B27" s="5" t="s">
        <v>36</v>
      </c>
      <c r="C27" s="90"/>
      <c r="D27" s="76">
        <f>投入係数表!E27</f>
        <v>0</v>
      </c>
      <c r="E27" s="77">
        <f t="shared" si="0"/>
        <v>0</v>
      </c>
      <c r="F27" s="76">
        <f>分析係数表!C30</f>
        <v>1</v>
      </c>
      <c r="G27" s="77">
        <f t="shared" si="1"/>
        <v>0</v>
      </c>
      <c r="H27" s="77">
        <v>0</v>
      </c>
      <c r="I27" s="77">
        <f t="shared" si="2"/>
        <v>0</v>
      </c>
      <c r="J27" s="76">
        <f>分析係数表!G30</f>
        <v>0.34552666372851476</v>
      </c>
      <c r="K27" s="78">
        <f t="shared" si="3"/>
        <v>0</v>
      </c>
      <c r="L27" s="79"/>
      <c r="M27" s="80"/>
      <c r="N27" s="81">
        <f>分析係数表!H30</f>
        <v>0</v>
      </c>
      <c r="O27" s="82">
        <f t="shared" si="4"/>
        <v>0</v>
      </c>
      <c r="P27" s="76">
        <f>分析係数表!C30</f>
        <v>1</v>
      </c>
      <c r="Q27" s="82">
        <f t="shared" si="5"/>
        <v>0</v>
      </c>
      <c r="R27" s="83">
        <v>0</v>
      </c>
      <c r="S27" s="84">
        <f t="shared" si="6"/>
        <v>0</v>
      </c>
      <c r="T27" s="85">
        <f>分析係数表!F30</f>
        <v>0.44072278536800352</v>
      </c>
      <c r="U27" s="86">
        <f t="shared" si="7"/>
        <v>0</v>
      </c>
      <c r="V27" s="87">
        <f>分析係数表!D30</f>
        <v>0.15998237108858529</v>
      </c>
      <c r="W27" s="167">
        <f t="shared" si="8"/>
        <v>0</v>
      </c>
      <c r="X27" s="76">
        <f>分析係数表!E30</f>
        <v>8.153371529308065E-2</v>
      </c>
      <c r="Y27" s="166">
        <f t="shared" si="9"/>
        <v>0</v>
      </c>
    </row>
    <row r="28" spans="1:25" x14ac:dyDescent="0.2">
      <c r="A28" s="6" t="s">
        <v>16</v>
      </c>
      <c r="B28" s="5" t="s">
        <v>192</v>
      </c>
      <c r="C28" s="90"/>
      <c r="D28" s="76">
        <f>投入係数表!E28</f>
        <v>0</v>
      </c>
      <c r="E28" s="77">
        <f t="shared" si="0"/>
        <v>0</v>
      </c>
      <c r="F28" s="76">
        <f>分析係数表!C31</f>
        <v>3.6128152692569859E-2</v>
      </c>
      <c r="G28" s="77">
        <f t="shared" si="1"/>
        <v>0</v>
      </c>
      <c r="H28" s="77">
        <v>0</v>
      </c>
      <c r="I28" s="77">
        <f t="shared" si="2"/>
        <v>0</v>
      </c>
      <c r="J28" s="76">
        <f>分析係数表!G31</f>
        <v>5.6603773584905662E-2</v>
      </c>
      <c r="K28" s="78">
        <f t="shared" si="3"/>
        <v>0</v>
      </c>
      <c r="L28" s="79"/>
      <c r="M28" s="80"/>
      <c r="N28" s="81">
        <f>分析係数表!H31</f>
        <v>2.4303757121797682E-2</v>
      </c>
      <c r="O28" s="82">
        <f t="shared" si="4"/>
        <v>0</v>
      </c>
      <c r="P28" s="76">
        <f>分析係数表!C31</f>
        <v>3.6128152692569859E-2</v>
      </c>
      <c r="Q28" s="82">
        <f t="shared" si="5"/>
        <v>0</v>
      </c>
      <c r="R28" s="83">
        <v>0</v>
      </c>
      <c r="S28" s="84">
        <f t="shared" si="6"/>
        <v>0</v>
      </c>
      <c r="T28" s="85">
        <f>分析係数表!F31</f>
        <v>0.33962264150943394</v>
      </c>
      <c r="U28" s="86">
        <f t="shared" si="7"/>
        <v>0</v>
      </c>
      <c r="V28" s="87">
        <f>分析係数表!D31</f>
        <v>0</v>
      </c>
      <c r="W28" s="167">
        <f t="shared" si="8"/>
        <v>0</v>
      </c>
      <c r="X28" s="76">
        <f>分析係数表!E31</f>
        <v>0</v>
      </c>
      <c r="Y28" s="166">
        <f t="shared" si="9"/>
        <v>0</v>
      </c>
    </row>
    <row r="29" spans="1:25" x14ac:dyDescent="0.2">
      <c r="A29" s="6" t="s">
        <v>17</v>
      </c>
      <c r="B29" s="5" t="s">
        <v>272</v>
      </c>
      <c r="C29" s="90"/>
      <c r="D29" s="76">
        <f>投入係数表!E29</f>
        <v>0</v>
      </c>
      <c r="E29" s="77">
        <f t="shared" si="0"/>
        <v>0</v>
      </c>
      <c r="F29" s="76">
        <f>分析係数表!C32</f>
        <v>1</v>
      </c>
      <c r="G29" s="77">
        <f t="shared" si="1"/>
        <v>0</v>
      </c>
      <c r="H29" s="77">
        <v>0</v>
      </c>
      <c r="I29" s="77">
        <f t="shared" si="2"/>
        <v>0</v>
      </c>
      <c r="J29" s="76">
        <f>分析係数表!G32</f>
        <v>0.14012738853503184</v>
      </c>
      <c r="K29" s="78">
        <f t="shared" si="3"/>
        <v>0</v>
      </c>
      <c r="L29" s="79"/>
      <c r="M29" s="80"/>
      <c r="N29" s="81">
        <f>分析係数表!H32</f>
        <v>7.0919160125901427E-3</v>
      </c>
      <c r="O29" s="82">
        <f t="shared" si="4"/>
        <v>0</v>
      </c>
      <c r="P29" s="76">
        <f>分析係数表!C32</f>
        <v>1</v>
      </c>
      <c r="Q29" s="82">
        <f t="shared" si="5"/>
        <v>0</v>
      </c>
      <c r="R29" s="83">
        <v>0</v>
      </c>
      <c r="S29" s="84">
        <f t="shared" si="6"/>
        <v>0</v>
      </c>
      <c r="T29" s="85">
        <f>分析係数表!F32</f>
        <v>0.48195329087048833</v>
      </c>
      <c r="U29" s="86">
        <f t="shared" si="7"/>
        <v>0</v>
      </c>
      <c r="V29" s="87">
        <f>分析係数表!D32</f>
        <v>1.0615711252653927E-2</v>
      </c>
      <c r="W29" s="167">
        <f t="shared" si="8"/>
        <v>0</v>
      </c>
      <c r="X29" s="76">
        <f>分析係数表!E32</f>
        <v>1.4861995753715499E-2</v>
      </c>
      <c r="Y29" s="166">
        <f t="shared" si="9"/>
        <v>0</v>
      </c>
    </row>
    <row r="30" spans="1:25" x14ac:dyDescent="0.2">
      <c r="A30" s="6" t="s">
        <v>18</v>
      </c>
      <c r="B30" s="5" t="s">
        <v>273</v>
      </c>
      <c r="C30" s="90"/>
      <c r="D30" s="76">
        <f>投入係数表!E30</f>
        <v>0</v>
      </c>
      <c r="E30" s="77">
        <f t="shared" si="0"/>
        <v>0</v>
      </c>
      <c r="F30" s="76">
        <f>分析係数表!C33</f>
        <v>1</v>
      </c>
      <c r="G30" s="77">
        <f t="shared" si="1"/>
        <v>0</v>
      </c>
      <c r="H30" s="77">
        <v>0</v>
      </c>
      <c r="I30" s="77">
        <f t="shared" si="2"/>
        <v>0</v>
      </c>
      <c r="J30" s="76">
        <f>分析係数表!G33</f>
        <v>0.50577557755775582</v>
      </c>
      <c r="K30" s="78">
        <f t="shared" si="3"/>
        <v>0</v>
      </c>
      <c r="L30" s="79"/>
      <c r="M30" s="80"/>
      <c r="N30" s="81">
        <f>分析係数表!H33</f>
        <v>1.0358978445356389E-3</v>
      </c>
      <c r="O30" s="82">
        <f t="shared" si="4"/>
        <v>0</v>
      </c>
      <c r="P30" s="76">
        <f>分析係数表!C33</f>
        <v>1</v>
      </c>
      <c r="Q30" s="82">
        <f t="shared" si="5"/>
        <v>0</v>
      </c>
      <c r="R30" s="83">
        <v>0</v>
      </c>
      <c r="S30" s="84">
        <f t="shared" si="6"/>
        <v>0</v>
      </c>
      <c r="T30" s="85">
        <f>分析係数表!F33</f>
        <v>0.6410891089108911</v>
      </c>
      <c r="U30" s="86">
        <f t="shared" si="7"/>
        <v>0</v>
      </c>
      <c r="V30" s="87">
        <f>分析係数表!D33</f>
        <v>2.3927392739273929E-2</v>
      </c>
      <c r="W30" s="167">
        <f t="shared" si="8"/>
        <v>0</v>
      </c>
      <c r="X30" s="76">
        <f>分析係数表!E33</f>
        <v>2.0627062706270627E-2</v>
      </c>
      <c r="Y30" s="166">
        <f t="shared" si="9"/>
        <v>0</v>
      </c>
    </row>
    <row r="31" spans="1:25" x14ac:dyDescent="0.2">
      <c r="A31" s="6" t="s">
        <v>19</v>
      </c>
      <c r="B31" s="5" t="s">
        <v>274</v>
      </c>
      <c r="C31" s="90"/>
      <c r="D31" s="76">
        <f>投入係数表!E31</f>
        <v>0</v>
      </c>
      <c r="E31" s="77">
        <f t="shared" si="0"/>
        <v>0</v>
      </c>
      <c r="F31" s="76">
        <f>分析係数表!C34</f>
        <v>0.1150316455696202</v>
      </c>
      <c r="G31" s="77">
        <f t="shared" si="1"/>
        <v>0</v>
      </c>
      <c r="H31" s="77">
        <v>0</v>
      </c>
      <c r="I31" s="77">
        <f t="shared" si="2"/>
        <v>0</v>
      </c>
      <c r="J31" s="76">
        <f>分析係数表!G34</f>
        <v>0.42702251876563802</v>
      </c>
      <c r="K31" s="78">
        <f t="shared" si="3"/>
        <v>0</v>
      </c>
      <c r="L31" s="79"/>
      <c r="M31" s="80"/>
      <c r="N31" s="81">
        <f>分析係数表!H34</f>
        <v>0.17339336228535002</v>
      </c>
      <c r="O31" s="82">
        <f t="shared" si="4"/>
        <v>0</v>
      </c>
      <c r="P31" s="76">
        <f>分析係数表!C34</f>
        <v>0.1150316455696202</v>
      </c>
      <c r="Q31" s="82">
        <f t="shared" si="5"/>
        <v>0</v>
      </c>
      <c r="R31" s="83">
        <v>0</v>
      </c>
      <c r="S31" s="84">
        <f t="shared" si="6"/>
        <v>0</v>
      </c>
      <c r="T31" s="85">
        <f>分析係数表!F34</f>
        <v>0.70141784820683906</v>
      </c>
      <c r="U31" s="86">
        <f t="shared" si="7"/>
        <v>0</v>
      </c>
      <c r="V31" s="87">
        <f>分析係数表!D34</f>
        <v>0.4553794829024187</v>
      </c>
      <c r="W31" s="167">
        <f t="shared" si="8"/>
        <v>0</v>
      </c>
      <c r="X31" s="76">
        <f>分析係数表!E34</f>
        <v>0.29190992493744788</v>
      </c>
      <c r="Y31" s="166">
        <f t="shared" si="9"/>
        <v>0</v>
      </c>
    </row>
    <row r="32" spans="1:25" x14ac:dyDescent="0.2">
      <c r="A32" s="6" t="s">
        <v>20</v>
      </c>
      <c r="B32" s="5" t="s">
        <v>37</v>
      </c>
      <c r="C32" s="90"/>
      <c r="D32" s="76">
        <f>投入係数表!E32</f>
        <v>0</v>
      </c>
      <c r="E32" s="77">
        <f t="shared" si="0"/>
        <v>0</v>
      </c>
      <c r="F32" s="76">
        <f>分析係数表!C35</f>
        <v>3.8036267138434332E-2</v>
      </c>
      <c r="G32" s="77">
        <f t="shared" si="1"/>
        <v>0</v>
      </c>
      <c r="H32" s="77">
        <v>0</v>
      </c>
      <c r="I32" s="77">
        <f t="shared" si="2"/>
        <v>0</v>
      </c>
      <c r="J32" s="76">
        <f>分析係数表!G35</f>
        <v>0.34782608695652173</v>
      </c>
      <c r="K32" s="78">
        <f t="shared" si="3"/>
        <v>0</v>
      </c>
      <c r="L32" s="79"/>
      <c r="M32" s="80"/>
      <c r="N32" s="81">
        <f>分析係数表!H35</f>
        <v>6.6058408701541893E-2</v>
      </c>
      <c r="O32" s="82">
        <f t="shared" si="4"/>
        <v>0</v>
      </c>
      <c r="P32" s="76">
        <f>分析係数表!C35</f>
        <v>3.8036267138434332E-2</v>
      </c>
      <c r="Q32" s="82">
        <f t="shared" si="5"/>
        <v>0</v>
      </c>
      <c r="R32" s="83">
        <v>0</v>
      </c>
      <c r="S32" s="84">
        <f t="shared" si="6"/>
        <v>0</v>
      </c>
      <c r="T32" s="85">
        <f>分析係数表!F35</f>
        <v>0.69565217391304346</v>
      </c>
      <c r="U32" s="86">
        <f t="shared" si="7"/>
        <v>0</v>
      </c>
      <c r="V32" s="87">
        <f>分析係数表!D35</f>
        <v>0.27173913043478259</v>
      </c>
      <c r="W32" s="167">
        <f t="shared" si="8"/>
        <v>0</v>
      </c>
      <c r="X32" s="76">
        <f>分析係数表!E35</f>
        <v>0.25</v>
      </c>
      <c r="Y32" s="166">
        <f t="shared" si="9"/>
        <v>0</v>
      </c>
    </row>
    <row r="33" spans="1:25" x14ac:dyDescent="0.2">
      <c r="A33" s="6" t="s">
        <v>21</v>
      </c>
      <c r="B33" s="5" t="s">
        <v>38</v>
      </c>
      <c r="C33" s="90"/>
      <c r="D33" s="76">
        <f>投入係数表!E33</f>
        <v>0</v>
      </c>
      <c r="E33" s="77">
        <f t="shared" si="0"/>
        <v>0</v>
      </c>
      <c r="F33" s="76">
        <f>分析係数表!C36</f>
        <v>0.6983193277310924</v>
      </c>
      <c r="G33" s="77">
        <f t="shared" si="1"/>
        <v>0</v>
      </c>
      <c r="H33" s="77">
        <v>0</v>
      </c>
      <c r="I33" s="77">
        <f t="shared" si="2"/>
        <v>0</v>
      </c>
      <c r="J33" s="76">
        <f>分析係数表!G36</f>
        <v>2.0048115477145148E-3</v>
      </c>
      <c r="K33" s="78">
        <f t="shared" si="3"/>
        <v>0</v>
      </c>
      <c r="L33" s="79"/>
      <c r="M33" s="80"/>
      <c r="N33" s="81">
        <f>分析係数表!H36</f>
        <v>0.13239571297661262</v>
      </c>
      <c r="O33" s="82">
        <f t="shared" si="4"/>
        <v>0</v>
      </c>
      <c r="P33" s="76">
        <f>分析係数表!C36</f>
        <v>0.6983193277310924</v>
      </c>
      <c r="Q33" s="82">
        <f t="shared" si="5"/>
        <v>0</v>
      </c>
      <c r="R33" s="83">
        <v>0</v>
      </c>
      <c r="S33" s="84">
        <f t="shared" si="6"/>
        <v>0</v>
      </c>
      <c r="T33" s="85">
        <f>分析係数表!F36</f>
        <v>0.90136327185244591</v>
      </c>
      <c r="U33" s="86">
        <f t="shared" si="7"/>
        <v>0</v>
      </c>
      <c r="V33" s="87">
        <f>分析係数表!D36</f>
        <v>3.6086607858861267E-3</v>
      </c>
      <c r="W33" s="167">
        <f t="shared" si="8"/>
        <v>0</v>
      </c>
      <c r="X33" s="76">
        <f>分析係数表!E36</f>
        <v>4.0096230954290296E-4</v>
      </c>
      <c r="Y33" s="166">
        <f t="shared" si="9"/>
        <v>0</v>
      </c>
    </row>
    <row r="34" spans="1:25" x14ac:dyDescent="0.2">
      <c r="A34" s="6" t="s">
        <v>22</v>
      </c>
      <c r="B34" s="5" t="s">
        <v>377</v>
      </c>
      <c r="C34" s="90"/>
      <c r="D34" s="76">
        <f>投入係数表!E34</f>
        <v>0</v>
      </c>
      <c r="E34" s="77">
        <f t="shared" si="0"/>
        <v>0</v>
      </c>
      <c r="F34" s="76">
        <f>分析係数表!C37</f>
        <v>0.25193798449612403</v>
      </c>
      <c r="G34" s="77">
        <f t="shared" si="1"/>
        <v>0</v>
      </c>
      <c r="H34" s="77">
        <v>0</v>
      </c>
      <c r="I34" s="77">
        <f t="shared" si="2"/>
        <v>0</v>
      </c>
      <c r="J34" s="76">
        <f>分析係数表!G37</f>
        <v>0.36436436436436437</v>
      </c>
      <c r="K34" s="78">
        <f t="shared" si="3"/>
        <v>0</v>
      </c>
      <c r="L34" s="79"/>
      <c r="M34" s="80"/>
      <c r="N34" s="81">
        <f>分析係数表!H37</f>
        <v>5.107773218056496E-2</v>
      </c>
      <c r="O34" s="82">
        <f t="shared" si="4"/>
        <v>0</v>
      </c>
      <c r="P34" s="76">
        <f>分析係数表!C37</f>
        <v>0.25193798449612403</v>
      </c>
      <c r="Q34" s="82">
        <f t="shared" si="5"/>
        <v>0</v>
      </c>
      <c r="R34" s="83">
        <v>0</v>
      </c>
      <c r="S34" s="84">
        <f t="shared" si="6"/>
        <v>0</v>
      </c>
      <c r="T34" s="85">
        <f>分析係数表!F37</f>
        <v>0.67567567567567566</v>
      </c>
      <c r="U34" s="86">
        <f t="shared" si="7"/>
        <v>0</v>
      </c>
      <c r="V34" s="87">
        <f>分析係数表!D37</f>
        <v>9.1091091091091092E-2</v>
      </c>
      <c r="W34" s="167">
        <f t="shared" si="8"/>
        <v>0</v>
      </c>
      <c r="X34" s="76">
        <f>分析係数表!E37</f>
        <v>7.6576576576576572E-2</v>
      </c>
      <c r="Y34" s="166">
        <f t="shared" si="9"/>
        <v>0</v>
      </c>
    </row>
    <row r="35" spans="1:25" x14ac:dyDescent="0.2">
      <c r="A35" s="6" t="s">
        <v>23</v>
      </c>
      <c r="B35" s="5" t="s">
        <v>193</v>
      </c>
      <c r="C35" s="90"/>
      <c r="D35" s="76">
        <f>投入係数表!E35</f>
        <v>0</v>
      </c>
      <c r="E35" s="77">
        <f t="shared" si="0"/>
        <v>0</v>
      </c>
      <c r="F35" s="76">
        <f>分析係数表!C38</f>
        <v>5.8638743455497355E-2</v>
      </c>
      <c r="G35" s="77">
        <f t="shared" si="1"/>
        <v>0</v>
      </c>
      <c r="H35" s="77">
        <v>0</v>
      </c>
      <c r="I35" s="77">
        <f t="shared" si="2"/>
        <v>0</v>
      </c>
      <c r="J35" s="76">
        <f>分析係数表!G38</f>
        <v>6.6115702479338845E-2</v>
      </c>
      <c r="K35" s="78">
        <f t="shared" si="3"/>
        <v>0</v>
      </c>
      <c r="L35" s="79"/>
      <c r="M35" s="80"/>
      <c r="N35" s="81">
        <f>分析係数表!H38</f>
        <v>4.4663133989401971E-2</v>
      </c>
      <c r="O35" s="82">
        <f t="shared" si="4"/>
        <v>0</v>
      </c>
      <c r="P35" s="76">
        <f>分析係数表!C38</f>
        <v>5.8638743455497355E-2</v>
      </c>
      <c r="Q35" s="82">
        <f t="shared" si="5"/>
        <v>0</v>
      </c>
      <c r="R35" s="83">
        <v>0</v>
      </c>
      <c r="S35" s="84">
        <f t="shared" si="6"/>
        <v>0</v>
      </c>
      <c r="T35" s="85">
        <f>分析係数表!F38</f>
        <v>0.57851239669421484</v>
      </c>
      <c r="U35" s="86">
        <f t="shared" si="7"/>
        <v>0</v>
      </c>
      <c r="V35" s="87">
        <f>分析係数表!D38</f>
        <v>8.2644628099173556E-2</v>
      </c>
      <c r="W35" s="167">
        <f t="shared" si="8"/>
        <v>0</v>
      </c>
      <c r="X35" s="76">
        <f>分析係数表!E38</f>
        <v>0</v>
      </c>
      <c r="Y35" s="166">
        <f t="shared" si="9"/>
        <v>0</v>
      </c>
    </row>
    <row r="36" spans="1:25" x14ac:dyDescent="0.2">
      <c r="A36" s="6" t="s">
        <v>24</v>
      </c>
      <c r="B36" s="5" t="s">
        <v>39</v>
      </c>
      <c r="C36" s="90"/>
      <c r="D36" s="76">
        <f>投入係数表!E36</f>
        <v>0</v>
      </c>
      <c r="E36" s="77">
        <f t="shared" si="0"/>
        <v>0</v>
      </c>
      <c r="F36" s="76">
        <f>分析係数表!C39</f>
        <v>1</v>
      </c>
      <c r="G36" s="77">
        <f t="shared" si="1"/>
        <v>0</v>
      </c>
      <c r="H36" s="77">
        <v>0</v>
      </c>
      <c r="I36" s="77">
        <f t="shared" si="2"/>
        <v>0</v>
      </c>
      <c r="J36" s="76">
        <f>分析係数表!G39</f>
        <v>0.34956843403205917</v>
      </c>
      <c r="K36" s="78">
        <f t="shared" si="3"/>
        <v>0</v>
      </c>
      <c r="L36" s="79"/>
      <c r="M36" s="80"/>
      <c r="N36" s="81">
        <f>分析係数表!H39</f>
        <v>4.0639069285628906E-3</v>
      </c>
      <c r="O36" s="82">
        <f t="shared" si="4"/>
        <v>0</v>
      </c>
      <c r="P36" s="76">
        <f>分析係数表!C39</f>
        <v>1</v>
      </c>
      <c r="Q36" s="82">
        <f t="shared" si="5"/>
        <v>0</v>
      </c>
      <c r="R36" s="83">
        <v>0</v>
      </c>
      <c r="S36" s="84">
        <f t="shared" si="6"/>
        <v>0</v>
      </c>
      <c r="T36" s="85">
        <f>分析係数表!F39</f>
        <v>0.6997533908754624</v>
      </c>
      <c r="U36" s="86">
        <f t="shared" si="7"/>
        <v>0</v>
      </c>
      <c r="V36" s="87">
        <f>分析係数表!D39</f>
        <v>6.7817509247842175E-2</v>
      </c>
      <c r="W36" s="167">
        <f t="shared" si="8"/>
        <v>0</v>
      </c>
      <c r="X36" s="76">
        <f>分析係数表!E39</f>
        <v>8.0764488286066582E-2</v>
      </c>
      <c r="Y36" s="166">
        <f t="shared" si="9"/>
        <v>0</v>
      </c>
    </row>
    <row r="37" spans="1:25" x14ac:dyDescent="0.2">
      <c r="A37" s="6" t="s">
        <v>25</v>
      </c>
      <c r="B37" s="5" t="s">
        <v>40</v>
      </c>
      <c r="C37" s="90"/>
      <c r="D37" s="76">
        <f>投入係数表!E37</f>
        <v>0</v>
      </c>
      <c r="E37" s="77">
        <f t="shared" si="0"/>
        <v>0</v>
      </c>
      <c r="F37" s="76">
        <f>分析係数表!C40</f>
        <v>0.52321668909825036</v>
      </c>
      <c r="G37" s="77">
        <f t="shared" si="1"/>
        <v>0</v>
      </c>
      <c r="H37" s="77">
        <v>0</v>
      </c>
      <c r="I37" s="77">
        <f t="shared" si="2"/>
        <v>0</v>
      </c>
      <c r="J37" s="76">
        <f>分析係数表!G40</f>
        <v>0.58262454434993927</v>
      </c>
      <c r="K37" s="78">
        <f t="shared" si="3"/>
        <v>0</v>
      </c>
      <c r="L37" s="79"/>
      <c r="M37" s="80"/>
      <c r="N37" s="81">
        <f>分析係数表!H40</f>
        <v>2.9881668592374198E-2</v>
      </c>
      <c r="O37" s="82">
        <f t="shared" si="4"/>
        <v>0</v>
      </c>
      <c r="P37" s="76">
        <f>分析係数表!C40</f>
        <v>0.52321668909825036</v>
      </c>
      <c r="Q37" s="82">
        <f t="shared" si="5"/>
        <v>0</v>
      </c>
      <c r="R37" s="83">
        <v>0</v>
      </c>
      <c r="S37" s="84">
        <f t="shared" si="6"/>
        <v>0</v>
      </c>
      <c r="T37" s="85">
        <f>分析係数表!F40</f>
        <v>0.77642770352369384</v>
      </c>
      <c r="U37" s="86">
        <f t="shared" si="7"/>
        <v>0</v>
      </c>
      <c r="V37" s="87">
        <f>分析係数表!D40</f>
        <v>0.18529769137302551</v>
      </c>
      <c r="W37" s="167">
        <f t="shared" si="8"/>
        <v>0</v>
      </c>
      <c r="X37" s="76">
        <f>分析係数表!E40</f>
        <v>0.10328068043742406</v>
      </c>
      <c r="Y37" s="166">
        <f t="shared" si="9"/>
        <v>0</v>
      </c>
    </row>
    <row r="38" spans="1:25" x14ac:dyDescent="0.2">
      <c r="A38" s="6" t="s">
        <v>26</v>
      </c>
      <c r="B38" s="5" t="s">
        <v>276</v>
      </c>
      <c r="C38" s="90"/>
      <c r="D38" s="76">
        <f>投入係数表!E38</f>
        <v>0</v>
      </c>
      <c r="E38" s="77">
        <f t="shared" si="0"/>
        <v>0</v>
      </c>
      <c r="F38" s="76">
        <f>分析係数表!C41</f>
        <v>0.20545717383447781</v>
      </c>
      <c r="G38" s="77">
        <f t="shared" si="1"/>
        <v>0</v>
      </c>
      <c r="H38" s="77">
        <v>0</v>
      </c>
      <c r="I38" s="77">
        <f t="shared" si="2"/>
        <v>0</v>
      </c>
      <c r="J38" s="76">
        <f>分析係数表!G41</f>
        <v>0.49662731871838112</v>
      </c>
      <c r="K38" s="78">
        <f t="shared" si="3"/>
        <v>0</v>
      </c>
      <c r="L38" s="79"/>
      <c r="M38" s="80"/>
      <c r="N38" s="81">
        <f>分析係数表!H41</f>
        <v>5.2870632296107417E-2</v>
      </c>
      <c r="O38" s="82">
        <f t="shared" si="4"/>
        <v>0</v>
      </c>
      <c r="P38" s="76">
        <f>分析係数表!C41</f>
        <v>0.20545717383447781</v>
      </c>
      <c r="Q38" s="82">
        <f t="shared" si="5"/>
        <v>0</v>
      </c>
      <c r="R38" s="83">
        <v>0</v>
      </c>
      <c r="S38" s="84">
        <f t="shared" si="6"/>
        <v>0</v>
      </c>
      <c r="T38" s="85">
        <f>分析係数表!F41</f>
        <v>0.59106239460370991</v>
      </c>
      <c r="U38" s="86">
        <f t="shared" si="7"/>
        <v>0</v>
      </c>
      <c r="V38" s="87">
        <f>分析係数表!D41</f>
        <v>0.2799325463743676</v>
      </c>
      <c r="W38" s="167">
        <f t="shared" si="8"/>
        <v>0</v>
      </c>
      <c r="X38" s="76">
        <f>分析係数表!E41</f>
        <v>0.26559865092748736</v>
      </c>
      <c r="Y38" s="166">
        <f t="shared" si="9"/>
        <v>0</v>
      </c>
    </row>
    <row r="39" spans="1:25" x14ac:dyDescent="0.2">
      <c r="A39" s="6" t="s">
        <v>51</v>
      </c>
      <c r="B39" s="5" t="s">
        <v>367</v>
      </c>
      <c r="C39" s="90"/>
      <c r="D39" s="76">
        <f>投入係数表!E39</f>
        <v>0</v>
      </c>
      <c r="E39" s="77">
        <f>$C$7*D39</f>
        <v>0</v>
      </c>
      <c r="F39" s="76">
        <f>分析係数表!C42</f>
        <v>0.63260340632603407</v>
      </c>
      <c r="G39" s="77">
        <f>E39*F39</f>
        <v>0</v>
      </c>
      <c r="H39" s="77">
        <v>0</v>
      </c>
      <c r="I39" s="77">
        <f>C39+H39</f>
        <v>0</v>
      </c>
      <c r="J39" s="76">
        <f>分析係数表!G42</f>
        <v>0.48091603053435117</v>
      </c>
      <c r="K39" s="78">
        <f>I39*J39</f>
        <v>0</v>
      </c>
      <c r="L39" s="79"/>
      <c r="M39" s="80"/>
      <c r="N39" s="81">
        <f>分析係数表!H42</f>
        <v>1.4900992071397267E-2</v>
      </c>
      <c r="O39" s="82">
        <f t="shared" si="4"/>
        <v>0</v>
      </c>
      <c r="P39" s="76">
        <f>分析係数表!C42</f>
        <v>0.63260340632603407</v>
      </c>
      <c r="Q39" s="82">
        <f>O39*P39</f>
        <v>0</v>
      </c>
      <c r="R39" s="83">
        <v>0</v>
      </c>
      <c r="S39" s="84">
        <f>I39+R39</f>
        <v>0</v>
      </c>
      <c r="T39" s="85">
        <f>分析係数表!F42</f>
        <v>0.54580152671755722</v>
      </c>
      <c r="U39" s="86">
        <f>S39*T39</f>
        <v>0</v>
      </c>
      <c r="V39" s="87">
        <f>分析係数表!D42</f>
        <v>0.26335877862595419</v>
      </c>
      <c r="W39" s="167">
        <f t="shared" si="8"/>
        <v>0</v>
      </c>
      <c r="X39" s="76">
        <f>分析係数表!E42</f>
        <v>0.19083969465648856</v>
      </c>
      <c r="Y39" s="166">
        <f t="shared" si="9"/>
        <v>0</v>
      </c>
    </row>
    <row r="40" spans="1:25" x14ac:dyDescent="0.2">
      <c r="A40" s="6" t="s">
        <v>194</v>
      </c>
      <c r="B40" s="5" t="s">
        <v>41</v>
      </c>
      <c r="C40" s="90"/>
      <c r="D40" s="76">
        <f>投入係数表!E40</f>
        <v>0</v>
      </c>
      <c r="E40" s="77">
        <f>$C$7*D40</f>
        <v>0</v>
      </c>
      <c r="F40" s="76">
        <f>分析係数表!C43</f>
        <v>0.18460513162279235</v>
      </c>
      <c r="G40" s="77">
        <f>E40*F40</f>
        <v>0</v>
      </c>
      <c r="H40" s="77">
        <v>0</v>
      </c>
      <c r="I40" s="77">
        <f>C40+H40</f>
        <v>0</v>
      </c>
      <c r="J40" s="76">
        <f>分析係数表!G43</f>
        <v>0.34455128205128205</v>
      </c>
      <c r="K40" s="78">
        <f>I40*J40</f>
        <v>0</v>
      </c>
      <c r="L40" s="79"/>
      <c r="M40" s="80"/>
      <c r="N40" s="81">
        <f>分析係数表!H43</f>
        <v>4.0001593688991595E-2</v>
      </c>
      <c r="O40" s="82">
        <f t="shared" si="4"/>
        <v>0</v>
      </c>
      <c r="P40" s="76">
        <f>分析係数表!C43</f>
        <v>0.18460513162279235</v>
      </c>
      <c r="Q40" s="82">
        <f>O40*P40</f>
        <v>0</v>
      </c>
      <c r="R40" s="83">
        <v>0</v>
      </c>
      <c r="S40" s="84">
        <f>I40+R40</f>
        <v>0</v>
      </c>
      <c r="T40" s="85">
        <f>分析係数表!F43</f>
        <v>0.64423076923076927</v>
      </c>
      <c r="U40" s="86">
        <f>S40*T40</f>
        <v>0</v>
      </c>
      <c r="V40" s="87">
        <f>分析係数表!D43</f>
        <v>0.36378205128205127</v>
      </c>
      <c r="W40" s="167">
        <f t="shared" si="8"/>
        <v>0</v>
      </c>
      <c r="X40" s="76">
        <f>分析係数表!E43</f>
        <v>0.22596153846153846</v>
      </c>
      <c r="Y40" s="166">
        <f t="shared" si="9"/>
        <v>0</v>
      </c>
    </row>
    <row r="41" spans="1:25" x14ac:dyDescent="0.2">
      <c r="A41" s="6" t="s">
        <v>340</v>
      </c>
      <c r="B41" s="5" t="s">
        <v>42</v>
      </c>
      <c r="C41" s="90"/>
      <c r="D41" s="76">
        <f>投入係数表!E41</f>
        <v>0</v>
      </c>
      <c r="E41" s="77">
        <f>$C$7*D41</f>
        <v>0</v>
      </c>
      <c r="F41" s="76">
        <f>分析係数表!C44</f>
        <v>0.21127596439169138</v>
      </c>
      <c r="G41" s="77">
        <f>E41*F41</f>
        <v>0</v>
      </c>
      <c r="H41" s="77">
        <v>0</v>
      </c>
      <c r="I41" s="77">
        <f>C41+H41</f>
        <v>0</v>
      </c>
      <c r="J41" s="76">
        <f>分析係数表!G44</f>
        <v>0.28586387434554972</v>
      </c>
      <c r="K41" s="78">
        <f>I41*J41</f>
        <v>0</v>
      </c>
      <c r="L41" s="79"/>
      <c r="M41" s="80"/>
      <c r="N41" s="81">
        <f>分析係数表!H44</f>
        <v>0.11633929638631021</v>
      </c>
      <c r="O41" s="82">
        <f t="shared" si="4"/>
        <v>0</v>
      </c>
      <c r="P41" s="76">
        <f>分析係数表!C44</f>
        <v>0.21127596439169138</v>
      </c>
      <c r="Q41" s="82">
        <f>O41*P41</f>
        <v>0</v>
      </c>
      <c r="R41" s="83">
        <v>0</v>
      </c>
      <c r="S41" s="84">
        <f>I41+R41</f>
        <v>0</v>
      </c>
      <c r="T41" s="85">
        <f>分析係数表!F44</f>
        <v>0.54973821989528793</v>
      </c>
      <c r="U41" s="86">
        <f>S41*T41</f>
        <v>0</v>
      </c>
      <c r="V41" s="87">
        <f>分析係数表!D44</f>
        <v>0.41256544502617803</v>
      </c>
      <c r="W41" s="167">
        <f t="shared" si="8"/>
        <v>0</v>
      </c>
      <c r="X41" s="76">
        <f>分析係数表!E44</f>
        <v>0.29528795811518327</v>
      </c>
      <c r="Y41" s="166">
        <f t="shared" si="9"/>
        <v>0</v>
      </c>
    </row>
    <row r="42" spans="1:25" x14ac:dyDescent="0.2">
      <c r="A42" s="6" t="s">
        <v>341</v>
      </c>
      <c r="B42" s="5" t="s">
        <v>278</v>
      </c>
      <c r="C42" s="90"/>
      <c r="D42" s="76">
        <f>投入係数表!E42</f>
        <v>0</v>
      </c>
      <c r="E42" s="77">
        <f>$C$7*D42</f>
        <v>0</v>
      </c>
      <c r="F42" s="76">
        <f>分析係数表!C45</f>
        <v>1</v>
      </c>
      <c r="G42" s="77">
        <f>E42*F42</f>
        <v>0</v>
      </c>
      <c r="H42" s="77">
        <v>0</v>
      </c>
      <c r="I42" s="77">
        <f>C42+H42</f>
        <v>0</v>
      </c>
      <c r="J42" s="76">
        <f>分析係数表!G45</f>
        <v>0</v>
      </c>
      <c r="K42" s="78">
        <f>I42*J42</f>
        <v>0</v>
      </c>
      <c r="L42" s="79"/>
      <c r="M42" s="80"/>
      <c r="N42" s="81">
        <f>分析係数表!H45</f>
        <v>0</v>
      </c>
      <c r="O42" s="82">
        <f t="shared" si="4"/>
        <v>0</v>
      </c>
      <c r="P42" s="76">
        <f>分析係数表!C45</f>
        <v>1</v>
      </c>
      <c r="Q42" s="82">
        <f>O42*P42</f>
        <v>0</v>
      </c>
      <c r="R42" s="83">
        <v>0</v>
      </c>
      <c r="S42" s="84">
        <f>I42+R42</f>
        <v>0</v>
      </c>
      <c r="T42" s="85">
        <f>分析係数表!F45</f>
        <v>0</v>
      </c>
      <c r="U42" s="86">
        <f>S42*T42</f>
        <v>0</v>
      </c>
      <c r="V42" s="87">
        <f>分析係数表!D45</f>
        <v>0</v>
      </c>
      <c r="W42" s="167">
        <f t="shared" si="8"/>
        <v>0</v>
      </c>
      <c r="X42" s="76">
        <f>分析係数表!E45</f>
        <v>0</v>
      </c>
      <c r="Y42" s="166">
        <f t="shared" si="9"/>
        <v>0</v>
      </c>
    </row>
    <row r="43" spans="1:25" x14ac:dyDescent="0.2">
      <c r="A43" s="6" t="s">
        <v>342</v>
      </c>
      <c r="B43" s="5" t="s">
        <v>279</v>
      </c>
      <c r="C43" s="90"/>
      <c r="D43" s="76">
        <f>投入係数表!E43</f>
        <v>0</v>
      </c>
      <c r="E43" s="77">
        <f>$C$7*D43</f>
        <v>0</v>
      </c>
      <c r="F43" s="76">
        <f>分析係数表!C46</f>
        <v>0.67444574095682608</v>
      </c>
      <c r="G43" s="77">
        <f>E43*F43</f>
        <v>0</v>
      </c>
      <c r="H43" s="77">
        <v>0</v>
      </c>
      <c r="I43" s="77">
        <f>C43+H43</f>
        <v>0</v>
      </c>
      <c r="J43" s="76">
        <f>分析係数表!G46</f>
        <v>1.0362694300518135E-2</v>
      </c>
      <c r="K43" s="78">
        <f>I43*J43</f>
        <v>0</v>
      </c>
      <c r="L43" s="79"/>
      <c r="M43" s="80"/>
      <c r="N43" s="81">
        <f>分析係数表!H46</f>
        <v>2.3785808199529863E-2</v>
      </c>
      <c r="O43" s="82">
        <f t="shared" si="4"/>
        <v>0</v>
      </c>
      <c r="P43" s="76">
        <f>分析係数表!C46</f>
        <v>0.67444574095682608</v>
      </c>
      <c r="Q43" s="82">
        <f>O43*P43</f>
        <v>0</v>
      </c>
      <c r="R43" s="83">
        <v>0</v>
      </c>
      <c r="S43" s="84">
        <f>I43+R43</f>
        <v>0</v>
      </c>
      <c r="T43" s="85">
        <f>分析係数表!F46</f>
        <v>0.31433506044905007</v>
      </c>
      <c r="U43" s="86">
        <f>S43*T43</f>
        <v>0</v>
      </c>
      <c r="V43" s="87">
        <f>分析係数表!D46</f>
        <v>0</v>
      </c>
      <c r="W43" s="167">
        <f t="shared" si="8"/>
        <v>0</v>
      </c>
      <c r="X43" s="76">
        <f>分析係数表!E46</f>
        <v>1.7271157167530224E-3</v>
      </c>
      <c r="Y43" s="166">
        <f t="shared" si="9"/>
        <v>0</v>
      </c>
    </row>
    <row r="44" spans="1:25" x14ac:dyDescent="0.2">
      <c r="A44" s="192">
        <v>40</v>
      </c>
      <c r="B44" s="14" t="s">
        <v>150</v>
      </c>
      <c r="C44" s="197">
        <f>SUM(C5:C43)</f>
        <v>100</v>
      </c>
      <c r="D44" s="92">
        <f>投入係数表!E44</f>
        <v>0</v>
      </c>
      <c r="E44" s="91">
        <f>SUM(E5:E43)</f>
        <v>0</v>
      </c>
      <c r="F44" s="92">
        <f>分析係数表!C47</f>
        <v>0.30293510145279712</v>
      </c>
      <c r="G44" s="91">
        <f>SUM(G5:G43)</f>
        <v>0</v>
      </c>
      <c r="H44" s="91">
        <f>SUM(H5:H43)</f>
        <v>0</v>
      </c>
      <c r="I44" s="91">
        <f>SUM(I5:I43)</f>
        <v>100</v>
      </c>
      <c r="J44" s="92">
        <f>分析係数表!G47</f>
        <v>0.26248630220382319</v>
      </c>
      <c r="K44" s="93">
        <f>SUM(K5:K43)</f>
        <v>0</v>
      </c>
      <c r="L44" s="94">
        <f>最終需要_まとめ!$L$33</f>
        <v>0.627</v>
      </c>
      <c r="M44" s="91">
        <f>K44*L44</f>
        <v>0</v>
      </c>
      <c r="N44" s="95">
        <f>分析係数表!H47</f>
        <v>1</v>
      </c>
      <c r="O44" s="109">
        <f t="shared" si="4"/>
        <v>0</v>
      </c>
      <c r="P44" s="92">
        <f>分析係数表!C47</f>
        <v>0.30293510145279712</v>
      </c>
      <c r="Q44" s="96">
        <f>SUM(Q5:Q43)</f>
        <v>0</v>
      </c>
      <c r="R44" s="91">
        <f>SUM(R5:R43)</f>
        <v>0</v>
      </c>
      <c r="S44" s="97">
        <f>SUM(S5:S43)</f>
        <v>100</v>
      </c>
      <c r="T44" s="98">
        <f>分析係数表!F47</f>
        <v>0.4935102885669061</v>
      </c>
      <c r="U44" s="99">
        <f>SUM(U5:U43)</f>
        <v>0</v>
      </c>
      <c r="V44" s="100">
        <f>分析係数表!D47</f>
        <v>0.11041032509436259</v>
      </c>
      <c r="W44" s="164">
        <f>SUM(W5:W43)</f>
        <v>0</v>
      </c>
      <c r="X44" s="92">
        <f>分析係数表!E47</f>
        <v>8.4451479361987089E-2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304</v>
      </c>
      <c r="S2" s="3" t="s">
        <v>152</v>
      </c>
      <c r="U2" s="64" t="s">
        <v>209</v>
      </c>
      <c r="W2" s="3" t="s">
        <v>130</v>
      </c>
      <c r="Y2" s="3" t="s">
        <v>153</v>
      </c>
    </row>
    <row r="3" spans="1:25" ht="44" x14ac:dyDescent="0.2">
      <c r="B3" s="65"/>
      <c r="C3" s="66" t="s">
        <v>227</v>
      </c>
      <c r="D3" s="66" t="s">
        <v>248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投入係数表!F5</f>
        <v>0</v>
      </c>
      <c r="E5" s="77">
        <f t="shared" ref="E5:E38" si="0">$C$8*D5</f>
        <v>0</v>
      </c>
      <c r="F5" s="76">
        <f>分析係数表!C8</f>
        <v>0.98909090909090913</v>
      </c>
      <c r="G5" s="77">
        <f t="shared" ref="G5:G38" si="1">E5*F5</f>
        <v>0</v>
      </c>
      <c r="H5" s="77">
        <f t="array" ref="H5:H43">MMULT(逆行列係数!C5:AO43,'4'!G5:G43)</f>
        <v>4.1504848139771748E-4</v>
      </c>
      <c r="I5" s="77">
        <f t="shared" ref="I5:I38" si="2">C5+H5</f>
        <v>4.1504848139771748E-4</v>
      </c>
      <c r="J5" s="76">
        <f>分析係数表!G8</f>
        <v>0.12014134275618374</v>
      </c>
      <c r="K5" s="78">
        <f t="shared" ref="K5:K38" si="3">I5*J5</f>
        <v>4.9864481864036725E-5</v>
      </c>
      <c r="L5" s="79" t="s">
        <v>180</v>
      </c>
      <c r="M5" s="80" t="s">
        <v>180</v>
      </c>
      <c r="N5" s="81">
        <f>分析係数表!H8</f>
        <v>1.3068249731064983E-2</v>
      </c>
      <c r="O5" s="82">
        <f t="shared" ref="O5:O43" si="4">$M$44*N5</f>
        <v>0.30646251008938558</v>
      </c>
      <c r="P5" s="76">
        <f>分析係数表!C8</f>
        <v>0.98909090909090913</v>
      </c>
      <c r="Q5" s="82">
        <f t="shared" ref="Q5:Q38" si="5">O5*P5</f>
        <v>0.30311928270659227</v>
      </c>
      <c r="R5" s="83">
        <f t="array" ref="R5:R43">MMULT(逆行列係数!C5:AO43,'4'!Q5:Q43)</f>
        <v>0.36932951166560668</v>
      </c>
      <c r="S5" s="84">
        <f t="shared" ref="S5:S38" si="6">I5+R5</f>
        <v>0.36974456014700441</v>
      </c>
      <c r="T5" s="85">
        <f>分析係数表!F8</f>
        <v>0.45141342756183744</v>
      </c>
      <c r="U5" s="86">
        <f t="shared" ref="U5:U43" si="7">S5*T5</f>
        <v>0.16690765921830322</v>
      </c>
      <c r="V5" s="87">
        <f>分析係数表!D8</f>
        <v>0.18992932862190812</v>
      </c>
      <c r="W5" s="167">
        <f t="shared" ref="W5:W43" si="8">ROUND(S5*V5,0)</f>
        <v>0</v>
      </c>
      <c r="X5" s="76">
        <f>分析係数表!E8</f>
        <v>0.11484098939929328</v>
      </c>
      <c r="Y5" s="166">
        <f t="shared" ref="Y5:Y43" si="9">ROUND(S5*X5,0)</f>
        <v>0</v>
      </c>
    </row>
    <row r="6" spans="1:25" x14ac:dyDescent="0.2">
      <c r="A6" s="6" t="s">
        <v>219</v>
      </c>
      <c r="B6" s="5" t="s">
        <v>265</v>
      </c>
      <c r="C6" s="90"/>
      <c r="D6" s="76">
        <f>投入係数表!F6</f>
        <v>0</v>
      </c>
      <c r="E6" s="77">
        <f t="shared" si="0"/>
        <v>0</v>
      </c>
      <c r="F6" s="76">
        <f>分析係数表!C9</f>
        <v>0.97580645161290325</v>
      </c>
      <c r="G6" s="77">
        <f t="shared" si="1"/>
        <v>0</v>
      </c>
      <c r="H6" s="77">
        <v>5.1685082813805183E-3</v>
      </c>
      <c r="I6" s="77">
        <f t="shared" si="2"/>
        <v>5.1685082813805183E-3</v>
      </c>
      <c r="J6" s="76">
        <f>分析係数表!G9</f>
        <v>0.23846153846153847</v>
      </c>
      <c r="K6" s="78">
        <f t="shared" si="3"/>
        <v>1.2324904363292006E-3</v>
      </c>
      <c r="L6" s="79"/>
      <c r="M6" s="80"/>
      <c r="N6" s="81">
        <f>分析係数表!H9</f>
        <v>6.773178214271485E-4</v>
      </c>
      <c r="O6" s="82">
        <f t="shared" si="4"/>
        <v>1.5883727657071814E-2</v>
      </c>
      <c r="P6" s="76">
        <f>分析係数表!C9</f>
        <v>0.97580645161290325</v>
      </c>
      <c r="Q6" s="82">
        <f t="shared" si="5"/>
        <v>1.5499443923432979E-2</v>
      </c>
      <c r="R6" s="83">
        <v>2.1692181312969874E-2</v>
      </c>
      <c r="S6" s="84">
        <f t="shared" si="6"/>
        <v>2.6860689594350392E-2</v>
      </c>
      <c r="T6" s="85">
        <f>分析係数表!F9</f>
        <v>0.65384615384615385</v>
      </c>
      <c r="U6" s="86">
        <f t="shared" si="7"/>
        <v>1.7562758580921409E-2</v>
      </c>
      <c r="V6" s="87">
        <f>分析係数表!D9</f>
        <v>0.11538461538461539</v>
      </c>
      <c r="W6" s="167">
        <f t="shared" si="8"/>
        <v>0</v>
      </c>
      <c r="X6" s="76">
        <f>分析係数表!E9</f>
        <v>0</v>
      </c>
      <c r="Y6" s="166">
        <f t="shared" si="9"/>
        <v>0</v>
      </c>
    </row>
    <row r="7" spans="1:25" x14ac:dyDescent="0.2">
      <c r="A7" s="6" t="s">
        <v>220</v>
      </c>
      <c r="B7" s="5" t="s">
        <v>266</v>
      </c>
      <c r="C7" s="90"/>
      <c r="D7" s="76">
        <f>投入係数表!F7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3.1767455314143628E-2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75">
        <f>最終需要_まとめ!C9</f>
        <v>100</v>
      </c>
      <c r="D8" s="76">
        <f>投入係数表!F8</f>
        <v>0</v>
      </c>
      <c r="E8" s="77">
        <f t="shared" si="0"/>
        <v>0</v>
      </c>
      <c r="F8" s="76">
        <f>分析係数表!C11</f>
        <v>0.58682634730538918</v>
      </c>
      <c r="G8" s="77">
        <f t="shared" si="1"/>
        <v>0</v>
      </c>
      <c r="H8" s="77">
        <v>5.2350885917924285E-2</v>
      </c>
      <c r="I8" s="77">
        <f t="shared" si="2"/>
        <v>100.05235088591792</v>
      </c>
      <c r="J8" s="76">
        <f>分析係数表!G11</f>
        <v>0.35416666666666669</v>
      </c>
      <c r="K8" s="78">
        <f t="shared" si="3"/>
        <v>35.435207605429262</v>
      </c>
      <c r="L8" s="79"/>
      <c r="M8" s="80"/>
      <c r="N8" s="81">
        <f>分析係数表!H11</f>
        <v>-3.9842224789832265E-5</v>
      </c>
      <c r="O8" s="82">
        <f t="shared" si="4"/>
        <v>-9.343369210042243E-4</v>
      </c>
      <c r="P8" s="76">
        <f>分析係数表!C11</f>
        <v>0.58682634730538918</v>
      </c>
      <c r="Q8" s="82">
        <f t="shared" si="5"/>
        <v>-5.4829352250547285E-4</v>
      </c>
      <c r="R8" s="83">
        <v>6.5188148749126488E-3</v>
      </c>
      <c r="S8" s="84">
        <f t="shared" si="6"/>
        <v>100.05886970079283</v>
      </c>
      <c r="T8" s="85">
        <f>分析係数表!F11</f>
        <v>0.57638888888888884</v>
      </c>
      <c r="U8" s="86">
        <f t="shared" si="7"/>
        <v>57.67282073031808</v>
      </c>
      <c r="V8" s="87">
        <f>分析係数表!D11</f>
        <v>0</v>
      </c>
      <c r="W8" s="167">
        <f t="shared" si="8"/>
        <v>0</v>
      </c>
      <c r="X8" s="76">
        <f>分析係数表!E11</f>
        <v>0</v>
      </c>
      <c r="Y8" s="166">
        <f t="shared" si="9"/>
        <v>0</v>
      </c>
    </row>
    <row r="9" spans="1:25" x14ac:dyDescent="0.2">
      <c r="A9" s="6" t="s">
        <v>222</v>
      </c>
      <c r="B9" s="5" t="s">
        <v>190</v>
      </c>
      <c r="C9" s="90"/>
      <c r="D9" s="76">
        <f>投入係数表!F9</f>
        <v>0</v>
      </c>
      <c r="E9" s="77">
        <f t="shared" si="0"/>
        <v>0</v>
      </c>
      <c r="F9" s="76">
        <f>分析係数表!C12</f>
        <v>4.9122807017544234E-3</v>
      </c>
      <c r="G9" s="77">
        <f t="shared" si="1"/>
        <v>0</v>
      </c>
      <c r="H9" s="77">
        <v>1.9707749499800889E-5</v>
      </c>
      <c r="I9" s="77">
        <f t="shared" si="2"/>
        <v>1.9707749499800889E-5</v>
      </c>
      <c r="J9" s="76">
        <f>分析係数表!G12</f>
        <v>0.15517241379310345</v>
      </c>
      <c r="K9" s="78">
        <f t="shared" si="3"/>
        <v>3.0580990603139311E-6</v>
      </c>
      <c r="L9" s="79"/>
      <c r="M9" s="80"/>
      <c r="N9" s="81">
        <f>分析係数表!H12</f>
        <v>9.8290768556516195E-2</v>
      </c>
      <c r="O9" s="82">
        <f t="shared" si="4"/>
        <v>2.3050091841174214</v>
      </c>
      <c r="P9" s="76">
        <f>分析係数表!C12</f>
        <v>4.9122807017544234E-3</v>
      </c>
      <c r="Q9" s="82">
        <f t="shared" si="5"/>
        <v>1.1322852132506717E-2</v>
      </c>
      <c r="R9" s="83">
        <v>1.197616557867625E-2</v>
      </c>
      <c r="S9" s="84">
        <f t="shared" si="6"/>
        <v>1.1995873328176051E-2</v>
      </c>
      <c r="T9" s="85">
        <f>分析係数表!F12</f>
        <v>0.31896551724137934</v>
      </c>
      <c r="U9" s="86">
        <f t="shared" si="7"/>
        <v>3.8262699408837409E-3</v>
      </c>
      <c r="V9" s="87">
        <f>分析係数表!D12</f>
        <v>0.18965517241379309</v>
      </c>
      <c r="W9" s="167">
        <f t="shared" si="8"/>
        <v>0</v>
      </c>
      <c r="X9" s="76">
        <f>分析係数表!E12</f>
        <v>0.12931034482758622</v>
      </c>
      <c r="Y9" s="166">
        <f t="shared" si="9"/>
        <v>0</v>
      </c>
    </row>
    <row r="10" spans="1:25" x14ac:dyDescent="0.2">
      <c r="A10" s="6" t="s">
        <v>223</v>
      </c>
      <c r="B10" s="5" t="s">
        <v>28</v>
      </c>
      <c r="C10" s="90"/>
      <c r="D10" s="76">
        <f>投入係数表!F10</f>
        <v>6.9444444444444441E-3</v>
      </c>
      <c r="E10" s="77">
        <f t="shared" si="0"/>
        <v>0.69444444444444442</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0.34570466077156298</v>
      </c>
      <c r="P10" s="76">
        <f>分析係数表!C13</f>
        <v>0</v>
      </c>
      <c r="Q10" s="82">
        <f t="shared" si="5"/>
        <v>0</v>
      </c>
      <c r="R10" s="83">
        <v>0</v>
      </c>
      <c r="S10" s="84">
        <f t="shared" si="6"/>
        <v>0</v>
      </c>
      <c r="T10" s="85">
        <f>分析係数表!F13</f>
        <v>0.38505747126436779</v>
      </c>
      <c r="U10" s="86">
        <f t="shared" si="7"/>
        <v>0</v>
      </c>
      <c r="V10" s="87">
        <f>分析係数表!D13</f>
        <v>0.37931034482758619</v>
      </c>
      <c r="W10" s="167">
        <f t="shared" si="8"/>
        <v>0</v>
      </c>
      <c r="X10" s="76">
        <f>分析係数表!E13</f>
        <v>0.33333333333333331</v>
      </c>
      <c r="Y10" s="166">
        <f t="shared" si="9"/>
        <v>0</v>
      </c>
    </row>
    <row r="11" spans="1:25" x14ac:dyDescent="0.2">
      <c r="A11" s="6" t="s">
        <v>224</v>
      </c>
      <c r="B11" s="5" t="s">
        <v>267</v>
      </c>
      <c r="C11" s="90"/>
      <c r="D11" s="76">
        <f>投入係数表!F11</f>
        <v>0</v>
      </c>
      <c r="E11" s="77">
        <f t="shared" si="0"/>
        <v>0</v>
      </c>
      <c r="F11" s="76">
        <f>分析係数表!C14</f>
        <v>0.28421052631578947</v>
      </c>
      <c r="G11" s="77">
        <f t="shared" si="1"/>
        <v>0</v>
      </c>
      <c r="H11" s="77">
        <v>5.6666363327742678E-2</v>
      </c>
      <c r="I11" s="77">
        <f t="shared" si="2"/>
        <v>5.6666363327742678E-2</v>
      </c>
      <c r="J11" s="76">
        <f>分析係数表!G14</f>
        <v>0.16638935108153077</v>
      </c>
      <c r="K11" s="78">
        <f t="shared" si="3"/>
        <v>9.4286794222533561E-3</v>
      </c>
      <c r="L11" s="79"/>
      <c r="M11" s="80"/>
      <c r="N11" s="81">
        <f>分析係数表!H14</f>
        <v>1.2351089684848001E-3</v>
      </c>
      <c r="O11" s="82">
        <f t="shared" si="4"/>
        <v>2.8964444551130952E-2</v>
      </c>
      <c r="P11" s="76">
        <f>分析係数表!C14</f>
        <v>0.28421052631578947</v>
      </c>
      <c r="Q11" s="82">
        <f t="shared" si="5"/>
        <v>8.2320000303214291E-3</v>
      </c>
      <c r="R11" s="83">
        <v>3.5603332889005898E-2</v>
      </c>
      <c r="S11" s="84">
        <f t="shared" si="6"/>
        <v>9.2269696216748576E-2</v>
      </c>
      <c r="T11" s="85">
        <f>分析係数表!F14</f>
        <v>0.35440931780366058</v>
      </c>
      <c r="U11" s="86">
        <f t="shared" si="7"/>
        <v>3.2701240090128862E-2</v>
      </c>
      <c r="V11" s="87">
        <f>分析係数表!D14</f>
        <v>9.9833610648918464E-2</v>
      </c>
      <c r="W11" s="167">
        <f t="shared" si="8"/>
        <v>0</v>
      </c>
      <c r="X11" s="76">
        <f>分析係数表!E14</f>
        <v>6.8219633943427616E-2</v>
      </c>
      <c r="Y11" s="166">
        <f t="shared" si="9"/>
        <v>0</v>
      </c>
    </row>
    <row r="12" spans="1:25" x14ac:dyDescent="0.2">
      <c r="A12" s="6" t="s">
        <v>225</v>
      </c>
      <c r="B12" s="5" t="s">
        <v>29</v>
      </c>
      <c r="C12" s="90"/>
      <c r="D12" s="76">
        <f>投入係数表!F12</f>
        <v>2.0833333333333332E-2</v>
      </c>
      <c r="E12" s="77">
        <f t="shared" si="0"/>
        <v>2.083333333333333</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0.21396315490996737</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90"/>
      <c r="D13" s="76">
        <f>投入係数表!F13</f>
        <v>2.7777777777777776E-2</v>
      </c>
      <c r="E13" s="77">
        <f t="shared" si="0"/>
        <v>2.7777777777777777</v>
      </c>
      <c r="F13" s="76">
        <f>分析係数表!C16</f>
        <v>1.2870012870012881E-2</v>
      </c>
      <c r="G13" s="77">
        <f t="shared" si="1"/>
        <v>3.5750035750035783E-2</v>
      </c>
      <c r="H13" s="77">
        <v>3.6627821440241307E-2</v>
      </c>
      <c r="I13" s="77">
        <f t="shared" si="2"/>
        <v>3.6627821440241307E-2</v>
      </c>
      <c r="J13" s="76">
        <f>分析係数表!G16</f>
        <v>4.3478260869565216E-2</v>
      </c>
      <c r="K13" s="78">
        <f t="shared" si="3"/>
        <v>1.5925139756626655E-3</v>
      </c>
      <c r="L13" s="79"/>
      <c r="M13" s="80"/>
      <c r="N13" s="81">
        <f>分析係数表!H16</f>
        <v>1.7650105581895694E-2</v>
      </c>
      <c r="O13" s="82">
        <f t="shared" si="4"/>
        <v>0.41391125600487139</v>
      </c>
      <c r="P13" s="76">
        <f>分析係数表!C16</f>
        <v>1.2870012870012881E-2</v>
      </c>
      <c r="Q13" s="82">
        <f t="shared" si="5"/>
        <v>5.3270431918258912E-3</v>
      </c>
      <c r="R13" s="83">
        <v>5.7427472363156731E-3</v>
      </c>
      <c r="S13" s="84">
        <f t="shared" si="6"/>
        <v>4.2370568676556981E-2</v>
      </c>
      <c r="T13" s="85">
        <f>分析係数表!F16</f>
        <v>0.30434782608695654</v>
      </c>
      <c r="U13" s="86">
        <f t="shared" si="7"/>
        <v>1.2895390466778213E-2</v>
      </c>
      <c r="V13" s="87">
        <f>分析係数表!D16</f>
        <v>0</v>
      </c>
      <c r="W13" s="167">
        <f t="shared" si="8"/>
        <v>0</v>
      </c>
      <c r="X13" s="76">
        <f>分析係数表!E16</f>
        <v>0</v>
      </c>
      <c r="Y13" s="166">
        <f t="shared" si="9"/>
        <v>0</v>
      </c>
    </row>
    <row r="14" spans="1:25" x14ac:dyDescent="0.2">
      <c r="A14" s="6" t="s">
        <v>2</v>
      </c>
      <c r="B14" s="5" t="s">
        <v>364</v>
      </c>
      <c r="C14" s="90"/>
      <c r="D14" s="76">
        <f>投入係数表!F14</f>
        <v>6.9444444444444441E-3</v>
      </c>
      <c r="E14" s="77">
        <f t="shared" si="0"/>
        <v>0.69444444444444442</v>
      </c>
      <c r="F14" s="76">
        <f>分析係数表!C17</f>
        <v>0.42397137745974955</v>
      </c>
      <c r="G14" s="77">
        <f t="shared" si="1"/>
        <v>0.29442456768038161</v>
      </c>
      <c r="H14" s="77">
        <v>0.36260257472313756</v>
      </c>
      <c r="I14" s="77">
        <f t="shared" si="2"/>
        <v>0.36260257472313756</v>
      </c>
      <c r="J14" s="76">
        <f>分析係数表!G17</f>
        <v>0.21220930232558138</v>
      </c>
      <c r="K14" s="78">
        <f t="shared" si="3"/>
        <v>7.6947639403456516E-2</v>
      </c>
      <c r="L14" s="79"/>
      <c r="M14" s="80"/>
      <c r="N14" s="81">
        <f>分析係数表!H17</f>
        <v>2.9483246344475873E-3</v>
      </c>
      <c r="O14" s="82">
        <f t="shared" si="4"/>
        <v>6.9140932154312593E-2</v>
      </c>
      <c r="P14" s="76">
        <f>分析係数表!C17</f>
        <v>0.42397137745974955</v>
      </c>
      <c r="Q14" s="82">
        <f t="shared" si="5"/>
        <v>2.9313776244314999E-2</v>
      </c>
      <c r="R14" s="83">
        <v>5.8902481896714425E-2</v>
      </c>
      <c r="S14" s="84">
        <f t="shared" si="6"/>
        <v>0.42150505661985199</v>
      </c>
      <c r="T14" s="85">
        <f>分析係数表!F17</f>
        <v>0.32194767441860467</v>
      </c>
      <c r="U14" s="86">
        <f t="shared" si="7"/>
        <v>0.13570257273444364</v>
      </c>
      <c r="V14" s="87">
        <f>分析係数表!D17</f>
        <v>4.1908914728682169E-2</v>
      </c>
      <c r="W14" s="167">
        <f t="shared" si="8"/>
        <v>0</v>
      </c>
      <c r="X14" s="76">
        <f>分析係数表!E17</f>
        <v>4.2151162790697673E-2</v>
      </c>
      <c r="Y14" s="166">
        <f t="shared" si="9"/>
        <v>0</v>
      </c>
    </row>
    <row r="15" spans="1:25" x14ac:dyDescent="0.2">
      <c r="A15" s="6" t="s">
        <v>3</v>
      </c>
      <c r="B15" s="5" t="s">
        <v>31</v>
      </c>
      <c r="C15" s="90"/>
      <c r="D15" s="76">
        <f>投入係数表!F15</f>
        <v>0</v>
      </c>
      <c r="E15" s="77">
        <f t="shared" si="0"/>
        <v>0</v>
      </c>
      <c r="F15" s="76">
        <f>分析係数表!C18</f>
        <v>0.3411764705882353</v>
      </c>
      <c r="G15" s="77">
        <f t="shared" si="1"/>
        <v>0</v>
      </c>
      <c r="H15" s="77">
        <v>7.7721286076783145E-3</v>
      </c>
      <c r="I15" s="77">
        <f t="shared" si="2"/>
        <v>7.7721286076783145E-3</v>
      </c>
      <c r="J15" s="76">
        <f>分析係数表!G18</f>
        <v>0.21582733812949639</v>
      </c>
      <c r="K15" s="78">
        <f t="shared" si="3"/>
        <v>1.6774378289953196E-3</v>
      </c>
      <c r="L15" s="79"/>
      <c r="M15" s="80"/>
      <c r="N15" s="81">
        <f>分析係数表!H18</f>
        <v>4.7810669747798716E-4</v>
      </c>
      <c r="O15" s="82">
        <f t="shared" si="4"/>
        <v>1.1212043052050692E-2</v>
      </c>
      <c r="P15" s="76">
        <f>分析係数表!C18</f>
        <v>0.3411764705882353</v>
      </c>
      <c r="Q15" s="82">
        <f t="shared" si="5"/>
        <v>3.8252852765820007E-3</v>
      </c>
      <c r="R15" s="83">
        <v>7.9588721472891467E-3</v>
      </c>
      <c r="S15" s="84">
        <f t="shared" si="6"/>
        <v>1.5731000754967462E-2</v>
      </c>
      <c r="T15" s="85">
        <f>分析係数表!F18</f>
        <v>0.45899280575539569</v>
      </c>
      <c r="U15" s="86">
        <f t="shared" si="7"/>
        <v>7.2204161738627631E-3</v>
      </c>
      <c r="V15" s="87">
        <f>分析係数表!D18</f>
        <v>0.1223021582733813</v>
      </c>
      <c r="W15" s="167">
        <f t="shared" si="8"/>
        <v>0</v>
      </c>
      <c r="X15" s="76">
        <f>分析係数表!E18</f>
        <v>0.12949640287769784</v>
      </c>
      <c r="Y15" s="166">
        <f t="shared" si="9"/>
        <v>0</v>
      </c>
    </row>
    <row r="16" spans="1:25" x14ac:dyDescent="0.2">
      <c r="A16" s="6" t="s">
        <v>4</v>
      </c>
      <c r="B16" s="5" t="s">
        <v>32</v>
      </c>
      <c r="C16" s="90"/>
      <c r="D16" s="76">
        <f>投入係数表!F16</f>
        <v>0</v>
      </c>
      <c r="E16" s="77">
        <f t="shared" si="0"/>
        <v>0</v>
      </c>
      <c r="F16" s="76">
        <f>分析係数表!C19</f>
        <v>3.2631144155307767E-2</v>
      </c>
      <c r="G16" s="77">
        <f t="shared" si="1"/>
        <v>0</v>
      </c>
      <c r="H16" s="77">
        <v>2.1796175414683049E-2</v>
      </c>
      <c r="I16" s="77">
        <f t="shared" si="2"/>
        <v>2.1796175414683049E-2</v>
      </c>
      <c r="J16" s="76">
        <f>分析係数表!G19</f>
        <v>5.8988764044943819E-2</v>
      </c>
      <c r="K16" s="78">
        <f t="shared" si="3"/>
        <v>1.2857294486189439E-3</v>
      </c>
      <c r="L16" s="79"/>
      <c r="M16" s="80"/>
      <c r="N16" s="81">
        <f>分析係数表!H19</f>
        <v>-1.1952667436949679E-4</v>
      </c>
      <c r="O16" s="82">
        <f t="shared" si="4"/>
        <v>-2.8030107630126729E-3</v>
      </c>
      <c r="P16" s="76">
        <f>分析係数表!C19</f>
        <v>3.2631144155307767E-2</v>
      </c>
      <c r="Q16" s="82">
        <f t="shared" si="5"/>
        <v>-9.146544827674574E-5</v>
      </c>
      <c r="R16" s="83">
        <v>5.8844729885740993E-4</v>
      </c>
      <c r="S16" s="84">
        <f t="shared" si="6"/>
        <v>2.2384622713540459E-2</v>
      </c>
      <c r="T16" s="85">
        <f>分析係数表!F19</f>
        <v>0.2443820224719101</v>
      </c>
      <c r="U16" s="86">
        <f t="shared" si="7"/>
        <v>5.470399371005674E-3</v>
      </c>
      <c r="V16" s="87">
        <f>分析係数表!D19</f>
        <v>4.49438202247191E-2</v>
      </c>
      <c r="W16" s="167">
        <f t="shared" si="8"/>
        <v>0</v>
      </c>
      <c r="X16" s="76">
        <f>分析係数表!E19</f>
        <v>4.7752808988764044E-2</v>
      </c>
      <c r="Y16" s="166">
        <f t="shared" si="9"/>
        <v>0</v>
      </c>
    </row>
    <row r="17" spans="1:25" x14ac:dyDescent="0.2">
      <c r="A17" s="6" t="s">
        <v>5</v>
      </c>
      <c r="B17" s="5" t="s">
        <v>33</v>
      </c>
      <c r="C17" s="90"/>
      <c r="D17" s="76">
        <f>投入係数表!F17</f>
        <v>0</v>
      </c>
      <c r="E17" s="77">
        <f t="shared" si="0"/>
        <v>0</v>
      </c>
      <c r="F17" s="76">
        <f>分析係数表!C20</f>
        <v>6.4516129032258118E-2</v>
      </c>
      <c r="G17" s="77">
        <f t="shared" si="1"/>
        <v>0</v>
      </c>
      <c r="H17" s="77">
        <v>1.3016631459297696E-2</v>
      </c>
      <c r="I17" s="77">
        <f t="shared" si="2"/>
        <v>1.3016631459297696E-2</v>
      </c>
      <c r="J17" s="76">
        <f>分析係数表!G20</f>
        <v>0.10153846153846154</v>
      </c>
      <c r="K17" s="78">
        <f t="shared" si="3"/>
        <v>1.3216887327902275E-3</v>
      </c>
      <c r="L17" s="79"/>
      <c r="M17" s="80"/>
      <c r="N17" s="81">
        <f>分析係数表!H20</f>
        <v>5.9763337184748399E-4</v>
      </c>
      <c r="O17" s="82">
        <f t="shared" si="4"/>
        <v>1.4015053815063365E-2</v>
      </c>
      <c r="P17" s="76">
        <f>分析係数表!C20</f>
        <v>6.4516129032258118E-2</v>
      </c>
      <c r="Q17" s="82">
        <f t="shared" si="5"/>
        <v>9.0419702032666952E-4</v>
      </c>
      <c r="R17" s="83">
        <v>2.134198785927219E-3</v>
      </c>
      <c r="S17" s="84">
        <f t="shared" si="6"/>
        <v>1.5150830245224916E-2</v>
      </c>
      <c r="T17" s="85">
        <f>分析係数表!F20</f>
        <v>0.22461538461538461</v>
      </c>
      <c r="U17" s="86">
        <f t="shared" si="7"/>
        <v>3.4031095627735965E-3</v>
      </c>
      <c r="V17" s="87">
        <f>分析係数表!D20</f>
        <v>1.2307692307692308E-2</v>
      </c>
      <c r="W17" s="167">
        <f t="shared" si="8"/>
        <v>0</v>
      </c>
      <c r="X17" s="76">
        <f>分析係数表!E20</f>
        <v>1.2307692307692308E-2</v>
      </c>
      <c r="Y17" s="166">
        <f t="shared" si="9"/>
        <v>0</v>
      </c>
    </row>
    <row r="18" spans="1:25" x14ac:dyDescent="0.2">
      <c r="A18" s="6" t="s">
        <v>6</v>
      </c>
      <c r="B18" s="5" t="s">
        <v>34</v>
      </c>
      <c r="C18" s="90"/>
      <c r="D18" s="76">
        <f>投入係数表!F18</f>
        <v>2.7777777777777776E-2</v>
      </c>
      <c r="E18" s="77">
        <f t="shared" si="0"/>
        <v>2.7777777777777777</v>
      </c>
      <c r="F18" s="76">
        <f>分析係数表!C21</f>
        <v>0.91527001862197399</v>
      </c>
      <c r="G18" s="77">
        <f t="shared" si="1"/>
        <v>2.5424167183943722</v>
      </c>
      <c r="H18" s="77">
        <v>2.7446553866925738</v>
      </c>
      <c r="I18" s="77">
        <f t="shared" si="2"/>
        <v>2.7446553866925738</v>
      </c>
      <c r="J18" s="76">
        <f>分析係数表!G21</f>
        <v>0.28514332965821387</v>
      </c>
      <c r="K18" s="78">
        <f t="shared" si="3"/>
        <v>0.78262017572587306</v>
      </c>
      <c r="L18" s="79"/>
      <c r="M18" s="80"/>
      <c r="N18" s="81">
        <f>分析係数表!H21</f>
        <v>9.9605561974580657E-4</v>
      </c>
      <c r="O18" s="82">
        <f t="shared" si="4"/>
        <v>2.3358423025105605E-2</v>
      </c>
      <c r="P18" s="76">
        <f>分析係数表!C21</f>
        <v>0.91527001862197399</v>
      </c>
      <c r="Q18" s="82">
        <f t="shared" si="5"/>
        <v>2.1379264277168353E-2</v>
      </c>
      <c r="R18" s="83">
        <v>4.478761758960912E-2</v>
      </c>
      <c r="S18" s="84">
        <f t="shared" si="6"/>
        <v>2.7894430042821829</v>
      </c>
      <c r="T18" s="85">
        <f>分析係数表!F21</f>
        <v>0.42530319735391398</v>
      </c>
      <c r="U18" s="86">
        <f t="shared" si="7"/>
        <v>1.1863590285577199</v>
      </c>
      <c r="V18" s="87">
        <f>分析係数表!D21</f>
        <v>8.7513781697905177E-2</v>
      </c>
      <c r="W18" s="167">
        <f t="shared" si="8"/>
        <v>0</v>
      </c>
      <c r="X18" s="76">
        <f>分析係数表!E21</f>
        <v>7.5661521499448728E-2</v>
      </c>
      <c r="Y18" s="166">
        <f t="shared" si="9"/>
        <v>0</v>
      </c>
    </row>
    <row r="19" spans="1:25" x14ac:dyDescent="0.2">
      <c r="A19" s="6" t="s">
        <v>7</v>
      </c>
      <c r="B19" s="5" t="s">
        <v>268</v>
      </c>
      <c r="C19" s="90"/>
      <c r="D19" s="76">
        <f>投入係数表!F19</f>
        <v>0</v>
      </c>
      <c r="E19" s="77">
        <f t="shared" si="0"/>
        <v>0</v>
      </c>
      <c r="F19" s="76">
        <f>分析係数表!C22</f>
        <v>0.14107142857142863</v>
      </c>
      <c r="G19" s="77">
        <f t="shared" si="1"/>
        <v>0</v>
      </c>
      <c r="H19" s="77">
        <v>2.5054316956865524E-3</v>
      </c>
      <c r="I19" s="77">
        <f t="shared" si="2"/>
        <v>2.5054316956865524E-3</v>
      </c>
      <c r="J19" s="76">
        <f>分析係数表!G22</f>
        <v>0.19425587467362923</v>
      </c>
      <c r="K19" s="78">
        <f t="shared" si="3"/>
        <v>4.8669482548062529E-4</v>
      </c>
      <c r="L19" s="79"/>
      <c r="M19" s="80"/>
      <c r="N19" s="81">
        <f>分析係数表!H22</f>
        <v>3.9842224789832265E-5</v>
      </c>
      <c r="O19" s="82">
        <f t="shared" si="4"/>
        <v>9.343369210042243E-4</v>
      </c>
      <c r="P19" s="76">
        <f>分析係数表!C22</f>
        <v>0.14107142857142863</v>
      </c>
      <c r="Q19" s="82">
        <f t="shared" si="5"/>
        <v>1.3180824421309598E-4</v>
      </c>
      <c r="R19" s="83">
        <v>1.1075612864528878E-3</v>
      </c>
      <c r="S19" s="84">
        <f t="shared" si="6"/>
        <v>3.6129929821394403E-3</v>
      </c>
      <c r="T19" s="85">
        <f>分析係数表!F22</f>
        <v>0.41148825065274153</v>
      </c>
      <c r="U19" s="86">
        <f t="shared" si="7"/>
        <v>1.4867041618411901E-3</v>
      </c>
      <c r="V19" s="87">
        <f>分析係数表!D22</f>
        <v>6.2663185378590081E-3</v>
      </c>
      <c r="W19" s="167">
        <f t="shared" si="8"/>
        <v>0</v>
      </c>
      <c r="X19" s="76">
        <f>分析係数表!E22</f>
        <v>5.2219321148825066E-3</v>
      </c>
      <c r="Y19" s="166">
        <f t="shared" si="9"/>
        <v>0</v>
      </c>
    </row>
    <row r="20" spans="1:25" x14ac:dyDescent="0.2">
      <c r="A20" s="6" t="s">
        <v>8</v>
      </c>
      <c r="B20" s="5" t="s">
        <v>269</v>
      </c>
      <c r="C20" s="90"/>
      <c r="D20" s="76">
        <f>投入係数表!F20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9.343369210042243E-4</v>
      </c>
      <c r="P20" s="76">
        <f>分析係数表!C23</f>
        <v>0</v>
      </c>
      <c r="Q20" s="82">
        <f t="shared" si="5"/>
        <v>0</v>
      </c>
      <c r="R20" s="83">
        <v>0</v>
      </c>
      <c r="S20" s="84">
        <f t="shared" si="6"/>
        <v>0</v>
      </c>
      <c r="T20" s="85">
        <f>分析係数表!F23</f>
        <v>0.43755958055290756</v>
      </c>
      <c r="U20" s="86">
        <f t="shared" si="7"/>
        <v>0</v>
      </c>
      <c r="V20" s="87">
        <f>分析係数表!D23</f>
        <v>4.9571020019065777E-2</v>
      </c>
      <c r="W20" s="167">
        <f t="shared" si="8"/>
        <v>0</v>
      </c>
      <c r="X20" s="76">
        <f>分析係数表!E23</f>
        <v>4.38512869399428E-2</v>
      </c>
      <c r="Y20" s="166">
        <f t="shared" si="9"/>
        <v>0</v>
      </c>
    </row>
    <row r="21" spans="1:25" x14ac:dyDescent="0.2">
      <c r="A21" s="6" t="s">
        <v>9</v>
      </c>
      <c r="B21" s="5" t="s">
        <v>270</v>
      </c>
      <c r="C21" s="90"/>
      <c r="D21" s="76">
        <f>投入係数表!F21</f>
        <v>0</v>
      </c>
      <c r="E21" s="77">
        <f t="shared" si="0"/>
        <v>0</v>
      </c>
      <c r="F21" s="76">
        <f>分析係数表!C24</f>
        <v>1</v>
      </c>
      <c r="G21" s="77">
        <f t="shared" si="1"/>
        <v>0</v>
      </c>
      <c r="H21" s="77">
        <v>1.8442666394818282E-2</v>
      </c>
      <c r="I21" s="77">
        <f t="shared" si="2"/>
        <v>1.8442666394818282E-2</v>
      </c>
      <c r="J21" s="76">
        <f>分析係数表!G24</f>
        <v>0.20760410380205191</v>
      </c>
      <c r="K21" s="78">
        <f t="shared" si="3"/>
        <v>3.8287732286164692E-3</v>
      </c>
      <c r="L21" s="79"/>
      <c r="M21" s="80"/>
      <c r="N21" s="81">
        <f>分析係数表!H24</f>
        <v>3.9842224789832264E-4</v>
      </c>
      <c r="O21" s="82">
        <f t="shared" si="4"/>
        <v>9.343369210042243E-3</v>
      </c>
      <c r="P21" s="76">
        <f>分析係数表!C24</f>
        <v>1</v>
      </c>
      <c r="Q21" s="82">
        <f t="shared" si="5"/>
        <v>9.343369210042243E-3</v>
      </c>
      <c r="R21" s="83">
        <v>1.9972422610886966E-2</v>
      </c>
      <c r="S21" s="84">
        <f t="shared" si="6"/>
        <v>3.8415089005705248E-2</v>
      </c>
      <c r="T21" s="85">
        <f>分析係数表!F24</f>
        <v>0.38986119493059745</v>
      </c>
      <c r="U21" s="86">
        <f t="shared" si="7"/>
        <v>1.4976552503129506E-2</v>
      </c>
      <c r="V21" s="87">
        <f>分析係数表!D24</f>
        <v>0.12190706095353047</v>
      </c>
      <c r="W21" s="167">
        <f t="shared" si="8"/>
        <v>0</v>
      </c>
      <c r="X21" s="76">
        <f>分析係数表!E24</f>
        <v>0.12492456246228123</v>
      </c>
      <c r="Y21" s="166">
        <f t="shared" si="9"/>
        <v>0</v>
      </c>
    </row>
    <row r="22" spans="1:25" x14ac:dyDescent="0.2">
      <c r="A22" s="6" t="s">
        <v>10</v>
      </c>
      <c r="B22" s="5" t="s">
        <v>271</v>
      </c>
      <c r="C22" s="90"/>
      <c r="D22" s="76">
        <f>投入係数表!F22</f>
        <v>0</v>
      </c>
      <c r="E22" s="77">
        <f t="shared" si="0"/>
        <v>0</v>
      </c>
      <c r="F22" s="76">
        <f>分析係数表!C25</f>
        <v>2.3217247097844118E-2</v>
      </c>
      <c r="G22" s="77">
        <f t="shared" si="1"/>
        <v>0</v>
      </c>
      <c r="H22" s="77">
        <v>9.9674500302514529E-4</v>
      </c>
      <c r="I22" s="77">
        <f t="shared" si="2"/>
        <v>9.9674500302514529E-4</v>
      </c>
      <c r="J22" s="76">
        <f>分析係数表!G25</f>
        <v>0.19607843137254902</v>
      </c>
      <c r="K22" s="78">
        <f t="shared" si="3"/>
        <v>1.9544019667159712E-4</v>
      </c>
      <c r="L22" s="79"/>
      <c r="M22" s="80"/>
      <c r="N22" s="81">
        <f>分析係数表!H25</f>
        <v>5.5779114705765173E-4</v>
      </c>
      <c r="O22" s="82">
        <f t="shared" si="4"/>
        <v>1.308071689405914E-2</v>
      </c>
      <c r="P22" s="76">
        <f>分析係数表!C25</f>
        <v>2.3217247097844118E-2</v>
      </c>
      <c r="Q22" s="82">
        <f t="shared" si="5"/>
        <v>3.0369823634631511E-4</v>
      </c>
      <c r="R22" s="83">
        <v>1.0422155596360161E-3</v>
      </c>
      <c r="S22" s="84">
        <f t="shared" si="6"/>
        <v>2.0389605626611614E-3</v>
      </c>
      <c r="T22" s="85">
        <f>分析係数表!F25</f>
        <v>0.34640522875816993</v>
      </c>
      <c r="U22" s="86">
        <f t="shared" si="7"/>
        <v>7.0630660013752645E-4</v>
      </c>
      <c r="V22" s="87">
        <f>分析係数表!D25</f>
        <v>3.9215686274509803E-2</v>
      </c>
      <c r="W22" s="167">
        <f t="shared" si="8"/>
        <v>0</v>
      </c>
      <c r="X22" s="76">
        <f>分析係数表!E25</f>
        <v>3.9215686274509803E-2</v>
      </c>
      <c r="Y22" s="166">
        <f t="shared" si="9"/>
        <v>0</v>
      </c>
    </row>
    <row r="23" spans="1:25" x14ac:dyDescent="0.2">
      <c r="A23" s="6" t="s">
        <v>11</v>
      </c>
      <c r="B23" s="5" t="s">
        <v>35</v>
      </c>
      <c r="C23" s="90"/>
      <c r="D23" s="76">
        <f>投入係数表!F23</f>
        <v>0</v>
      </c>
      <c r="E23" s="77">
        <f t="shared" si="0"/>
        <v>0</v>
      </c>
      <c r="F23" s="76">
        <f>分析係数表!C26</f>
        <v>0.3263433813892529</v>
      </c>
      <c r="G23" s="77">
        <f t="shared" si="1"/>
        <v>0</v>
      </c>
      <c r="H23" s="77">
        <v>5.9331794109995029E-3</v>
      </c>
      <c r="I23" s="77">
        <f t="shared" si="2"/>
        <v>5.9331794109995029E-3</v>
      </c>
      <c r="J23" s="76">
        <f>分析係数表!G26</f>
        <v>0.19720279720279721</v>
      </c>
      <c r="K23" s="78">
        <f t="shared" si="3"/>
        <v>1.1700395761551467E-3</v>
      </c>
      <c r="L23" s="79"/>
      <c r="M23" s="80"/>
      <c r="N23" s="81">
        <f>分析係数表!H26</f>
        <v>1.195266743694968E-2</v>
      </c>
      <c r="O23" s="82">
        <f t="shared" si="4"/>
        <v>0.28030107630126727</v>
      </c>
      <c r="P23" s="76">
        <f>分析係数表!C26</f>
        <v>0.3263433813892529</v>
      </c>
      <c r="Q23" s="82">
        <f t="shared" si="5"/>
        <v>9.1474401047202544E-2</v>
      </c>
      <c r="R23" s="83">
        <v>9.7051833773122625E-2</v>
      </c>
      <c r="S23" s="84">
        <f t="shared" si="6"/>
        <v>0.10298501318412213</v>
      </c>
      <c r="T23" s="85">
        <f>分析係数表!F26</f>
        <v>0.33496503496503499</v>
      </c>
      <c r="U23" s="86">
        <f t="shared" si="7"/>
        <v>3.4496378542094058E-2</v>
      </c>
      <c r="V23" s="87">
        <f>分析係数表!D26</f>
        <v>7.8321678321678329E-2</v>
      </c>
      <c r="W23" s="167">
        <f t="shared" si="8"/>
        <v>0</v>
      </c>
      <c r="X23" s="76">
        <f>分析係数表!E26</f>
        <v>8.3216783216783219E-2</v>
      </c>
      <c r="Y23" s="166">
        <f t="shared" si="9"/>
        <v>0</v>
      </c>
    </row>
    <row r="24" spans="1:25" x14ac:dyDescent="0.2">
      <c r="A24" s="6" t="s">
        <v>12</v>
      </c>
      <c r="B24" s="5" t="s">
        <v>365</v>
      </c>
      <c r="C24" s="90"/>
      <c r="D24" s="76">
        <f>投入係数表!F24</f>
        <v>0</v>
      </c>
      <c r="E24" s="77">
        <f t="shared" si="0"/>
        <v>0</v>
      </c>
      <c r="F24" s="76">
        <f>分析係数表!C27</f>
        <v>4.6641791044776171E-2</v>
      </c>
      <c r="G24" s="77">
        <f t="shared" si="1"/>
        <v>0</v>
      </c>
      <c r="H24" s="77">
        <v>2.6052046370542874E-5</v>
      </c>
      <c r="I24" s="77">
        <f t="shared" si="2"/>
        <v>2.6052046370542874E-5</v>
      </c>
      <c r="J24" s="76">
        <f>分析係数表!G27</f>
        <v>0.18461538461538463</v>
      </c>
      <c r="K24" s="78">
        <f t="shared" si="3"/>
        <v>4.8096085607156075E-6</v>
      </c>
      <c r="L24" s="79"/>
      <c r="M24" s="80"/>
      <c r="N24" s="81">
        <f>分析係数表!H27</f>
        <v>1.1394876289892027E-2</v>
      </c>
      <c r="O24" s="82">
        <f t="shared" si="4"/>
        <v>0.26722035940720812</v>
      </c>
      <c r="P24" s="76">
        <f>分析係数表!C27</f>
        <v>4.6641791044776171E-2</v>
      </c>
      <c r="Q24" s="82">
        <f t="shared" si="5"/>
        <v>1.2463636166380989E-2</v>
      </c>
      <c r="R24" s="83">
        <v>1.2502917188918721E-2</v>
      </c>
      <c r="S24" s="84">
        <f t="shared" si="6"/>
        <v>1.2528969235289265E-2</v>
      </c>
      <c r="T24" s="85">
        <f>分析係数表!F27</f>
        <v>0.35384615384615387</v>
      </c>
      <c r="U24" s="86">
        <f t="shared" si="7"/>
        <v>4.4333275755638942E-3</v>
      </c>
      <c r="V24" s="87">
        <f>分析係数表!D27</f>
        <v>3.0769230769230771E-2</v>
      </c>
      <c r="W24" s="167">
        <f t="shared" si="8"/>
        <v>0</v>
      </c>
      <c r="X24" s="76">
        <f>分析係数表!E27</f>
        <v>4.6153846153846156E-2</v>
      </c>
      <c r="Y24" s="166">
        <f t="shared" si="9"/>
        <v>0</v>
      </c>
    </row>
    <row r="25" spans="1:25" x14ac:dyDescent="0.2">
      <c r="A25" s="6" t="s">
        <v>13</v>
      </c>
      <c r="B25" s="5" t="s">
        <v>191</v>
      </c>
      <c r="C25" s="90"/>
      <c r="D25" s="76">
        <f>投入係数表!F25</f>
        <v>0</v>
      </c>
      <c r="E25" s="77">
        <f t="shared" si="0"/>
        <v>0</v>
      </c>
      <c r="F25" s="76">
        <f>分析係数表!C28</f>
        <v>2.8632025450689325E-2</v>
      </c>
      <c r="G25" s="77">
        <f t="shared" si="1"/>
        <v>0</v>
      </c>
      <c r="H25" s="77">
        <v>1.3333671299175936E-3</v>
      </c>
      <c r="I25" s="77">
        <f t="shared" si="2"/>
        <v>1.3333671299175936E-3</v>
      </c>
      <c r="J25" s="76">
        <f>分析係数表!G28</f>
        <v>0.12903225806451613</v>
      </c>
      <c r="K25" s="78">
        <f t="shared" si="3"/>
        <v>1.7204737160227013E-4</v>
      </c>
      <c r="L25" s="79"/>
      <c r="M25" s="80"/>
      <c r="N25" s="81">
        <f>分析係数表!H28</f>
        <v>2.2510857006255228E-2</v>
      </c>
      <c r="O25" s="82">
        <f t="shared" si="4"/>
        <v>0.52790036036738663</v>
      </c>
      <c r="P25" s="76">
        <f>分析係数表!C28</f>
        <v>2.8632025450689325E-2</v>
      </c>
      <c r="Q25" s="82">
        <f t="shared" si="5"/>
        <v>1.5114856553467081E-2</v>
      </c>
      <c r="R25" s="83">
        <v>1.5568299818719336E-2</v>
      </c>
      <c r="S25" s="84">
        <f t="shared" si="6"/>
        <v>1.6901666948636929E-2</v>
      </c>
      <c r="T25" s="85">
        <f>分析係数表!F28</f>
        <v>0.22580645161290322</v>
      </c>
      <c r="U25" s="86">
        <f t="shared" si="7"/>
        <v>3.8165054400147902E-3</v>
      </c>
      <c r="V25" s="87">
        <f>分析係数表!D28</f>
        <v>0.15207373271889402</v>
      </c>
      <c r="W25" s="167">
        <f t="shared" si="8"/>
        <v>0</v>
      </c>
      <c r="X25" s="76">
        <f>分析係数表!E28</f>
        <v>9.6774193548387094E-2</v>
      </c>
      <c r="Y25" s="166">
        <f t="shared" si="9"/>
        <v>0</v>
      </c>
    </row>
    <row r="26" spans="1:25" x14ac:dyDescent="0.2">
      <c r="A26" s="6" t="s">
        <v>14</v>
      </c>
      <c r="B26" s="5" t="s">
        <v>50</v>
      </c>
      <c r="C26" s="90"/>
      <c r="D26" s="76">
        <f>投入係数表!F26</f>
        <v>0</v>
      </c>
      <c r="E26" s="77">
        <f t="shared" si="0"/>
        <v>0</v>
      </c>
      <c r="F26" s="76">
        <f>分析係数表!C29</f>
        <v>0.63560732113144758</v>
      </c>
      <c r="G26" s="77">
        <f t="shared" si="1"/>
        <v>0</v>
      </c>
      <c r="H26" s="77">
        <v>5.4330481835010339E-2</v>
      </c>
      <c r="I26" s="77">
        <f t="shared" si="2"/>
        <v>5.4330481835010339E-2</v>
      </c>
      <c r="J26" s="76">
        <f>分析係数表!G29</f>
        <v>0.25937031484257872</v>
      </c>
      <c r="K26" s="78">
        <f t="shared" si="3"/>
        <v>1.4091714179095636E-2</v>
      </c>
      <c r="L26" s="79"/>
      <c r="M26" s="80"/>
      <c r="N26" s="81">
        <f>分析係数表!H29</f>
        <v>1.0239451770986892E-2</v>
      </c>
      <c r="O26" s="82">
        <f t="shared" si="4"/>
        <v>0.24012458869808564</v>
      </c>
      <c r="P26" s="76">
        <f>分析係数表!C29</f>
        <v>0.63560732113144758</v>
      </c>
      <c r="Q26" s="82">
        <f t="shared" si="5"/>
        <v>0.15262494656018089</v>
      </c>
      <c r="R26" s="83">
        <v>0.18985508770945592</v>
      </c>
      <c r="S26" s="84">
        <f t="shared" si="6"/>
        <v>0.24418556954446624</v>
      </c>
      <c r="T26" s="85">
        <f>分析係数表!F29</f>
        <v>0.38680659670164919</v>
      </c>
      <c r="U26" s="86">
        <f t="shared" si="7"/>
        <v>9.4452589119148861E-2</v>
      </c>
      <c r="V26" s="87">
        <f>分析係数表!D29</f>
        <v>0.1184407796101949</v>
      </c>
      <c r="W26" s="167">
        <f t="shared" si="8"/>
        <v>0</v>
      </c>
      <c r="X26" s="76">
        <f>分析係数表!E29</f>
        <v>6.5967016491754127E-2</v>
      </c>
      <c r="Y26" s="166">
        <f t="shared" si="9"/>
        <v>0</v>
      </c>
    </row>
    <row r="27" spans="1:25" x14ac:dyDescent="0.2">
      <c r="A27" s="6" t="s">
        <v>15</v>
      </c>
      <c r="B27" s="5" t="s">
        <v>36</v>
      </c>
      <c r="C27" s="90"/>
      <c r="D27" s="76">
        <f>投入係数表!F27</f>
        <v>0</v>
      </c>
      <c r="E27" s="77">
        <f t="shared" si="0"/>
        <v>0</v>
      </c>
      <c r="F27" s="76">
        <f>分析係数表!C30</f>
        <v>1</v>
      </c>
      <c r="G27" s="77">
        <f t="shared" si="1"/>
        <v>0</v>
      </c>
      <c r="H27" s="77">
        <v>2.9046979971812725E-2</v>
      </c>
      <c r="I27" s="77">
        <f t="shared" si="2"/>
        <v>2.9046979971812725E-2</v>
      </c>
      <c r="J27" s="76">
        <f>分析係数表!G30</f>
        <v>0.34552666372851476</v>
      </c>
      <c r="K27" s="78">
        <f t="shared" si="3"/>
        <v>1.0036506081049439E-2</v>
      </c>
      <c r="L27" s="79"/>
      <c r="M27" s="80"/>
      <c r="N27" s="81">
        <f>分析係数表!H30</f>
        <v>0</v>
      </c>
      <c r="O27" s="82">
        <f t="shared" si="4"/>
        <v>0</v>
      </c>
      <c r="P27" s="76">
        <f>分析係数表!C30</f>
        <v>1</v>
      </c>
      <c r="Q27" s="82">
        <f t="shared" si="5"/>
        <v>0</v>
      </c>
      <c r="R27" s="83">
        <v>3.9701504512951243E-2</v>
      </c>
      <c r="S27" s="84">
        <f t="shared" si="6"/>
        <v>6.8748484484763964E-2</v>
      </c>
      <c r="T27" s="85">
        <f>分析係数表!F30</f>
        <v>0.44072278536800352</v>
      </c>
      <c r="U27" s="86">
        <f t="shared" si="7"/>
        <v>3.0299023571954149E-2</v>
      </c>
      <c r="V27" s="87">
        <f>分析係数表!D30</f>
        <v>0.15998237108858529</v>
      </c>
      <c r="W27" s="167">
        <f t="shared" si="8"/>
        <v>0</v>
      </c>
      <c r="X27" s="76">
        <f>分析係数表!E30</f>
        <v>8.153371529308065E-2</v>
      </c>
      <c r="Y27" s="166">
        <f t="shared" si="9"/>
        <v>0</v>
      </c>
    </row>
    <row r="28" spans="1:25" x14ac:dyDescent="0.2">
      <c r="A28" s="6" t="s">
        <v>16</v>
      </c>
      <c r="B28" s="5" t="s">
        <v>192</v>
      </c>
      <c r="C28" s="90"/>
      <c r="D28" s="76">
        <f>投入係数表!F28</f>
        <v>5.5555555555555552E-2</v>
      </c>
      <c r="E28" s="77">
        <f t="shared" si="0"/>
        <v>5.5555555555555554</v>
      </c>
      <c r="F28" s="76">
        <f>分析係数表!C31</f>
        <v>3.6128152692569859E-2</v>
      </c>
      <c r="G28" s="77">
        <f t="shared" si="1"/>
        <v>0.20071195940316588</v>
      </c>
      <c r="H28" s="77">
        <v>0.20562202816804376</v>
      </c>
      <c r="I28" s="77">
        <f t="shared" si="2"/>
        <v>0.20562202816804376</v>
      </c>
      <c r="J28" s="76">
        <f>分析係数表!G31</f>
        <v>5.6603773584905662E-2</v>
      </c>
      <c r="K28" s="78">
        <f t="shared" si="3"/>
        <v>1.1638982726493044E-2</v>
      </c>
      <c r="L28" s="79"/>
      <c r="M28" s="80"/>
      <c r="N28" s="81">
        <f>分析係数表!H31</f>
        <v>2.4303757121797682E-2</v>
      </c>
      <c r="O28" s="82">
        <f t="shared" si="4"/>
        <v>0.56994552181257685</v>
      </c>
      <c r="P28" s="76">
        <f>分析係数表!C31</f>
        <v>3.6128152692569859E-2</v>
      </c>
      <c r="Q28" s="82">
        <f t="shared" si="5"/>
        <v>2.0591078838491182E-2</v>
      </c>
      <c r="R28" s="83">
        <v>2.3548176986512119E-2</v>
      </c>
      <c r="S28" s="84">
        <f t="shared" si="6"/>
        <v>0.22917020515455588</v>
      </c>
      <c r="T28" s="85">
        <f>分析係数表!F31</f>
        <v>0.33962264150943394</v>
      </c>
      <c r="U28" s="86">
        <f t="shared" si="7"/>
        <v>7.783139042984917E-2</v>
      </c>
      <c r="V28" s="87">
        <f>分析係数表!D31</f>
        <v>0</v>
      </c>
      <c r="W28" s="167">
        <f t="shared" si="8"/>
        <v>0</v>
      </c>
      <c r="X28" s="76">
        <f>分析係数表!E31</f>
        <v>0</v>
      </c>
      <c r="Y28" s="166">
        <f t="shared" si="9"/>
        <v>0</v>
      </c>
    </row>
    <row r="29" spans="1:25" x14ac:dyDescent="0.2">
      <c r="A29" s="6" t="s">
        <v>17</v>
      </c>
      <c r="B29" s="5" t="s">
        <v>272</v>
      </c>
      <c r="C29" s="90"/>
      <c r="D29" s="76">
        <f>投入係数表!F29</f>
        <v>0</v>
      </c>
      <c r="E29" s="77">
        <f t="shared" si="0"/>
        <v>0</v>
      </c>
      <c r="F29" s="76">
        <f>分析係数表!C32</f>
        <v>1</v>
      </c>
      <c r="G29" s="77">
        <f t="shared" si="1"/>
        <v>0</v>
      </c>
      <c r="H29" s="77">
        <v>9.4423293870372488E-3</v>
      </c>
      <c r="I29" s="77">
        <f t="shared" si="2"/>
        <v>9.4423293870372488E-3</v>
      </c>
      <c r="J29" s="76">
        <f>分析係数表!G32</f>
        <v>0.14012738853503184</v>
      </c>
      <c r="K29" s="78">
        <f t="shared" si="3"/>
        <v>1.3231289586931175E-3</v>
      </c>
      <c r="L29" s="79"/>
      <c r="M29" s="80"/>
      <c r="N29" s="81">
        <f>分析係数表!H32</f>
        <v>7.0919160125901427E-3</v>
      </c>
      <c r="O29" s="82">
        <f t="shared" si="4"/>
        <v>0.16631197193875191</v>
      </c>
      <c r="P29" s="76">
        <f>分析係数表!C32</f>
        <v>1</v>
      </c>
      <c r="Q29" s="82">
        <f t="shared" si="5"/>
        <v>0.16631197193875191</v>
      </c>
      <c r="R29" s="83">
        <v>0.20081284442991101</v>
      </c>
      <c r="S29" s="84">
        <f t="shared" si="6"/>
        <v>0.21025517381694825</v>
      </c>
      <c r="T29" s="85">
        <f>分析係数表!F32</f>
        <v>0.48195329087048833</v>
      </c>
      <c r="U29" s="86">
        <f t="shared" si="7"/>
        <v>0.10133317294362475</v>
      </c>
      <c r="V29" s="87">
        <f>分析係数表!D32</f>
        <v>1.0615711252653927E-2</v>
      </c>
      <c r="W29" s="167">
        <f t="shared" si="8"/>
        <v>0</v>
      </c>
      <c r="X29" s="76">
        <f>分析係数表!E32</f>
        <v>1.4861995753715499E-2</v>
      </c>
      <c r="Y29" s="166">
        <f t="shared" si="9"/>
        <v>0</v>
      </c>
    </row>
    <row r="30" spans="1:25" x14ac:dyDescent="0.2">
      <c r="A30" s="6" t="s">
        <v>18</v>
      </c>
      <c r="B30" s="5" t="s">
        <v>273</v>
      </c>
      <c r="C30" s="90"/>
      <c r="D30" s="76">
        <f>投入係数表!F30</f>
        <v>0</v>
      </c>
      <c r="E30" s="77">
        <f t="shared" si="0"/>
        <v>0</v>
      </c>
      <c r="F30" s="76">
        <f>分析係数表!C33</f>
        <v>1</v>
      </c>
      <c r="G30" s="77">
        <f t="shared" si="1"/>
        <v>0</v>
      </c>
      <c r="H30" s="77">
        <v>2.9299615850803085E-2</v>
      </c>
      <c r="I30" s="77">
        <f t="shared" si="2"/>
        <v>2.9299615850803085E-2</v>
      </c>
      <c r="J30" s="76">
        <f>分析係数表!G33</f>
        <v>0.50577557755775582</v>
      </c>
      <c r="K30" s="78">
        <f t="shared" si="3"/>
        <v>1.4819030129160308E-2</v>
      </c>
      <c r="L30" s="79"/>
      <c r="M30" s="80"/>
      <c r="N30" s="81">
        <f>分析係数表!H33</f>
        <v>1.0358978445356389E-3</v>
      </c>
      <c r="O30" s="82">
        <f t="shared" si="4"/>
        <v>2.4292759946109833E-2</v>
      </c>
      <c r="P30" s="76">
        <f>分析係数表!C33</f>
        <v>1</v>
      </c>
      <c r="Q30" s="82">
        <f t="shared" si="5"/>
        <v>2.4292759946109833E-2</v>
      </c>
      <c r="R30" s="83">
        <v>4.8586163215700404E-2</v>
      </c>
      <c r="S30" s="84">
        <f t="shared" si="6"/>
        <v>7.7885779066503485E-2</v>
      </c>
      <c r="T30" s="85">
        <f>分析係数表!F33</f>
        <v>0.6410891089108911</v>
      </c>
      <c r="U30" s="86">
        <f t="shared" si="7"/>
        <v>4.9931724698575257E-2</v>
      </c>
      <c r="V30" s="87">
        <f>分析係数表!D33</f>
        <v>2.3927392739273929E-2</v>
      </c>
      <c r="W30" s="167">
        <f t="shared" si="8"/>
        <v>0</v>
      </c>
      <c r="X30" s="76">
        <f>分析係数表!E33</f>
        <v>2.0627062706270627E-2</v>
      </c>
      <c r="Y30" s="166">
        <f t="shared" si="9"/>
        <v>0</v>
      </c>
    </row>
    <row r="31" spans="1:25" x14ac:dyDescent="0.2">
      <c r="A31" s="6" t="s">
        <v>19</v>
      </c>
      <c r="B31" s="5" t="s">
        <v>274</v>
      </c>
      <c r="C31" s="90"/>
      <c r="D31" s="76">
        <f>投入係数表!F31</f>
        <v>2.7777777777777776E-2</v>
      </c>
      <c r="E31" s="77">
        <f t="shared" si="0"/>
        <v>2.7777777777777777</v>
      </c>
      <c r="F31" s="76">
        <f>分析係数表!C34</f>
        <v>0.1150316455696202</v>
      </c>
      <c r="G31" s="77">
        <f t="shared" si="1"/>
        <v>0.31953234880450054</v>
      </c>
      <c r="H31" s="77">
        <v>0.35436060177445872</v>
      </c>
      <c r="I31" s="77">
        <f t="shared" si="2"/>
        <v>0.35436060177445872</v>
      </c>
      <c r="J31" s="76">
        <f>分析係数表!G34</f>
        <v>0.42702251876563802</v>
      </c>
      <c r="K31" s="78">
        <f t="shared" si="3"/>
        <v>0.15131995672103657</v>
      </c>
      <c r="L31" s="79"/>
      <c r="M31" s="80"/>
      <c r="N31" s="81">
        <f>分析係数表!H34</f>
        <v>0.17339336228535002</v>
      </c>
      <c r="O31" s="82">
        <f t="shared" si="4"/>
        <v>4.0662342802103844</v>
      </c>
      <c r="P31" s="76">
        <f>分析係数表!C34</f>
        <v>0.1150316455696202</v>
      </c>
      <c r="Q31" s="82">
        <f t="shared" si="5"/>
        <v>0.46774562052420066</v>
      </c>
      <c r="R31" s="83">
        <v>0.48868549147982721</v>
      </c>
      <c r="S31" s="84">
        <f t="shared" si="6"/>
        <v>0.84304609325428592</v>
      </c>
      <c r="T31" s="85">
        <f>分析係数表!F34</f>
        <v>0.70141784820683906</v>
      </c>
      <c r="U31" s="86">
        <f t="shared" si="7"/>
        <v>0.59132757666960345</v>
      </c>
      <c r="V31" s="87">
        <f>分析係数表!D34</f>
        <v>0.4553794829024187</v>
      </c>
      <c r="W31" s="167">
        <f t="shared" si="8"/>
        <v>0</v>
      </c>
      <c r="X31" s="76">
        <f>分析係数表!E34</f>
        <v>0.29190992493744788</v>
      </c>
      <c r="Y31" s="166">
        <f t="shared" si="9"/>
        <v>0</v>
      </c>
    </row>
    <row r="32" spans="1:25" x14ac:dyDescent="0.2">
      <c r="A32" s="6" t="s">
        <v>20</v>
      </c>
      <c r="B32" s="5" t="s">
        <v>37</v>
      </c>
      <c r="C32" s="90"/>
      <c r="D32" s="76">
        <f>投入係数表!F32</f>
        <v>5.5555555555555552E-2</v>
      </c>
      <c r="E32" s="77">
        <f t="shared" si="0"/>
        <v>5.5555555555555554</v>
      </c>
      <c r="F32" s="76">
        <f>分析係数表!C35</f>
        <v>3.8036267138434332E-2</v>
      </c>
      <c r="G32" s="77">
        <f t="shared" si="1"/>
        <v>0.21131259521352405</v>
      </c>
      <c r="H32" s="77">
        <v>0.21630689193250022</v>
      </c>
      <c r="I32" s="77">
        <f t="shared" si="2"/>
        <v>0.21630689193250022</v>
      </c>
      <c r="J32" s="76">
        <f>分析係数表!G35</f>
        <v>0.34782608695652173</v>
      </c>
      <c r="K32" s="78">
        <f t="shared" si="3"/>
        <v>7.5237179802608772E-2</v>
      </c>
      <c r="L32" s="79"/>
      <c r="M32" s="80"/>
      <c r="N32" s="81">
        <f>分析係数表!H35</f>
        <v>6.6058408701541893E-2</v>
      </c>
      <c r="O32" s="82">
        <f t="shared" si="4"/>
        <v>1.5491306150250039</v>
      </c>
      <c r="P32" s="76">
        <f>分析係数表!C35</f>
        <v>3.8036267138434332E-2</v>
      </c>
      <c r="Q32" s="82">
        <f t="shared" si="5"/>
        <v>5.8923145905418126E-2</v>
      </c>
      <c r="R32" s="83">
        <v>6.7356895710577208E-2</v>
      </c>
      <c r="S32" s="84">
        <f t="shared" si="6"/>
        <v>0.28366378764307743</v>
      </c>
      <c r="T32" s="85">
        <f>分析係数表!F35</f>
        <v>0.69565217391304346</v>
      </c>
      <c r="U32" s="86">
        <f t="shared" si="7"/>
        <v>0.19733133053431473</v>
      </c>
      <c r="V32" s="87">
        <f>分析係数表!D35</f>
        <v>0.27173913043478259</v>
      </c>
      <c r="W32" s="167">
        <f t="shared" si="8"/>
        <v>0</v>
      </c>
      <c r="X32" s="76">
        <f>分析係数表!E35</f>
        <v>0.25</v>
      </c>
      <c r="Y32" s="166">
        <f t="shared" si="9"/>
        <v>0</v>
      </c>
    </row>
    <row r="33" spans="1:25" x14ac:dyDescent="0.2">
      <c r="A33" s="6" t="s">
        <v>21</v>
      </c>
      <c r="B33" s="5" t="s">
        <v>38</v>
      </c>
      <c r="C33" s="90"/>
      <c r="D33" s="76">
        <f>投入係数表!F33</f>
        <v>6.9444444444444441E-3</v>
      </c>
      <c r="E33" s="77">
        <f t="shared" si="0"/>
        <v>0.69444444444444442</v>
      </c>
      <c r="F33" s="76">
        <f>分析係数表!C36</f>
        <v>0.6983193277310924</v>
      </c>
      <c r="G33" s="77">
        <f t="shared" si="1"/>
        <v>0.48494397759103636</v>
      </c>
      <c r="H33" s="77">
        <v>0.54185452918549004</v>
      </c>
      <c r="I33" s="77">
        <f t="shared" si="2"/>
        <v>0.54185452918549004</v>
      </c>
      <c r="J33" s="76">
        <f>分析係数表!G36</f>
        <v>2.0048115477145148E-3</v>
      </c>
      <c r="K33" s="78">
        <f t="shared" si="3"/>
        <v>1.0863162172924821E-3</v>
      </c>
      <c r="L33" s="79"/>
      <c r="M33" s="80"/>
      <c r="N33" s="81">
        <f>分析係数表!H36</f>
        <v>0.13239571297661262</v>
      </c>
      <c r="O33" s="82">
        <f t="shared" si="4"/>
        <v>3.1048015884970375</v>
      </c>
      <c r="P33" s="76">
        <f>分析係数表!C36</f>
        <v>0.6983193277310924</v>
      </c>
      <c r="Q33" s="82">
        <f t="shared" si="5"/>
        <v>2.168142958017679</v>
      </c>
      <c r="R33" s="83">
        <v>2.217494545110168</v>
      </c>
      <c r="S33" s="84">
        <f t="shared" si="6"/>
        <v>2.7593490742956579</v>
      </c>
      <c r="T33" s="85">
        <f>分析係数表!F36</f>
        <v>0.90136327185244591</v>
      </c>
      <c r="U33" s="86">
        <f t="shared" si="7"/>
        <v>2.4871759097901522</v>
      </c>
      <c r="V33" s="87">
        <f>分析係数表!D36</f>
        <v>3.6086607858861267E-3</v>
      </c>
      <c r="W33" s="167">
        <f t="shared" si="8"/>
        <v>0</v>
      </c>
      <c r="X33" s="76">
        <f>分析係数表!E36</f>
        <v>4.0096230954290296E-4</v>
      </c>
      <c r="Y33" s="166">
        <f t="shared" si="9"/>
        <v>0</v>
      </c>
    </row>
    <row r="34" spans="1:25" x14ac:dyDescent="0.2">
      <c r="A34" s="6" t="s">
        <v>22</v>
      </c>
      <c r="B34" s="5" t="s">
        <v>377</v>
      </c>
      <c r="C34" s="90"/>
      <c r="D34" s="76">
        <f>投入係数表!F34</f>
        <v>2.0833333333333332E-2</v>
      </c>
      <c r="E34" s="77">
        <f t="shared" si="0"/>
        <v>2.083333333333333</v>
      </c>
      <c r="F34" s="76">
        <f>分析係数表!C37</f>
        <v>0.25193798449612403</v>
      </c>
      <c r="G34" s="77">
        <f t="shared" si="1"/>
        <v>0.52487080103359163</v>
      </c>
      <c r="H34" s="77">
        <v>0.58733132855455217</v>
      </c>
      <c r="I34" s="77">
        <f t="shared" si="2"/>
        <v>0.58733132855455217</v>
      </c>
      <c r="J34" s="76">
        <f>分析係数表!G37</f>
        <v>0.36436436436436437</v>
      </c>
      <c r="K34" s="78">
        <f t="shared" si="3"/>
        <v>0.21400260620005704</v>
      </c>
      <c r="L34" s="79"/>
      <c r="M34" s="80"/>
      <c r="N34" s="81">
        <f>分析係数表!H37</f>
        <v>5.107773218056496E-2</v>
      </c>
      <c r="O34" s="82">
        <f t="shared" si="4"/>
        <v>1.1978199327274155</v>
      </c>
      <c r="P34" s="76">
        <f>分析係数表!C37</f>
        <v>0.25193798449612403</v>
      </c>
      <c r="Q34" s="82">
        <f t="shared" si="5"/>
        <v>0.30177633964062794</v>
      </c>
      <c r="R34" s="83">
        <v>0.3351988565933367</v>
      </c>
      <c r="S34" s="84">
        <f t="shared" si="6"/>
        <v>0.92253018514788887</v>
      </c>
      <c r="T34" s="85">
        <f>分析係数表!F37</f>
        <v>0.67567567567567566</v>
      </c>
      <c r="U34" s="86">
        <f t="shared" si="7"/>
        <v>0.62333120618100601</v>
      </c>
      <c r="V34" s="87">
        <f>分析係数表!D37</f>
        <v>9.1091091091091092E-2</v>
      </c>
      <c r="W34" s="167">
        <f t="shared" si="8"/>
        <v>0</v>
      </c>
      <c r="X34" s="76">
        <f>分析係数表!E37</f>
        <v>7.6576576576576572E-2</v>
      </c>
      <c r="Y34" s="166">
        <f t="shared" si="9"/>
        <v>0</v>
      </c>
    </row>
    <row r="35" spans="1:25" x14ac:dyDescent="0.2">
      <c r="A35" s="6" t="s">
        <v>23</v>
      </c>
      <c r="B35" s="5" t="s">
        <v>193</v>
      </c>
      <c r="C35" s="90"/>
      <c r="D35" s="76">
        <f>投入係数表!F35</f>
        <v>6.9444444444444441E-3</v>
      </c>
      <c r="E35" s="77">
        <f t="shared" si="0"/>
        <v>0.69444444444444442</v>
      </c>
      <c r="F35" s="76">
        <f>分析係数表!C38</f>
        <v>5.8638743455497355E-2</v>
      </c>
      <c r="G35" s="77">
        <f t="shared" si="1"/>
        <v>4.0721349621873161E-2</v>
      </c>
      <c r="H35" s="77">
        <v>5.1823213068616633E-2</v>
      </c>
      <c r="I35" s="77">
        <f t="shared" si="2"/>
        <v>5.1823213068616633E-2</v>
      </c>
      <c r="J35" s="76">
        <f>分析係数表!G38</f>
        <v>6.6115702479338845E-2</v>
      </c>
      <c r="K35" s="78">
        <f t="shared" si="3"/>
        <v>3.426328136768042E-3</v>
      </c>
      <c r="L35" s="79"/>
      <c r="M35" s="80"/>
      <c r="N35" s="81">
        <f>分析係数表!H38</f>
        <v>4.4663133989401971E-2</v>
      </c>
      <c r="O35" s="82">
        <f t="shared" si="4"/>
        <v>1.0473916884457355</v>
      </c>
      <c r="P35" s="76">
        <f>分析係数表!C38</f>
        <v>5.8638743455497355E-2</v>
      </c>
      <c r="Q35" s="82">
        <f t="shared" si="5"/>
        <v>6.1417732516189698E-2</v>
      </c>
      <c r="R35" s="83">
        <v>6.8862985065915358E-2</v>
      </c>
      <c r="S35" s="84">
        <f t="shared" si="6"/>
        <v>0.12068619813453199</v>
      </c>
      <c r="T35" s="85">
        <f>分析係数表!F38</f>
        <v>0.57851239669421484</v>
      </c>
      <c r="U35" s="86">
        <f t="shared" si="7"/>
        <v>6.9818461730720982E-2</v>
      </c>
      <c r="V35" s="87">
        <f>分析係数表!D38</f>
        <v>8.2644628099173556E-2</v>
      </c>
      <c r="W35" s="167">
        <f t="shared" si="8"/>
        <v>0</v>
      </c>
      <c r="X35" s="76">
        <f>分析係数表!E38</f>
        <v>0</v>
      </c>
      <c r="Y35" s="166">
        <f t="shared" si="9"/>
        <v>0</v>
      </c>
    </row>
    <row r="36" spans="1:25" x14ac:dyDescent="0.2">
      <c r="A36" s="6" t="s">
        <v>24</v>
      </c>
      <c r="B36" s="5" t="s">
        <v>39</v>
      </c>
      <c r="C36" s="90"/>
      <c r="D36" s="76">
        <f>投入係数表!F36</f>
        <v>0</v>
      </c>
      <c r="E36" s="77">
        <f t="shared" si="0"/>
        <v>0</v>
      </c>
      <c r="F36" s="76">
        <f>分析係数表!C39</f>
        <v>1</v>
      </c>
      <c r="G36" s="77">
        <f t="shared" si="1"/>
        <v>0</v>
      </c>
      <c r="H36" s="77">
        <v>0.26913652508720054</v>
      </c>
      <c r="I36" s="77">
        <f t="shared" si="2"/>
        <v>0.26913652508720054</v>
      </c>
      <c r="J36" s="76">
        <f>分析係数表!G39</f>
        <v>0.34956843403205917</v>
      </c>
      <c r="K36" s="78">
        <f t="shared" si="3"/>
        <v>9.4081633615562696E-2</v>
      </c>
      <c r="L36" s="79"/>
      <c r="M36" s="80"/>
      <c r="N36" s="81">
        <f>分析係数表!H39</f>
        <v>4.0639069285628906E-3</v>
      </c>
      <c r="O36" s="82">
        <f t="shared" si="4"/>
        <v>9.5302365942430869E-2</v>
      </c>
      <c r="P36" s="76">
        <f>分析係数表!C39</f>
        <v>1</v>
      </c>
      <c r="Q36" s="82">
        <f t="shared" si="5"/>
        <v>9.5302365942430869E-2</v>
      </c>
      <c r="R36" s="83">
        <v>0.17008860198407472</v>
      </c>
      <c r="S36" s="84">
        <f t="shared" si="6"/>
        <v>0.43922512707127526</v>
      </c>
      <c r="T36" s="85">
        <f>分析係数表!F39</f>
        <v>0.6997533908754624</v>
      </c>
      <c r="U36" s="86">
        <f t="shared" si="7"/>
        <v>0.30734927202583073</v>
      </c>
      <c r="V36" s="87">
        <f>分析係数表!D39</f>
        <v>6.7817509247842175E-2</v>
      </c>
      <c r="W36" s="167">
        <f t="shared" si="8"/>
        <v>0</v>
      </c>
      <c r="X36" s="76">
        <f>分析係数表!E39</f>
        <v>8.0764488286066582E-2</v>
      </c>
      <c r="Y36" s="166">
        <f t="shared" si="9"/>
        <v>0</v>
      </c>
    </row>
    <row r="37" spans="1:25" x14ac:dyDescent="0.2">
      <c r="A37" s="6" t="s">
        <v>25</v>
      </c>
      <c r="B37" s="5" t="s">
        <v>40</v>
      </c>
      <c r="C37" s="90"/>
      <c r="D37" s="76">
        <f>投入係数表!F37</f>
        <v>0</v>
      </c>
      <c r="E37" s="77">
        <f t="shared" si="0"/>
        <v>0</v>
      </c>
      <c r="F37" s="76">
        <f>分析係数表!C40</f>
        <v>0.52321668909825036</v>
      </c>
      <c r="G37" s="77">
        <f t="shared" si="1"/>
        <v>0</v>
      </c>
      <c r="H37" s="77">
        <v>5.9775869023850404E-4</v>
      </c>
      <c r="I37" s="77">
        <f t="shared" si="2"/>
        <v>5.9775869023850404E-4</v>
      </c>
      <c r="J37" s="76">
        <f>分析係数表!G40</f>
        <v>0.58262454434993927</v>
      </c>
      <c r="K37" s="78">
        <f t="shared" si="3"/>
        <v>3.4826888453142488E-4</v>
      </c>
      <c r="L37" s="79"/>
      <c r="M37" s="80"/>
      <c r="N37" s="81">
        <f>分析係数表!H40</f>
        <v>2.9881668592374198E-2</v>
      </c>
      <c r="O37" s="82">
        <f t="shared" si="4"/>
        <v>0.70075269075316826</v>
      </c>
      <c r="P37" s="76">
        <f>分析係数表!C40</f>
        <v>0.52321668909825036</v>
      </c>
      <c r="Q37" s="82">
        <f t="shared" si="5"/>
        <v>0.3666455027325628</v>
      </c>
      <c r="R37" s="83">
        <v>0.36678271610580804</v>
      </c>
      <c r="S37" s="84">
        <f t="shared" si="6"/>
        <v>0.36738047479604652</v>
      </c>
      <c r="T37" s="85">
        <f>分析係数表!F40</f>
        <v>0.77642770352369384</v>
      </c>
      <c r="U37" s="86">
        <f t="shared" si="7"/>
        <v>0.28524437836533867</v>
      </c>
      <c r="V37" s="87">
        <f>分析係数表!D40</f>
        <v>0.18529769137302551</v>
      </c>
      <c r="W37" s="167">
        <f t="shared" si="8"/>
        <v>0</v>
      </c>
      <c r="X37" s="76">
        <f>分析係数表!E40</f>
        <v>0.10328068043742406</v>
      </c>
      <c r="Y37" s="166">
        <f t="shared" si="9"/>
        <v>0</v>
      </c>
    </row>
    <row r="38" spans="1:25" x14ac:dyDescent="0.2">
      <c r="A38" s="6" t="s">
        <v>26</v>
      </c>
      <c r="B38" s="5" t="s">
        <v>276</v>
      </c>
      <c r="C38" s="90"/>
      <c r="D38" s="76">
        <f>投入係数表!F38</f>
        <v>0</v>
      </c>
      <c r="E38" s="77">
        <f t="shared" si="0"/>
        <v>0</v>
      </c>
      <c r="F38" s="76">
        <f>分析係数表!C41</f>
        <v>0.20545717383447781</v>
      </c>
      <c r="G38" s="77">
        <f t="shared" si="1"/>
        <v>0</v>
      </c>
      <c r="H38" s="77">
        <v>7.5222059177125359E-4</v>
      </c>
      <c r="I38" s="77">
        <f t="shared" si="2"/>
        <v>7.5222059177125359E-4</v>
      </c>
      <c r="J38" s="76">
        <f>分析係数表!G41</f>
        <v>0.49662731871838112</v>
      </c>
      <c r="K38" s="78">
        <f t="shared" si="3"/>
        <v>3.7357329557611158E-4</v>
      </c>
      <c r="L38" s="79"/>
      <c r="M38" s="80"/>
      <c r="N38" s="81">
        <f>分析係数表!H41</f>
        <v>5.2870632296107417E-2</v>
      </c>
      <c r="O38" s="82">
        <f t="shared" si="4"/>
        <v>1.2398650941726057</v>
      </c>
      <c r="P38" s="76">
        <f>分析係数表!C41</f>
        <v>0.20545717383447781</v>
      </c>
      <c r="Q38" s="82">
        <f t="shared" si="5"/>
        <v>0.25473917818472225</v>
      </c>
      <c r="R38" s="83">
        <v>0.25619460310887188</v>
      </c>
      <c r="S38" s="84">
        <f t="shared" si="6"/>
        <v>0.25694682370064315</v>
      </c>
      <c r="T38" s="85">
        <f>分析係数表!F41</f>
        <v>0.59106239460370991</v>
      </c>
      <c r="U38" s="86">
        <f t="shared" si="7"/>
        <v>0.15187160490231941</v>
      </c>
      <c r="V38" s="87">
        <f>分析係数表!D41</f>
        <v>0.2799325463743676</v>
      </c>
      <c r="W38" s="167">
        <f t="shared" si="8"/>
        <v>0</v>
      </c>
      <c r="X38" s="76">
        <f>分析係数表!E41</f>
        <v>0.26559865092748736</v>
      </c>
      <c r="Y38" s="166">
        <f t="shared" si="9"/>
        <v>0</v>
      </c>
    </row>
    <row r="39" spans="1:25" x14ac:dyDescent="0.2">
      <c r="A39" s="6" t="s">
        <v>51</v>
      </c>
      <c r="B39" s="5" t="s">
        <v>367</v>
      </c>
      <c r="C39" s="90"/>
      <c r="D39" s="76">
        <f>投入係数表!F39</f>
        <v>0</v>
      </c>
      <c r="E39" s="77">
        <f>$C$8*D39</f>
        <v>0</v>
      </c>
      <c r="F39" s="76">
        <f>分析係数表!C42</f>
        <v>0.63260340632603407</v>
      </c>
      <c r="G39" s="77">
        <f>E39*F39</f>
        <v>0</v>
      </c>
      <c r="H39" s="77">
        <v>6.7264569397647907E-3</v>
      </c>
      <c r="I39" s="77">
        <f>C39+H39</f>
        <v>6.7264569397647907E-3</v>
      </c>
      <c r="J39" s="76">
        <f>分析係数表!G42</f>
        <v>0.48091603053435117</v>
      </c>
      <c r="K39" s="78">
        <f>I39*J39</f>
        <v>3.2348609710319224E-3</v>
      </c>
      <c r="L39" s="79"/>
      <c r="M39" s="80"/>
      <c r="N39" s="81">
        <f>分析係数表!H42</f>
        <v>1.4900992071397267E-2</v>
      </c>
      <c r="O39" s="82">
        <f t="shared" si="4"/>
        <v>0.34944200845557988</v>
      </c>
      <c r="P39" s="76">
        <f>分析係数表!C42</f>
        <v>0.63260340632603407</v>
      </c>
      <c r="Q39" s="82">
        <f>O39*P39</f>
        <v>0.22105820486241062</v>
      </c>
      <c r="R39" s="83">
        <v>0.22473949573447116</v>
      </c>
      <c r="S39" s="84">
        <f>I39+R39</f>
        <v>0.23146595267423595</v>
      </c>
      <c r="T39" s="85">
        <f>分析係数表!F42</f>
        <v>0.54580152671755722</v>
      </c>
      <c r="U39" s="86">
        <f t="shared" si="7"/>
        <v>0.12633447035273182</v>
      </c>
      <c r="V39" s="87">
        <f>分析係数表!D42</f>
        <v>0.26335877862595419</v>
      </c>
      <c r="W39" s="167">
        <f t="shared" si="8"/>
        <v>0</v>
      </c>
      <c r="X39" s="76">
        <f>分析係数表!E42</f>
        <v>0.19083969465648856</v>
      </c>
      <c r="Y39" s="166">
        <f t="shared" si="9"/>
        <v>0</v>
      </c>
    </row>
    <row r="40" spans="1:25" x14ac:dyDescent="0.2">
      <c r="A40" s="6" t="s">
        <v>194</v>
      </c>
      <c r="B40" s="5" t="s">
        <v>41</v>
      </c>
      <c r="C40" s="90"/>
      <c r="D40" s="76">
        <f>投入係数表!F40</f>
        <v>6.9444444444444448E-2</v>
      </c>
      <c r="E40" s="77">
        <f>$C$8*D40</f>
        <v>6.9444444444444446</v>
      </c>
      <c r="F40" s="76">
        <f>分析係数表!C43</f>
        <v>0.18460513162279235</v>
      </c>
      <c r="G40" s="77">
        <f>E40*F40</f>
        <v>1.2819800807138357</v>
      </c>
      <c r="H40" s="77">
        <v>1.3772531644373829</v>
      </c>
      <c r="I40" s="77">
        <f>C40+H40</f>
        <v>1.3772531644373829</v>
      </c>
      <c r="J40" s="76">
        <f>分析係数表!G43</f>
        <v>0.34455128205128205</v>
      </c>
      <c r="K40" s="78">
        <f>I40*J40</f>
        <v>0.47453434351608542</v>
      </c>
      <c r="L40" s="79"/>
      <c r="M40" s="80"/>
      <c r="N40" s="81">
        <f>分析係数表!H43</f>
        <v>4.0001593688991595E-2</v>
      </c>
      <c r="O40" s="82">
        <f t="shared" si="4"/>
        <v>0.93807426868824118</v>
      </c>
      <c r="P40" s="76">
        <f>分析係数表!C43</f>
        <v>0.18460513162279235</v>
      </c>
      <c r="Q40" s="82">
        <f>O40*P40</f>
        <v>0.17317332384314743</v>
      </c>
      <c r="R40" s="83">
        <v>0.22663936427868572</v>
      </c>
      <c r="S40" s="84">
        <f>I40+R40</f>
        <v>1.6038925287160686</v>
      </c>
      <c r="T40" s="85">
        <f>分析係数表!F43</f>
        <v>0.64423076923076927</v>
      </c>
      <c r="U40" s="86">
        <f t="shared" si="7"/>
        <v>1.0332769175382366</v>
      </c>
      <c r="V40" s="87">
        <f>分析係数表!D43</f>
        <v>0.36378205128205127</v>
      </c>
      <c r="W40" s="167">
        <f t="shared" si="8"/>
        <v>1</v>
      </c>
      <c r="X40" s="76">
        <f>分析係数表!E43</f>
        <v>0.22596153846153846</v>
      </c>
      <c r="Y40" s="166">
        <f t="shared" si="9"/>
        <v>0</v>
      </c>
    </row>
    <row r="41" spans="1:25" x14ac:dyDescent="0.2">
      <c r="A41" s="6" t="s">
        <v>340</v>
      </c>
      <c r="B41" s="5" t="s">
        <v>42</v>
      </c>
      <c r="C41" s="90"/>
      <c r="D41" s="76">
        <f>投入係数表!F41</f>
        <v>0</v>
      </c>
      <c r="E41" s="77">
        <f>$C$8*D41</f>
        <v>0</v>
      </c>
      <c r="F41" s="76">
        <f>分析係数表!C44</f>
        <v>0.21127596439169138</v>
      </c>
      <c r="G41" s="77">
        <f>E41*F41</f>
        <v>0</v>
      </c>
      <c r="H41" s="77">
        <v>6.8602016116671178E-4</v>
      </c>
      <c r="I41" s="77">
        <f>C41+H41</f>
        <v>6.8602016116671178E-4</v>
      </c>
      <c r="J41" s="76">
        <f>分析係数表!G44</f>
        <v>0.28586387434554972</v>
      </c>
      <c r="K41" s="78">
        <f>I41*J41</f>
        <v>1.9610838115027466E-4</v>
      </c>
      <c r="L41" s="79"/>
      <c r="M41" s="80"/>
      <c r="N41" s="81">
        <f>分析係数表!H44</f>
        <v>0.11633929638631021</v>
      </c>
      <c r="O41" s="82">
        <f t="shared" si="4"/>
        <v>2.728263809332335</v>
      </c>
      <c r="P41" s="76">
        <f>分析係数表!C44</f>
        <v>0.21127596439169138</v>
      </c>
      <c r="Q41" s="82">
        <f>O41*P41</f>
        <v>0.57641656743163872</v>
      </c>
      <c r="R41" s="83">
        <v>0.57953114545278683</v>
      </c>
      <c r="S41" s="84">
        <f>I41+R41</f>
        <v>0.58021716561395353</v>
      </c>
      <c r="T41" s="85">
        <f>分析係数表!F44</f>
        <v>0.54973821989528793</v>
      </c>
      <c r="U41" s="86">
        <f t="shared" si="7"/>
        <v>0.31896755177730429</v>
      </c>
      <c r="V41" s="87">
        <f>分析係数表!D44</f>
        <v>0.41256544502617803</v>
      </c>
      <c r="W41" s="167">
        <f t="shared" si="8"/>
        <v>0</v>
      </c>
      <c r="X41" s="76">
        <f>分析係数表!E44</f>
        <v>0.29528795811518327</v>
      </c>
      <c r="Y41" s="166">
        <f t="shared" si="9"/>
        <v>0</v>
      </c>
    </row>
    <row r="42" spans="1:25" x14ac:dyDescent="0.2">
      <c r="A42" s="6" t="s">
        <v>341</v>
      </c>
      <c r="B42" s="5" t="s">
        <v>278</v>
      </c>
      <c r="C42" s="90"/>
      <c r="D42" s="76">
        <f>投入係数表!F42</f>
        <v>0</v>
      </c>
      <c r="E42" s="77">
        <f>$C$8*D42</f>
        <v>0</v>
      </c>
      <c r="F42" s="76">
        <f>分析係数表!C45</f>
        <v>1</v>
      </c>
      <c r="G42" s="77">
        <f>E42*F42</f>
        <v>0</v>
      </c>
      <c r="H42" s="77">
        <v>1.1830172044938976E-2</v>
      </c>
      <c r="I42" s="77">
        <f>C42+H42</f>
        <v>1.1830172044938976E-2</v>
      </c>
      <c r="J42" s="76">
        <f>分析係数表!G45</f>
        <v>0</v>
      </c>
      <c r="K42" s="78">
        <f>I42*J42</f>
        <v>0</v>
      </c>
      <c r="L42" s="79"/>
      <c r="M42" s="80"/>
      <c r="N42" s="81">
        <f>分析係数表!H45</f>
        <v>0</v>
      </c>
      <c r="O42" s="82">
        <f t="shared" si="4"/>
        <v>0</v>
      </c>
      <c r="P42" s="76">
        <f>分析係数表!C45</f>
        <v>1</v>
      </c>
      <c r="Q42" s="82">
        <f>O42*P42</f>
        <v>0</v>
      </c>
      <c r="R42" s="83">
        <v>1.4444724667602131E-2</v>
      </c>
      <c r="S42" s="84">
        <f>I42+R42</f>
        <v>2.6274896712541108E-2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投入係数表!F43</f>
        <v>2.0833333333333332E-2</v>
      </c>
      <c r="E43" s="77">
        <f>$C$8*D43</f>
        <v>2.083333333333333</v>
      </c>
      <c r="F43" s="76">
        <f>分析係数表!C46</f>
        <v>0.67444574095682608</v>
      </c>
      <c r="G43" s="77">
        <f>E43*F43</f>
        <v>1.405095293660054</v>
      </c>
      <c r="H43" s="77">
        <v>1.4296334681237537</v>
      </c>
      <c r="I43" s="77">
        <f>C43+H43</f>
        <v>1.4296334681237537</v>
      </c>
      <c r="J43" s="76">
        <f>分析係数表!G46</f>
        <v>1.0362694300518135E-2</v>
      </c>
      <c r="K43" s="78">
        <f>I43*J43</f>
        <v>1.4814854591955997E-2</v>
      </c>
      <c r="L43" s="79"/>
      <c r="M43" s="80"/>
      <c r="N43" s="81">
        <f>分析係数表!H46</f>
        <v>2.3785808199529863E-2</v>
      </c>
      <c r="O43" s="82">
        <f t="shared" si="4"/>
        <v>0.55779914183952195</v>
      </c>
      <c r="P43" s="76">
        <f>分析係数表!C46</f>
        <v>0.67444574095682608</v>
      </c>
      <c r="Q43" s="82">
        <f>O43*P43</f>
        <v>0.37620525552303813</v>
      </c>
      <c r="R43" s="83">
        <v>0.39725899695515399</v>
      </c>
      <c r="S43" s="84">
        <f>I43+R43</f>
        <v>1.8268924650789078</v>
      </c>
      <c r="T43" s="85">
        <f>分析係数表!F46</f>
        <v>0.31433506044905007</v>
      </c>
      <c r="U43" s="86">
        <f t="shared" si="7"/>
        <v>0.57425635344449255</v>
      </c>
      <c r="V43" s="87">
        <f>分析係数表!D46</f>
        <v>0</v>
      </c>
      <c r="W43" s="167">
        <f t="shared" si="8"/>
        <v>0</v>
      </c>
      <c r="X43" s="76">
        <f>分析係数表!E46</f>
        <v>1.7271157167530224E-3</v>
      </c>
      <c r="Y43" s="166">
        <f t="shared" si="9"/>
        <v>0</v>
      </c>
    </row>
    <row r="44" spans="1:25" x14ac:dyDescent="0.2">
      <c r="A44" s="192">
        <v>40</v>
      </c>
      <c r="B44" s="14" t="s">
        <v>150</v>
      </c>
      <c r="C44" s="197">
        <f>SUM(C5:C43)</f>
        <v>100</v>
      </c>
      <c r="D44" s="92">
        <f>投入係数表!F44</f>
        <v>0.35416666666666669</v>
      </c>
      <c r="E44" s="91">
        <f>SUM(E5:E43)</f>
        <v>35.416666666666664</v>
      </c>
      <c r="F44" s="92">
        <f>分析係数表!C47</f>
        <v>0.30293510145279712</v>
      </c>
      <c r="G44" s="91">
        <f>SUM(G5:G43)</f>
        <v>7.3417597278663704</v>
      </c>
      <c r="H44" s="91">
        <f>SUM(H5:H43)</f>
        <v>8.5063624595809166</v>
      </c>
      <c r="I44" s="91">
        <f>SUM(I5:I43)</f>
        <v>108.50636245958087</v>
      </c>
      <c r="J44" s="92">
        <f>分析係数表!G47</f>
        <v>0.26248630220382319</v>
      </c>
      <c r="K44" s="93">
        <f>SUM(K5:K43)</f>
        <v>37.401790080199405</v>
      </c>
      <c r="L44" s="94">
        <f>最終需要_まとめ!$L$33</f>
        <v>0.627</v>
      </c>
      <c r="M44" s="91">
        <f>K44*L44</f>
        <v>23.450922380285025</v>
      </c>
      <c r="N44" s="95">
        <f>分析係数表!H47</f>
        <v>1</v>
      </c>
      <c r="O44" s="96">
        <f>SUM(O5:O43)</f>
        <v>23.450922380285025</v>
      </c>
      <c r="P44" s="92">
        <f>分析係数表!C47</f>
        <v>0.30293510145279712</v>
      </c>
      <c r="Q44" s="96">
        <f>SUM(Q5:Q43)</f>
        <v>6.012482107697541</v>
      </c>
      <c r="R44" s="91">
        <f>SUM(R5:R43)</f>
        <v>6.6282618206154309</v>
      </c>
      <c r="S44" s="97">
        <f>SUM(S5:S43)</f>
        <v>115.13462428019638</v>
      </c>
      <c r="T44" s="98">
        <f>分析係数表!F47</f>
        <v>0.4935102885669061</v>
      </c>
      <c r="U44" s="99">
        <f>SUM(U5:U43)</f>
        <v>66.424918283912888</v>
      </c>
      <c r="V44" s="100">
        <f>分析係数表!D47</f>
        <v>0.11041032509436259</v>
      </c>
      <c r="W44" s="164">
        <f>SUM(W5:W43)</f>
        <v>1</v>
      </c>
      <c r="X44" s="92">
        <f>分析係数表!E47</f>
        <v>8.4451479361987089E-2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247</v>
      </c>
      <c r="S2" s="3" t="s">
        <v>152</v>
      </c>
      <c r="U2" s="64" t="s">
        <v>209</v>
      </c>
      <c r="W2" s="3" t="s">
        <v>130</v>
      </c>
      <c r="Y2" s="3" t="s">
        <v>153</v>
      </c>
    </row>
    <row r="3" spans="1:25" ht="44" x14ac:dyDescent="0.2">
      <c r="B3" s="65"/>
      <c r="C3" s="66" t="s">
        <v>227</v>
      </c>
      <c r="D3" s="66" t="s">
        <v>308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投入係数表!G5</f>
        <v>0.20689655172413793</v>
      </c>
      <c r="E5" s="77">
        <f t="shared" ref="E5:E38" si="0">$C$9*D5</f>
        <v>20.689655172413794</v>
      </c>
      <c r="F5" s="76">
        <f>分析係数表!C8</f>
        <v>0.98909090909090913</v>
      </c>
      <c r="G5" s="77">
        <f t="shared" ref="G5:G38" si="1">E5*F5</f>
        <v>20.463949843260188</v>
      </c>
      <c r="H5" s="77">
        <f t="array" ref="H5:H43">MMULT(逆行列係数!C5:AO43,'5'!G5:G43)</f>
        <v>23.82174436812323</v>
      </c>
      <c r="I5" s="77">
        <f t="shared" ref="I5:I38" si="2">C5+H5</f>
        <v>23.82174436812323</v>
      </c>
      <c r="J5" s="76">
        <f>分析係数表!G8</f>
        <v>0.12014134275618374</v>
      </c>
      <c r="K5" s="78">
        <f t="shared" ref="K5:K38" si="3">I5*J5</f>
        <v>2.8619763551808828</v>
      </c>
      <c r="L5" s="79" t="s">
        <v>180</v>
      </c>
      <c r="M5" s="80" t="s">
        <v>180</v>
      </c>
      <c r="N5" s="81">
        <f>分析係数表!H8</f>
        <v>1.3068249731064983E-2</v>
      </c>
      <c r="O5" s="82">
        <f t="shared" ref="O5:O43" si="4">$M$44*N5</f>
        <v>0.16427710279665272</v>
      </c>
      <c r="P5" s="76">
        <f>分析係数表!C8</f>
        <v>0.98909090909090913</v>
      </c>
      <c r="Q5" s="82">
        <f t="shared" ref="Q5:Q38" si="5">O5*P5</f>
        <v>0.16248498894796198</v>
      </c>
      <c r="R5" s="83">
        <f t="array" ref="R5:R43">MMULT(逆行列係数!C5:AO43,'5'!Q5:Q43)</f>
        <v>0.19797652292292514</v>
      </c>
      <c r="S5" s="84">
        <f t="shared" ref="S5:S38" si="6">I5+R5</f>
        <v>24.019720891046155</v>
      </c>
      <c r="T5" s="85">
        <f>分析係数表!F8</f>
        <v>0.45141342756183744</v>
      </c>
      <c r="U5" s="86">
        <f t="shared" ref="U5:U43" si="7">S5*T5</f>
        <v>10.842824536505818</v>
      </c>
      <c r="V5" s="87">
        <f>分析係数表!D8</f>
        <v>0.18992932862190812</v>
      </c>
      <c r="W5" s="167">
        <f t="shared" ref="W5:W43" si="8">ROUND(S5*V5,0)</f>
        <v>5</v>
      </c>
      <c r="X5" s="76">
        <f>分析係数表!E8</f>
        <v>0.11484098939929328</v>
      </c>
      <c r="Y5" s="166">
        <f t="shared" ref="Y5:Y43" si="9">ROUND(S5*X5,0)</f>
        <v>3</v>
      </c>
    </row>
    <row r="6" spans="1:25" x14ac:dyDescent="0.2">
      <c r="A6" s="6" t="s">
        <v>219</v>
      </c>
      <c r="B6" s="5" t="s">
        <v>265</v>
      </c>
      <c r="C6" s="90"/>
      <c r="D6" s="76">
        <f>投入係数表!G6</f>
        <v>0</v>
      </c>
      <c r="E6" s="77">
        <f t="shared" si="0"/>
        <v>0</v>
      </c>
      <c r="F6" s="76">
        <f>分析係数表!C9</f>
        <v>0.97580645161290325</v>
      </c>
      <c r="G6" s="77">
        <f t="shared" si="1"/>
        <v>0</v>
      </c>
      <c r="H6" s="77">
        <v>7.020794795637729E-2</v>
      </c>
      <c r="I6" s="77">
        <f t="shared" si="2"/>
        <v>7.020794795637729E-2</v>
      </c>
      <c r="J6" s="76">
        <f>分析係数表!G9</f>
        <v>0.23846153846153847</v>
      </c>
      <c r="K6" s="78">
        <f t="shared" si="3"/>
        <v>1.6741895281905353E-2</v>
      </c>
      <c r="L6" s="79"/>
      <c r="M6" s="80"/>
      <c r="N6" s="81">
        <f>分析係数表!H9</f>
        <v>6.773178214271485E-4</v>
      </c>
      <c r="O6" s="82">
        <f t="shared" si="4"/>
        <v>8.5143620351923657E-3</v>
      </c>
      <c r="P6" s="76">
        <f>分析係数表!C9</f>
        <v>0.97580645161290325</v>
      </c>
      <c r="Q6" s="82">
        <f t="shared" si="5"/>
        <v>8.3083694053086802E-3</v>
      </c>
      <c r="R6" s="83">
        <v>1.1627943327864191E-2</v>
      </c>
      <c r="S6" s="84">
        <f t="shared" si="6"/>
        <v>8.1835891284241485E-2</v>
      </c>
      <c r="T6" s="85">
        <f>分析係数表!F9</f>
        <v>0.65384615384615385</v>
      </c>
      <c r="U6" s="86">
        <f t="shared" si="7"/>
        <v>5.3508082762773281E-2</v>
      </c>
      <c r="V6" s="87">
        <f>分析係数表!D9</f>
        <v>0.11538461538461539</v>
      </c>
      <c r="W6" s="167">
        <f t="shared" si="8"/>
        <v>0</v>
      </c>
      <c r="X6" s="76">
        <f>分析係数表!E9</f>
        <v>0</v>
      </c>
      <c r="Y6" s="166">
        <f t="shared" si="9"/>
        <v>0</v>
      </c>
    </row>
    <row r="7" spans="1:25" x14ac:dyDescent="0.2">
      <c r="A7" s="6" t="s">
        <v>220</v>
      </c>
      <c r="B7" s="5" t="s">
        <v>266</v>
      </c>
      <c r="C7" s="90"/>
      <c r="D7" s="76">
        <f>投入係数表!G7</f>
        <v>4.3103448275862072E-2</v>
      </c>
      <c r="E7" s="77">
        <f t="shared" si="0"/>
        <v>4.3103448275862073</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1.7028724070384731E-2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投入係数表!G8</f>
        <v>0</v>
      </c>
      <c r="E8" s="77">
        <f t="shared" si="0"/>
        <v>0</v>
      </c>
      <c r="F8" s="76">
        <f>分析係数表!C11</f>
        <v>0.58682634730538918</v>
      </c>
      <c r="G8" s="77">
        <f t="shared" si="1"/>
        <v>0</v>
      </c>
      <c r="H8" s="77">
        <v>1.6244047584224899E-2</v>
      </c>
      <c r="I8" s="77">
        <f t="shared" si="2"/>
        <v>1.6244047584224899E-2</v>
      </c>
      <c r="J8" s="76">
        <f>分析係数表!G11</f>
        <v>0.35416666666666669</v>
      </c>
      <c r="K8" s="78">
        <f t="shared" si="3"/>
        <v>5.7531001860796523E-3</v>
      </c>
      <c r="L8" s="79"/>
      <c r="M8" s="80"/>
      <c r="N8" s="81">
        <f>分析係数表!H11</f>
        <v>-3.9842224789832265E-5</v>
      </c>
      <c r="O8" s="82">
        <f t="shared" si="4"/>
        <v>-5.0084482559955093E-4</v>
      </c>
      <c r="P8" s="76">
        <f>分析係数表!C11</f>
        <v>0.58682634730538918</v>
      </c>
      <c r="Q8" s="82">
        <f t="shared" si="5"/>
        <v>-2.9390893957338915E-4</v>
      </c>
      <c r="R8" s="83">
        <v>3.4943654967977268E-3</v>
      </c>
      <c r="S8" s="84">
        <f t="shared" si="6"/>
        <v>1.9738413081022626E-2</v>
      </c>
      <c r="T8" s="85">
        <f>分析係数表!F11</f>
        <v>0.57638888888888884</v>
      </c>
      <c r="U8" s="86">
        <f t="shared" si="7"/>
        <v>1.137700198420054E-2</v>
      </c>
      <c r="V8" s="87">
        <f>分析係数表!D11</f>
        <v>0</v>
      </c>
      <c r="W8" s="167">
        <f t="shared" si="8"/>
        <v>0</v>
      </c>
      <c r="X8" s="76">
        <f>分析係数表!E11</f>
        <v>0</v>
      </c>
      <c r="Y8" s="166">
        <f t="shared" si="9"/>
        <v>0</v>
      </c>
    </row>
    <row r="9" spans="1:25" x14ac:dyDescent="0.2">
      <c r="A9" s="6" t="s">
        <v>222</v>
      </c>
      <c r="B9" s="5" t="s">
        <v>190</v>
      </c>
      <c r="C9" s="75">
        <f>最終需要_まとめ!C10</f>
        <v>100</v>
      </c>
      <c r="D9" s="76">
        <f>投入係数表!G9</f>
        <v>0.21551724137931033</v>
      </c>
      <c r="E9" s="77">
        <f t="shared" si="0"/>
        <v>21.551724137931032</v>
      </c>
      <c r="F9" s="76">
        <f>分析係数表!C12</f>
        <v>4.9122807017544234E-3</v>
      </c>
      <c r="G9" s="77">
        <f t="shared" si="1"/>
        <v>0.1058681185722936</v>
      </c>
      <c r="H9" s="77">
        <v>0.12144889009871158</v>
      </c>
      <c r="I9" s="77">
        <f t="shared" si="2"/>
        <v>100.1214488900987</v>
      </c>
      <c r="J9" s="76">
        <f>分析係数表!G12</f>
        <v>0.15517241379310345</v>
      </c>
      <c r="K9" s="78">
        <f t="shared" si="3"/>
        <v>15.536086896739455</v>
      </c>
      <c r="L9" s="79"/>
      <c r="M9" s="80"/>
      <c r="N9" s="81">
        <f>分析係数表!H12</f>
        <v>9.8290768556516195E-2</v>
      </c>
      <c r="O9" s="82">
        <f t="shared" si="4"/>
        <v>1.2355841847540923</v>
      </c>
      <c r="P9" s="76">
        <f>分析係数表!C12</f>
        <v>4.9122807017544234E-3</v>
      </c>
      <c r="Q9" s="82">
        <f t="shared" si="5"/>
        <v>6.0695363461604999E-3</v>
      </c>
      <c r="R9" s="83">
        <v>6.4197404873571687E-3</v>
      </c>
      <c r="S9" s="84">
        <f t="shared" si="6"/>
        <v>100.12786863058606</v>
      </c>
      <c r="T9" s="85">
        <f>分析係数表!F12</f>
        <v>0.31896551724137934</v>
      </c>
      <c r="U9" s="86">
        <f t="shared" si="7"/>
        <v>31.937337408031766</v>
      </c>
      <c r="V9" s="87">
        <f>分析係数表!D12</f>
        <v>0.18965517241379309</v>
      </c>
      <c r="W9" s="167">
        <f t="shared" si="8"/>
        <v>19</v>
      </c>
      <c r="X9" s="76">
        <f>分析係数表!E12</f>
        <v>0.12931034482758622</v>
      </c>
      <c r="Y9" s="166">
        <f t="shared" si="9"/>
        <v>13</v>
      </c>
    </row>
    <row r="10" spans="1:25" x14ac:dyDescent="0.2">
      <c r="A10" s="6" t="s">
        <v>223</v>
      </c>
      <c r="B10" s="5" t="s">
        <v>28</v>
      </c>
      <c r="C10" s="90"/>
      <c r="D10" s="76">
        <f>投入係数表!G10</f>
        <v>0</v>
      </c>
      <c r="E10" s="77">
        <f t="shared" si="0"/>
        <v>0</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0.18531258547183385</v>
      </c>
      <c r="P10" s="76">
        <f>分析係数表!C13</f>
        <v>0</v>
      </c>
      <c r="Q10" s="82">
        <f t="shared" si="5"/>
        <v>0</v>
      </c>
      <c r="R10" s="83">
        <v>0</v>
      </c>
      <c r="S10" s="84">
        <f t="shared" si="6"/>
        <v>0</v>
      </c>
      <c r="T10" s="85">
        <f>分析係数表!F13</f>
        <v>0.38505747126436779</v>
      </c>
      <c r="U10" s="86">
        <f t="shared" si="7"/>
        <v>0</v>
      </c>
      <c r="V10" s="87">
        <f>分析係数表!D13</f>
        <v>0.37931034482758619</v>
      </c>
      <c r="W10" s="167">
        <f t="shared" si="8"/>
        <v>0</v>
      </c>
      <c r="X10" s="76">
        <f>分析係数表!E13</f>
        <v>0.33333333333333331</v>
      </c>
      <c r="Y10" s="166">
        <f t="shared" si="9"/>
        <v>0</v>
      </c>
    </row>
    <row r="11" spans="1:25" x14ac:dyDescent="0.2">
      <c r="A11" s="6" t="s">
        <v>224</v>
      </c>
      <c r="B11" s="5" t="s">
        <v>267</v>
      </c>
      <c r="C11" s="90"/>
      <c r="D11" s="76">
        <f>投入係数表!G11</f>
        <v>1.7241379310344827E-2</v>
      </c>
      <c r="E11" s="77">
        <f t="shared" si="0"/>
        <v>1.7241379310344827</v>
      </c>
      <c r="F11" s="76">
        <f>分析係数表!C14</f>
        <v>0.28421052631578947</v>
      </c>
      <c r="G11" s="77">
        <f t="shared" si="1"/>
        <v>0.49001814882032663</v>
      </c>
      <c r="H11" s="77">
        <v>0.76985609717890102</v>
      </c>
      <c r="I11" s="77">
        <f t="shared" si="2"/>
        <v>0.76985609717890102</v>
      </c>
      <c r="J11" s="76">
        <f>分析係数表!G14</f>
        <v>0.16638935108153077</v>
      </c>
      <c r="K11" s="78">
        <f t="shared" si="3"/>
        <v>0.12809585643575724</v>
      </c>
      <c r="L11" s="79"/>
      <c r="M11" s="80"/>
      <c r="N11" s="81">
        <f>分析係数表!H14</f>
        <v>1.2351089684848001E-3</v>
      </c>
      <c r="O11" s="82">
        <f t="shared" si="4"/>
        <v>1.5526189593586079E-2</v>
      </c>
      <c r="P11" s="76">
        <f>分析係数表!C14</f>
        <v>0.28421052631578947</v>
      </c>
      <c r="Q11" s="82">
        <f t="shared" si="5"/>
        <v>4.4127065160718326E-3</v>
      </c>
      <c r="R11" s="83">
        <v>1.908491963733101E-2</v>
      </c>
      <c r="S11" s="84">
        <f t="shared" si="6"/>
        <v>0.78894101681623208</v>
      </c>
      <c r="T11" s="85">
        <f>分析係数表!F14</f>
        <v>0.35440931780366058</v>
      </c>
      <c r="U11" s="86">
        <f t="shared" si="7"/>
        <v>0.27960804755716712</v>
      </c>
      <c r="V11" s="87">
        <f>分析係数表!D14</f>
        <v>9.9833610648918464E-2</v>
      </c>
      <c r="W11" s="167">
        <f t="shared" si="8"/>
        <v>0</v>
      </c>
      <c r="X11" s="76">
        <f>分析係数表!E14</f>
        <v>6.8219633943427616E-2</v>
      </c>
      <c r="Y11" s="166">
        <f t="shared" si="9"/>
        <v>0</v>
      </c>
    </row>
    <row r="12" spans="1:25" x14ac:dyDescent="0.2">
      <c r="A12" s="6" t="s">
        <v>225</v>
      </c>
      <c r="B12" s="5" t="s">
        <v>29</v>
      </c>
      <c r="C12" s="90"/>
      <c r="D12" s="76">
        <f>投入係数表!G12</f>
        <v>8.6206896551724137E-3</v>
      </c>
      <c r="E12" s="77">
        <f t="shared" si="0"/>
        <v>0.86206896551724133</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0.11469346506229718</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90"/>
      <c r="D13" s="76">
        <f>投入係数表!G13</f>
        <v>8.6206896551724137E-3</v>
      </c>
      <c r="E13" s="77">
        <f t="shared" si="0"/>
        <v>0.86206896551724133</v>
      </c>
      <c r="F13" s="76">
        <f>分析係数表!C16</f>
        <v>1.2870012870012881E-2</v>
      </c>
      <c r="G13" s="77">
        <f t="shared" si="1"/>
        <v>1.1094838681045587E-2</v>
      </c>
      <c r="H13" s="77">
        <v>1.3851759082207329E-2</v>
      </c>
      <c r="I13" s="77">
        <f t="shared" si="2"/>
        <v>1.3851759082207329E-2</v>
      </c>
      <c r="J13" s="76">
        <f>分析係数表!G16</f>
        <v>4.3478260869565216E-2</v>
      </c>
      <c r="K13" s="78">
        <f t="shared" si="3"/>
        <v>6.0225039487857952E-4</v>
      </c>
      <c r="L13" s="79"/>
      <c r="M13" s="80"/>
      <c r="N13" s="81">
        <f>分析係数表!H16</f>
        <v>1.7650105581895694E-2</v>
      </c>
      <c r="O13" s="82">
        <f t="shared" si="4"/>
        <v>0.22187425774060107</v>
      </c>
      <c r="P13" s="76">
        <f>分析係数表!C16</f>
        <v>1.2870012870012881E-2</v>
      </c>
      <c r="Q13" s="82">
        <f t="shared" si="5"/>
        <v>2.8555245526460911E-3</v>
      </c>
      <c r="R13" s="83">
        <v>3.0783598222185898E-3</v>
      </c>
      <c r="S13" s="84">
        <f t="shared" si="6"/>
        <v>1.6930118904425921E-2</v>
      </c>
      <c r="T13" s="85">
        <f>分析係数表!F16</f>
        <v>0.30434782608695654</v>
      </c>
      <c r="U13" s="86">
        <f t="shared" si="7"/>
        <v>5.1526448839557155E-3</v>
      </c>
      <c r="V13" s="87">
        <f>分析係数表!D16</f>
        <v>0</v>
      </c>
      <c r="W13" s="167">
        <f t="shared" si="8"/>
        <v>0</v>
      </c>
      <c r="X13" s="76">
        <f>分析係数表!E16</f>
        <v>0</v>
      </c>
      <c r="Y13" s="166">
        <f t="shared" si="9"/>
        <v>0</v>
      </c>
    </row>
    <row r="14" spans="1:25" x14ac:dyDescent="0.2">
      <c r="A14" s="6" t="s">
        <v>2</v>
      </c>
      <c r="B14" s="5" t="s">
        <v>364</v>
      </c>
      <c r="C14" s="90"/>
      <c r="D14" s="76">
        <f>投入係数表!G14</f>
        <v>1.7241379310344827E-2</v>
      </c>
      <c r="E14" s="77">
        <f t="shared" si="0"/>
        <v>1.7241379310344827</v>
      </c>
      <c r="F14" s="76">
        <f>分析係数表!C17</f>
        <v>0.42397137745974955</v>
      </c>
      <c r="G14" s="77">
        <f t="shared" si="1"/>
        <v>0.73098513355129224</v>
      </c>
      <c r="H14" s="77">
        <v>0.96130893001595696</v>
      </c>
      <c r="I14" s="77">
        <f t="shared" si="2"/>
        <v>0.96130893001595696</v>
      </c>
      <c r="J14" s="76">
        <f>分析係数表!G17</f>
        <v>0.21220930232558138</v>
      </c>
      <c r="K14" s="78">
        <f t="shared" si="3"/>
        <v>0.20399869735803736</v>
      </c>
      <c r="L14" s="79"/>
      <c r="M14" s="80"/>
      <c r="N14" s="81">
        <f>分析係数表!H17</f>
        <v>2.9483246344475873E-3</v>
      </c>
      <c r="O14" s="82">
        <f t="shared" si="4"/>
        <v>3.7062517094366768E-2</v>
      </c>
      <c r="P14" s="76">
        <f>分析係数表!C17</f>
        <v>0.42397137745974955</v>
      </c>
      <c r="Q14" s="82">
        <f t="shared" si="5"/>
        <v>1.5713446424624192E-2</v>
      </c>
      <c r="R14" s="83">
        <v>3.1574266851440484E-2</v>
      </c>
      <c r="S14" s="84">
        <f t="shared" si="6"/>
        <v>0.99288319686739746</v>
      </c>
      <c r="T14" s="85">
        <f>分析係数表!F17</f>
        <v>0.32194767441860467</v>
      </c>
      <c r="U14" s="86">
        <f t="shared" si="7"/>
        <v>0.31965643620076822</v>
      </c>
      <c r="V14" s="87">
        <f>分析係数表!D17</f>
        <v>4.1908914728682169E-2</v>
      </c>
      <c r="W14" s="167">
        <f t="shared" si="8"/>
        <v>0</v>
      </c>
      <c r="X14" s="76">
        <f>分析係数表!E17</f>
        <v>4.2151162790697673E-2</v>
      </c>
      <c r="Y14" s="166">
        <f t="shared" si="9"/>
        <v>0</v>
      </c>
    </row>
    <row r="15" spans="1:25" x14ac:dyDescent="0.2">
      <c r="A15" s="6" t="s">
        <v>3</v>
      </c>
      <c r="B15" s="5" t="s">
        <v>31</v>
      </c>
      <c r="C15" s="90"/>
      <c r="D15" s="76">
        <f>投入係数表!G15</f>
        <v>0</v>
      </c>
      <c r="E15" s="77">
        <f t="shared" si="0"/>
        <v>0</v>
      </c>
      <c r="F15" s="76">
        <f>分析係数表!C18</f>
        <v>0.3411764705882353</v>
      </c>
      <c r="G15" s="77">
        <f t="shared" si="1"/>
        <v>0</v>
      </c>
      <c r="H15" s="77">
        <v>2.9205204990554776E-2</v>
      </c>
      <c r="I15" s="77">
        <f t="shared" si="2"/>
        <v>2.9205204990554776E-2</v>
      </c>
      <c r="J15" s="76">
        <f>分析係数表!G18</f>
        <v>0.21582733812949639</v>
      </c>
      <c r="K15" s="78">
        <f t="shared" si="3"/>
        <v>6.3032816526377208E-3</v>
      </c>
      <c r="L15" s="79"/>
      <c r="M15" s="80"/>
      <c r="N15" s="81">
        <f>分析係数表!H18</f>
        <v>4.7810669747798716E-4</v>
      </c>
      <c r="O15" s="82">
        <f t="shared" si="4"/>
        <v>6.0101379071946107E-3</v>
      </c>
      <c r="P15" s="76">
        <f>分析係数表!C18</f>
        <v>0.3411764705882353</v>
      </c>
      <c r="Q15" s="82">
        <f t="shared" si="5"/>
        <v>2.05051763892522E-3</v>
      </c>
      <c r="R15" s="83">
        <v>4.2662982088878991E-3</v>
      </c>
      <c r="S15" s="84">
        <f t="shared" si="6"/>
        <v>3.3471503199442677E-2</v>
      </c>
      <c r="T15" s="85">
        <f>分析係数表!F18</f>
        <v>0.45899280575539569</v>
      </c>
      <c r="U15" s="86">
        <f t="shared" si="7"/>
        <v>1.5363179166362899E-2</v>
      </c>
      <c r="V15" s="87">
        <f>分析係数表!D18</f>
        <v>0.1223021582733813</v>
      </c>
      <c r="W15" s="167">
        <f t="shared" si="8"/>
        <v>0</v>
      </c>
      <c r="X15" s="76">
        <f>分析係数表!E18</f>
        <v>0.12949640287769784</v>
      </c>
      <c r="Y15" s="166">
        <f t="shared" si="9"/>
        <v>0</v>
      </c>
    </row>
    <row r="16" spans="1:25" x14ac:dyDescent="0.2">
      <c r="A16" s="6" t="s">
        <v>4</v>
      </c>
      <c r="B16" s="5" t="s">
        <v>32</v>
      </c>
      <c r="C16" s="90"/>
      <c r="D16" s="76">
        <f>投入係数表!G16</f>
        <v>0</v>
      </c>
      <c r="E16" s="77">
        <f t="shared" si="0"/>
        <v>0</v>
      </c>
      <c r="F16" s="76">
        <f>分析係数表!C19</f>
        <v>3.2631144155307767E-2</v>
      </c>
      <c r="G16" s="77">
        <f t="shared" si="1"/>
        <v>0</v>
      </c>
      <c r="H16" s="77">
        <v>1.1338122514936422E-3</v>
      </c>
      <c r="I16" s="77">
        <f t="shared" si="2"/>
        <v>1.1338122514936422E-3</v>
      </c>
      <c r="J16" s="76">
        <f>分析係数表!G19</f>
        <v>5.8988764044943819E-2</v>
      </c>
      <c r="K16" s="78">
        <f t="shared" si="3"/>
        <v>6.6882183374624961E-5</v>
      </c>
      <c r="L16" s="79"/>
      <c r="M16" s="80"/>
      <c r="N16" s="81">
        <f>分析係数表!H19</f>
        <v>-1.1952667436949679E-4</v>
      </c>
      <c r="O16" s="82">
        <f t="shared" si="4"/>
        <v>-1.5025344767986527E-3</v>
      </c>
      <c r="P16" s="76">
        <f>分析係数表!C19</f>
        <v>3.2631144155307767E-2</v>
      </c>
      <c r="Q16" s="82">
        <f t="shared" si="5"/>
        <v>-4.9029419110736772E-5</v>
      </c>
      <c r="R16" s="83">
        <v>3.1543309286547367E-4</v>
      </c>
      <c r="S16" s="84">
        <f t="shared" si="6"/>
        <v>1.4492453443591159E-3</v>
      </c>
      <c r="T16" s="85">
        <f>分析係数表!F19</f>
        <v>0.2443820224719101</v>
      </c>
      <c r="U16" s="86">
        <f t="shared" si="7"/>
        <v>3.5416950831248053E-4</v>
      </c>
      <c r="V16" s="87">
        <f>分析係数表!D19</f>
        <v>4.49438202247191E-2</v>
      </c>
      <c r="W16" s="167">
        <f t="shared" si="8"/>
        <v>0</v>
      </c>
      <c r="X16" s="76">
        <f>分析係数表!E19</f>
        <v>4.7752808988764044E-2</v>
      </c>
      <c r="Y16" s="166">
        <f t="shared" si="9"/>
        <v>0</v>
      </c>
    </row>
    <row r="17" spans="1:25" x14ac:dyDescent="0.2">
      <c r="A17" s="6" t="s">
        <v>5</v>
      </c>
      <c r="B17" s="5" t="s">
        <v>33</v>
      </c>
      <c r="C17" s="90"/>
      <c r="D17" s="76">
        <f>投入係数表!G17</f>
        <v>0</v>
      </c>
      <c r="E17" s="77">
        <f t="shared" si="0"/>
        <v>0</v>
      </c>
      <c r="F17" s="76">
        <f>分析係数表!C20</f>
        <v>6.4516129032258118E-2</v>
      </c>
      <c r="G17" s="77">
        <f t="shared" si="1"/>
        <v>0</v>
      </c>
      <c r="H17" s="77">
        <v>1.8892656173936893E-3</v>
      </c>
      <c r="I17" s="77">
        <f t="shared" si="2"/>
        <v>1.8892656173936893E-3</v>
      </c>
      <c r="J17" s="76">
        <f>分析係数表!G20</f>
        <v>0.10153846153846154</v>
      </c>
      <c r="K17" s="78">
        <f t="shared" si="3"/>
        <v>1.9183312422766692E-4</v>
      </c>
      <c r="L17" s="79"/>
      <c r="M17" s="80"/>
      <c r="N17" s="81">
        <f>分析係数表!H20</f>
        <v>5.9763337184748399E-4</v>
      </c>
      <c r="O17" s="82">
        <f t="shared" si="4"/>
        <v>7.512672383993264E-3</v>
      </c>
      <c r="P17" s="76">
        <f>分析係数表!C20</f>
        <v>6.4516129032258118E-2</v>
      </c>
      <c r="Q17" s="82">
        <f t="shared" si="5"/>
        <v>4.8468854090279162E-4</v>
      </c>
      <c r="R17" s="83">
        <v>1.1440224556080224E-3</v>
      </c>
      <c r="S17" s="84">
        <f t="shared" si="6"/>
        <v>3.0332880730017118E-3</v>
      </c>
      <c r="T17" s="85">
        <f>分析係数表!F20</f>
        <v>0.22461538461538461</v>
      </c>
      <c r="U17" s="86">
        <f t="shared" si="7"/>
        <v>6.8132316716653827E-4</v>
      </c>
      <c r="V17" s="87">
        <f>分析係数表!D20</f>
        <v>1.2307692307692308E-2</v>
      </c>
      <c r="W17" s="167">
        <f t="shared" si="8"/>
        <v>0</v>
      </c>
      <c r="X17" s="76">
        <f>分析係数表!E20</f>
        <v>1.2307692307692308E-2</v>
      </c>
      <c r="Y17" s="166">
        <f t="shared" si="9"/>
        <v>0</v>
      </c>
    </row>
    <row r="18" spans="1:25" x14ac:dyDescent="0.2">
      <c r="A18" s="6" t="s">
        <v>6</v>
      </c>
      <c r="B18" s="5" t="s">
        <v>34</v>
      </c>
      <c r="C18" s="90"/>
      <c r="D18" s="76">
        <f>投入係数表!G18</f>
        <v>0</v>
      </c>
      <c r="E18" s="77">
        <f t="shared" si="0"/>
        <v>0</v>
      </c>
      <c r="F18" s="76">
        <f>分析係数表!C21</f>
        <v>0.91527001862197399</v>
      </c>
      <c r="G18" s="77">
        <f t="shared" si="1"/>
        <v>0</v>
      </c>
      <c r="H18" s="77">
        <v>8.2856869199845737E-2</v>
      </c>
      <c r="I18" s="77">
        <f t="shared" si="2"/>
        <v>8.2856869199845737E-2</v>
      </c>
      <c r="J18" s="76">
        <f>分析係数表!G21</f>
        <v>0.28514332965821387</v>
      </c>
      <c r="K18" s="78">
        <f t="shared" si="3"/>
        <v>2.3626083568699122E-2</v>
      </c>
      <c r="L18" s="79"/>
      <c r="M18" s="80"/>
      <c r="N18" s="81">
        <f>分析係数表!H21</f>
        <v>9.9605561974580657E-4</v>
      </c>
      <c r="O18" s="82">
        <f t="shared" si="4"/>
        <v>1.2521120639988772E-2</v>
      </c>
      <c r="P18" s="76">
        <f>分析係数表!C21</f>
        <v>0.91527001862197399</v>
      </c>
      <c r="Q18" s="82">
        <f t="shared" si="5"/>
        <v>1.1460206321330506E-2</v>
      </c>
      <c r="R18" s="83">
        <v>2.400809174551044E-2</v>
      </c>
      <c r="S18" s="84">
        <f t="shared" si="6"/>
        <v>0.10686496094535618</v>
      </c>
      <c r="T18" s="85">
        <f>分析係数表!F21</f>
        <v>0.42530319735391398</v>
      </c>
      <c r="U18" s="86">
        <f t="shared" si="7"/>
        <v>4.5450009575161127E-2</v>
      </c>
      <c r="V18" s="87">
        <f>分析係数表!D21</f>
        <v>8.7513781697905177E-2</v>
      </c>
      <c r="W18" s="167">
        <f t="shared" si="8"/>
        <v>0</v>
      </c>
      <c r="X18" s="76">
        <f>分析係数表!E21</f>
        <v>7.5661521499448728E-2</v>
      </c>
      <c r="Y18" s="166">
        <f t="shared" si="9"/>
        <v>0</v>
      </c>
    </row>
    <row r="19" spans="1:25" x14ac:dyDescent="0.2">
      <c r="A19" s="6" t="s">
        <v>7</v>
      </c>
      <c r="B19" s="5" t="s">
        <v>268</v>
      </c>
      <c r="C19" s="90"/>
      <c r="D19" s="76">
        <f>投入係数表!G19</f>
        <v>0</v>
      </c>
      <c r="E19" s="77">
        <f t="shared" si="0"/>
        <v>0</v>
      </c>
      <c r="F19" s="76">
        <f>分析係数表!C22</f>
        <v>0.14107142857142863</v>
      </c>
      <c r="G19" s="77">
        <f t="shared" si="1"/>
        <v>0</v>
      </c>
      <c r="H19" s="77">
        <v>1.2284049544510724E-3</v>
      </c>
      <c r="I19" s="77">
        <f t="shared" si="2"/>
        <v>1.2284049544510724E-3</v>
      </c>
      <c r="J19" s="76">
        <f>分析係数表!G22</f>
        <v>0.19425587467362923</v>
      </c>
      <c r="K19" s="78">
        <f t="shared" si="3"/>
        <v>2.3862487888031276E-4</v>
      </c>
      <c r="L19" s="79"/>
      <c r="M19" s="80"/>
      <c r="N19" s="81">
        <f>分析係数表!H22</f>
        <v>3.9842224789832265E-5</v>
      </c>
      <c r="O19" s="82">
        <f t="shared" si="4"/>
        <v>5.0084482559955093E-4</v>
      </c>
      <c r="P19" s="76">
        <f>分析係数表!C22</f>
        <v>0.14107142857142863</v>
      </c>
      <c r="Q19" s="82">
        <f t="shared" si="5"/>
        <v>7.0654895039936675E-5</v>
      </c>
      <c r="R19" s="83">
        <v>5.9370054515035342E-4</v>
      </c>
      <c r="S19" s="84">
        <f t="shared" si="6"/>
        <v>1.8221054996014258E-3</v>
      </c>
      <c r="T19" s="85">
        <f>分析係数表!F22</f>
        <v>0.41148825065274153</v>
      </c>
      <c r="U19" s="86">
        <f t="shared" si="7"/>
        <v>7.4977500453573035E-4</v>
      </c>
      <c r="V19" s="87">
        <f>分析係数表!D22</f>
        <v>6.2663185378590081E-3</v>
      </c>
      <c r="W19" s="167">
        <f t="shared" si="8"/>
        <v>0</v>
      </c>
      <c r="X19" s="76">
        <f>分析係数表!E22</f>
        <v>5.2219321148825066E-3</v>
      </c>
      <c r="Y19" s="166">
        <f t="shared" si="9"/>
        <v>0</v>
      </c>
    </row>
    <row r="20" spans="1:25" x14ac:dyDescent="0.2">
      <c r="A20" s="6" t="s">
        <v>8</v>
      </c>
      <c r="B20" s="5" t="s">
        <v>269</v>
      </c>
      <c r="C20" s="90"/>
      <c r="D20" s="76">
        <f>投入係数表!G20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5.0084482559955093E-4</v>
      </c>
      <c r="P20" s="76">
        <f>分析係数表!C23</f>
        <v>0</v>
      </c>
      <c r="Q20" s="82">
        <f t="shared" si="5"/>
        <v>0</v>
      </c>
      <c r="R20" s="83">
        <v>0</v>
      </c>
      <c r="S20" s="84">
        <f t="shared" si="6"/>
        <v>0</v>
      </c>
      <c r="T20" s="85">
        <f>分析係数表!F23</f>
        <v>0.43755958055290756</v>
      </c>
      <c r="U20" s="86">
        <f t="shared" si="7"/>
        <v>0</v>
      </c>
      <c r="V20" s="87">
        <f>分析係数表!D23</f>
        <v>4.9571020019065777E-2</v>
      </c>
      <c r="W20" s="167">
        <f t="shared" si="8"/>
        <v>0</v>
      </c>
      <c r="X20" s="76">
        <f>分析係数表!E23</f>
        <v>4.38512869399428E-2</v>
      </c>
      <c r="Y20" s="166">
        <f t="shared" si="9"/>
        <v>0</v>
      </c>
    </row>
    <row r="21" spans="1:25" x14ac:dyDescent="0.2">
      <c r="A21" s="6" t="s">
        <v>9</v>
      </c>
      <c r="B21" s="5" t="s">
        <v>270</v>
      </c>
      <c r="C21" s="90"/>
      <c r="D21" s="76">
        <f>投入係数表!G21</f>
        <v>0</v>
      </c>
      <c r="E21" s="77">
        <f t="shared" si="0"/>
        <v>0</v>
      </c>
      <c r="F21" s="76">
        <f>分析係数表!C24</f>
        <v>1</v>
      </c>
      <c r="G21" s="77">
        <f t="shared" si="1"/>
        <v>0</v>
      </c>
      <c r="H21" s="77">
        <v>1.6088725730856478E-2</v>
      </c>
      <c r="I21" s="77">
        <f t="shared" si="2"/>
        <v>1.6088725730856478E-2</v>
      </c>
      <c r="J21" s="76">
        <f>分析係数表!G24</f>
        <v>0.20760410380205191</v>
      </c>
      <c r="K21" s="78">
        <f t="shared" si="3"/>
        <v>3.3400854866714718E-3</v>
      </c>
      <c r="L21" s="79"/>
      <c r="M21" s="80"/>
      <c r="N21" s="81">
        <f>分析係数表!H24</f>
        <v>3.9842224789832264E-4</v>
      </c>
      <c r="O21" s="82">
        <f t="shared" si="4"/>
        <v>5.0084482559955091E-3</v>
      </c>
      <c r="P21" s="76">
        <f>分析係数表!C24</f>
        <v>1</v>
      </c>
      <c r="Q21" s="82">
        <f t="shared" si="5"/>
        <v>5.0084482559955091E-3</v>
      </c>
      <c r="R21" s="83">
        <v>1.0706078604491949E-2</v>
      </c>
      <c r="S21" s="84">
        <f t="shared" si="6"/>
        <v>2.6794804335348428E-2</v>
      </c>
      <c r="T21" s="85">
        <f>分析係数表!F24</f>
        <v>0.38986119493059745</v>
      </c>
      <c r="U21" s="86">
        <f t="shared" si="7"/>
        <v>1.0446254436110492E-2</v>
      </c>
      <c r="V21" s="87">
        <f>分析係数表!D24</f>
        <v>0.12190706095353047</v>
      </c>
      <c r="W21" s="167">
        <f t="shared" si="8"/>
        <v>0</v>
      </c>
      <c r="X21" s="76">
        <f>分析係数表!E24</f>
        <v>0.12492456246228123</v>
      </c>
      <c r="Y21" s="166">
        <f t="shared" si="9"/>
        <v>0</v>
      </c>
    </row>
    <row r="22" spans="1:25" x14ac:dyDescent="0.2">
      <c r="A22" s="6" t="s">
        <v>10</v>
      </c>
      <c r="B22" s="5" t="s">
        <v>271</v>
      </c>
      <c r="C22" s="90"/>
      <c r="D22" s="76">
        <f>投入係数表!G22</f>
        <v>0</v>
      </c>
      <c r="E22" s="77">
        <f t="shared" si="0"/>
        <v>0</v>
      </c>
      <c r="F22" s="76">
        <f>分析係数表!C25</f>
        <v>2.3217247097844118E-2</v>
      </c>
      <c r="G22" s="77">
        <f t="shared" si="1"/>
        <v>0</v>
      </c>
      <c r="H22" s="77">
        <v>6.1453589446924816E-4</v>
      </c>
      <c r="I22" s="77">
        <f t="shared" si="2"/>
        <v>6.1453589446924816E-4</v>
      </c>
      <c r="J22" s="76">
        <f>分析係数表!G25</f>
        <v>0.19607843137254902</v>
      </c>
      <c r="K22" s="78">
        <f t="shared" si="3"/>
        <v>1.2049723420965651E-4</v>
      </c>
      <c r="L22" s="79"/>
      <c r="M22" s="80"/>
      <c r="N22" s="81">
        <f>分析係数表!H25</f>
        <v>5.5779114705765173E-4</v>
      </c>
      <c r="O22" s="82">
        <f t="shared" si="4"/>
        <v>7.0118275583937132E-3</v>
      </c>
      <c r="P22" s="76">
        <f>分析係数表!C25</f>
        <v>2.3217247097844118E-2</v>
      </c>
      <c r="Q22" s="82">
        <f t="shared" si="5"/>
        <v>1.6279533303069984E-4</v>
      </c>
      <c r="R22" s="83">
        <v>5.5867242155218126E-4</v>
      </c>
      <c r="S22" s="84">
        <f t="shared" si="6"/>
        <v>1.1732083160214293E-3</v>
      </c>
      <c r="T22" s="85">
        <f>分析係数表!F25</f>
        <v>0.34640522875816993</v>
      </c>
      <c r="U22" s="86">
        <f t="shared" si="7"/>
        <v>4.0640549509239052E-4</v>
      </c>
      <c r="V22" s="87">
        <f>分析係数表!D25</f>
        <v>3.9215686274509803E-2</v>
      </c>
      <c r="W22" s="167">
        <f t="shared" si="8"/>
        <v>0</v>
      </c>
      <c r="X22" s="76">
        <f>分析係数表!E25</f>
        <v>3.9215686274509803E-2</v>
      </c>
      <c r="Y22" s="166">
        <f t="shared" si="9"/>
        <v>0</v>
      </c>
    </row>
    <row r="23" spans="1:25" x14ac:dyDescent="0.2">
      <c r="A23" s="6" t="s">
        <v>11</v>
      </c>
      <c r="B23" s="5" t="s">
        <v>35</v>
      </c>
      <c r="C23" s="90"/>
      <c r="D23" s="76">
        <f>投入係数表!G23</f>
        <v>0</v>
      </c>
      <c r="E23" s="77">
        <f t="shared" si="0"/>
        <v>0</v>
      </c>
      <c r="F23" s="76">
        <f>分析係数表!C26</f>
        <v>0.3263433813892529</v>
      </c>
      <c r="G23" s="77">
        <f t="shared" si="1"/>
        <v>0</v>
      </c>
      <c r="H23" s="77">
        <v>3.332528130322825E-3</v>
      </c>
      <c r="I23" s="77">
        <f t="shared" si="2"/>
        <v>3.332528130322825E-3</v>
      </c>
      <c r="J23" s="76">
        <f>分析係数表!G26</f>
        <v>0.19720279720279721</v>
      </c>
      <c r="K23" s="78">
        <f t="shared" si="3"/>
        <v>6.5718386905666895E-4</v>
      </c>
      <c r="L23" s="79"/>
      <c r="M23" s="80"/>
      <c r="N23" s="81">
        <f>分析係数表!H26</f>
        <v>1.195266743694968E-2</v>
      </c>
      <c r="O23" s="82">
        <f t="shared" si="4"/>
        <v>0.15025344767986529</v>
      </c>
      <c r="P23" s="76">
        <f>分析係数表!C26</f>
        <v>0.3263433813892529</v>
      </c>
      <c r="Q23" s="82">
        <f t="shared" si="5"/>
        <v>4.903421818124043E-2</v>
      </c>
      <c r="R23" s="83">
        <v>5.2023962306843766E-2</v>
      </c>
      <c r="S23" s="84">
        <f t="shared" si="6"/>
        <v>5.5356490437166589E-2</v>
      </c>
      <c r="T23" s="85">
        <f>分析係数表!F26</f>
        <v>0.33496503496503499</v>
      </c>
      <c r="U23" s="86">
        <f t="shared" si="7"/>
        <v>1.8542488754827131E-2</v>
      </c>
      <c r="V23" s="87">
        <f>分析係数表!D26</f>
        <v>7.8321678321678329E-2</v>
      </c>
      <c r="W23" s="167">
        <f t="shared" si="8"/>
        <v>0</v>
      </c>
      <c r="X23" s="76">
        <f>分析係数表!E26</f>
        <v>8.3216783216783219E-2</v>
      </c>
      <c r="Y23" s="166">
        <f t="shared" si="9"/>
        <v>0</v>
      </c>
    </row>
    <row r="24" spans="1:25" x14ac:dyDescent="0.2">
      <c r="A24" s="6" t="s">
        <v>12</v>
      </c>
      <c r="B24" s="5" t="s">
        <v>365</v>
      </c>
      <c r="C24" s="90"/>
      <c r="D24" s="76">
        <f>投入係数表!G24</f>
        <v>0</v>
      </c>
      <c r="E24" s="77">
        <f t="shared" si="0"/>
        <v>0</v>
      </c>
      <c r="F24" s="76">
        <f>分析係数表!C27</f>
        <v>4.6641791044776171E-2</v>
      </c>
      <c r="G24" s="77">
        <f t="shared" si="1"/>
        <v>0</v>
      </c>
      <c r="H24" s="77">
        <v>1.7577311841103421E-5</v>
      </c>
      <c r="I24" s="77">
        <f t="shared" si="2"/>
        <v>1.7577311841103421E-5</v>
      </c>
      <c r="J24" s="76">
        <f>分析係数表!G27</f>
        <v>0.18461538461538463</v>
      </c>
      <c r="K24" s="78">
        <f t="shared" si="3"/>
        <v>3.2450421860498625E-6</v>
      </c>
      <c r="L24" s="79"/>
      <c r="M24" s="80"/>
      <c r="N24" s="81">
        <f>分析係数表!H27</f>
        <v>1.1394876289892027E-2</v>
      </c>
      <c r="O24" s="82">
        <f t="shared" si="4"/>
        <v>0.14324162012147157</v>
      </c>
      <c r="P24" s="76">
        <f>分析係数表!C27</f>
        <v>4.6641791044776171E-2</v>
      </c>
      <c r="Q24" s="82">
        <f t="shared" si="5"/>
        <v>6.6810457146208825E-3</v>
      </c>
      <c r="R24" s="83">
        <v>6.7021020342846044E-3</v>
      </c>
      <c r="S24" s="84">
        <f t="shared" si="6"/>
        <v>6.7196793461257081E-3</v>
      </c>
      <c r="T24" s="85">
        <f>分析係数表!F27</f>
        <v>0.35384615384615387</v>
      </c>
      <c r="U24" s="86">
        <f t="shared" si="7"/>
        <v>2.3777326917060197E-3</v>
      </c>
      <c r="V24" s="87">
        <f>分析係数表!D27</f>
        <v>3.0769230769230771E-2</v>
      </c>
      <c r="W24" s="167">
        <f t="shared" si="8"/>
        <v>0</v>
      </c>
      <c r="X24" s="76">
        <f>分析係数表!E27</f>
        <v>4.6153846153846156E-2</v>
      </c>
      <c r="Y24" s="166">
        <f t="shared" si="9"/>
        <v>0</v>
      </c>
    </row>
    <row r="25" spans="1:25" x14ac:dyDescent="0.2">
      <c r="A25" s="6" t="s">
        <v>13</v>
      </c>
      <c r="B25" s="5" t="s">
        <v>191</v>
      </c>
      <c r="C25" s="90"/>
      <c r="D25" s="76">
        <f>投入係数表!G25</f>
        <v>0</v>
      </c>
      <c r="E25" s="77">
        <f t="shared" si="0"/>
        <v>0</v>
      </c>
      <c r="F25" s="76">
        <f>分析係数表!C28</f>
        <v>2.8632025450689325E-2</v>
      </c>
      <c r="G25" s="77">
        <f t="shared" si="1"/>
        <v>0</v>
      </c>
      <c r="H25" s="77">
        <v>6.2292601696282675E-4</v>
      </c>
      <c r="I25" s="77">
        <f t="shared" si="2"/>
        <v>6.2292601696282675E-4</v>
      </c>
      <c r="J25" s="76">
        <f>分析係数表!G28</f>
        <v>0.12903225806451613</v>
      </c>
      <c r="K25" s="78">
        <f t="shared" si="3"/>
        <v>8.0377550575848604E-5</v>
      </c>
      <c r="L25" s="79"/>
      <c r="M25" s="80"/>
      <c r="N25" s="81">
        <f>分析係数表!H28</f>
        <v>2.2510857006255228E-2</v>
      </c>
      <c r="O25" s="82">
        <f t="shared" si="4"/>
        <v>0.28297732646374624</v>
      </c>
      <c r="P25" s="76">
        <f>分析係数表!C28</f>
        <v>2.8632025450689325E-2</v>
      </c>
      <c r="Q25" s="82">
        <f t="shared" si="5"/>
        <v>8.1022140132780036E-3</v>
      </c>
      <c r="R25" s="83">
        <v>8.3452791303670996E-3</v>
      </c>
      <c r="S25" s="84">
        <f t="shared" si="6"/>
        <v>8.968205147329926E-3</v>
      </c>
      <c r="T25" s="85">
        <f>分析係数表!F28</f>
        <v>0.22580645161290322</v>
      </c>
      <c r="U25" s="86">
        <f t="shared" si="7"/>
        <v>2.0250785816551447E-3</v>
      </c>
      <c r="V25" s="87">
        <f>分析係数表!D28</f>
        <v>0.15207373271889402</v>
      </c>
      <c r="W25" s="167">
        <f t="shared" si="8"/>
        <v>0</v>
      </c>
      <c r="X25" s="76">
        <f>分析係数表!E28</f>
        <v>9.6774193548387094E-2</v>
      </c>
      <c r="Y25" s="166">
        <f t="shared" si="9"/>
        <v>0</v>
      </c>
    </row>
    <row r="26" spans="1:25" x14ac:dyDescent="0.2">
      <c r="A26" s="6" t="s">
        <v>14</v>
      </c>
      <c r="B26" s="5" t="s">
        <v>50</v>
      </c>
      <c r="C26" s="90"/>
      <c r="D26" s="76">
        <f>投入係数表!G26</f>
        <v>8.6206896551724137E-3</v>
      </c>
      <c r="E26" s="77">
        <f t="shared" si="0"/>
        <v>0.86206896551724133</v>
      </c>
      <c r="F26" s="76">
        <f>分析係数表!C29</f>
        <v>0.63560732113144758</v>
      </c>
      <c r="G26" s="77">
        <f t="shared" si="1"/>
        <v>0.54793734580297204</v>
      </c>
      <c r="H26" s="77">
        <v>0.62188510446742373</v>
      </c>
      <c r="I26" s="77">
        <f t="shared" si="2"/>
        <v>0.62188510446742373</v>
      </c>
      <c r="J26" s="76">
        <f>分析係数表!G29</f>
        <v>0.25937031484257872</v>
      </c>
      <c r="K26" s="78">
        <f t="shared" si="3"/>
        <v>0.16129853534162567</v>
      </c>
      <c r="L26" s="79"/>
      <c r="M26" s="80"/>
      <c r="N26" s="81">
        <f>分析係数表!H29</f>
        <v>1.0239451770986892E-2</v>
      </c>
      <c r="O26" s="82">
        <f t="shared" si="4"/>
        <v>0.1287171201790846</v>
      </c>
      <c r="P26" s="76">
        <f>分析係数表!C29</f>
        <v>0.63560732113144758</v>
      </c>
      <c r="Q26" s="82">
        <f t="shared" si="5"/>
        <v>8.1813543940782552E-2</v>
      </c>
      <c r="R26" s="83">
        <v>0.10177050286188999</v>
      </c>
      <c r="S26" s="84">
        <f t="shared" si="6"/>
        <v>0.72365560732931367</v>
      </c>
      <c r="T26" s="85">
        <f>分析係数表!F29</f>
        <v>0.38680659670164919</v>
      </c>
      <c r="U26" s="86">
        <f t="shared" si="7"/>
        <v>0.27991476265511683</v>
      </c>
      <c r="V26" s="87">
        <f>分析係数表!D29</f>
        <v>0.1184407796101949</v>
      </c>
      <c r="W26" s="167">
        <f t="shared" si="8"/>
        <v>0</v>
      </c>
      <c r="X26" s="76">
        <f>分析係数表!E29</f>
        <v>6.5967016491754127E-2</v>
      </c>
      <c r="Y26" s="166">
        <f t="shared" si="9"/>
        <v>0</v>
      </c>
    </row>
    <row r="27" spans="1:25" x14ac:dyDescent="0.2">
      <c r="A27" s="6" t="s">
        <v>15</v>
      </c>
      <c r="B27" s="5" t="s">
        <v>36</v>
      </c>
      <c r="C27" s="90"/>
      <c r="D27" s="76">
        <f>投入係数表!G27</f>
        <v>0</v>
      </c>
      <c r="E27" s="77">
        <f t="shared" si="0"/>
        <v>0</v>
      </c>
      <c r="F27" s="76">
        <f>分析係数表!C30</f>
        <v>1</v>
      </c>
      <c r="G27" s="77">
        <f t="shared" si="1"/>
        <v>0</v>
      </c>
      <c r="H27" s="77">
        <v>8.0330040265704533E-2</v>
      </c>
      <c r="I27" s="77">
        <f t="shared" si="2"/>
        <v>8.0330040265704533E-2</v>
      </c>
      <c r="J27" s="76">
        <f>分析係数表!G30</f>
        <v>0.34552666372851476</v>
      </c>
      <c r="K27" s="78">
        <f t="shared" si="3"/>
        <v>2.7756170810186141E-2</v>
      </c>
      <c r="L27" s="79"/>
      <c r="M27" s="80"/>
      <c r="N27" s="81">
        <f>分析係数表!H30</f>
        <v>0</v>
      </c>
      <c r="O27" s="82">
        <f t="shared" si="4"/>
        <v>0</v>
      </c>
      <c r="P27" s="76">
        <f>分析係数表!C30</f>
        <v>1</v>
      </c>
      <c r="Q27" s="82">
        <f t="shared" si="5"/>
        <v>0</v>
      </c>
      <c r="R27" s="83">
        <v>2.1281716109920211E-2</v>
      </c>
      <c r="S27" s="84">
        <f t="shared" si="6"/>
        <v>0.10161175637562475</v>
      </c>
      <c r="T27" s="85">
        <f>分析係数表!F30</f>
        <v>0.44072278536800352</v>
      </c>
      <c r="U27" s="86">
        <f t="shared" si="7"/>
        <v>4.4782616296000333E-2</v>
      </c>
      <c r="V27" s="87">
        <f>分析係数表!D30</f>
        <v>0.15998237108858529</v>
      </c>
      <c r="W27" s="167">
        <f t="shared" si="8"/>
        <v>0</v>
      </c>
      <c r="X27" s="76">
        <f>分析係数表!E30</f>
        <v>8.153371529308065E-2</v>
      </c>
      <c r="Y27" s="166">
        <f t="shared" si="9"/>
        <v>0</v>
      </c>
    </row>
    <row r="28" spans="1:25" x14ac:dyDescent="0.2">
      <c r="A28" s="6" t="s">
        <v>16</v>
      </c>
      <c r="B28" s="5" t="s">
        <v>192</v>
      </c>
      <c r="C28" s="90"/>
      <c r="D28" s="76">
        <f>投入係数表!G28</f>
        <v>8.6206896551724137E-3</v>
      </c>
      <c r="E28" s="77">
        <f t="shared" si="0"/>
        <v>0.86206896551724133</v>
      </c>
      <c r="F28" s="76">
        <f>分析係数表!C31</f>
        <v>3.6128152692569859E-2</v>
      </c>
      <c r="G28" s="77">
        <f t="shared" si="1"/>
        <v>3.1144959217732634E-2</v>
      </c>
      <c r="H28" s="77">
        <v>4.4073762113150908E-2</v>
      </c>
      <c r="I28" s="77">
        <f t="shared" si="2"/>
        <v>4.4073762113150908E-2</v>
      </c>
      <c r="J28" s="76">
        <f>分析係数表!G31</f>
        <v>5.6603773584905662E-2</v>
      </c>
      <c r="K28" s="78">
        <f t="shared" si="3"/>
        <v>2.4947412516877873E-3</v>
      </c>
      <c r="L28" s="79"/>
      <c r="M28" s="80"/>
      <c r="N28" s="81">
        <f>分析係数表!H31</f>
        <v>2.4303757121797682E-2</v>
      </c>
      <c r="O28" s="82">
        <f t="shared" si="4"/>
        <v>0.30551534361572608</v>
      </c>
      <c r="P28" s="76">
        <f>分析係数表!C31</f>
        <v>3.6128152692569859E-2</v>
      </c>
      <c r="Q28" s="82">
        <f t="shared" si="5"/>
        <v>1.1037704984071899E-2</v>
      </c>
      <c r="R28" s="83">
        <v>1.2622836934797417E-2</v>
      </c>
      <c r="S28" s="84">
        <f t="shared" si="6"/>
        <v>5.6696599047948326E-2</v>
      </c>
      <c r="T28" s="85">
        <f>分析係数表!F31</f>
        <v>0.33962264150943394</v>
      </c>
      <c r="U28" s="86">
        <f t="shared" si="7"/>
        <v>1.9255448733265467E-2</v>
      </c>
      <c r="V28" s="87">
        <f>分析係数表!D31</f>
        <v>0</v>
      </c>
      <c r="W28" s="167">
        <f t="shared" si="8"/>
        <v>0</v>
      </c>
      <c r="X28" s="76">
        <f>分析係数表!E31</f>
        <v>0</v>
      </c>
      <c r="Y28" s="166">
        <f t="shared" si="9"/>
        <v>0</v>
      </c>
    </row>
    <row r="29" spans="1:25" x14ac:dyDescent="0.2">
      <c r="A29" s="6" t="s">
        <v>17</v>
      </c>
      <c r="B29" s="5" t="s">
        <v>272</v>
      </c>
      <c r="C29" s="90"/>
      <c r="D29" s="76">
        <f>投入係数表!G29</f>
        <v>0</v>
      </c>
      <c r="E29" s="77">
        <f t="shared" si="0"/>
        <v>0</v>
      </c>
      <c r="F29" s="76">
        <f>分析係数表!C32</f>
        <v>1</v>
      </c>
      <c r="G29" s="77">
        <f t="shared" si="1"/>
        <v>0</v>
      </c>
      <c r="H29" s="77">
        <v>3.3793228996567323E-2</v>
      </c>
      <c r="I29" s="77">
        <f t="shared" si="2"/>
        <v>3.3793228996567323E-2</v>
      </c>
      <c r="J29" s="76">
        <f>分析係数表!G32</f>
        <v>0.14012738853503184</v>
      </c>
      <c r="K29" s="78">
        <f t="shared" si="3"/>
        <v>4.7353569294552936E-3</v>
      </c>
      <c r="L29" s="79"/>
      <c r="M29" s="80"/>
      <c r="N29" s="81">
        <f>分析係数表!H32</f>
        <v>7.0919160125901427E-3</v>
      </c>
      <c r="O29" s="82">
        <f t="shared" si="4"/>
        <v>8.9150378956720067E-2</v>
      </c>
      <c r="P29" s="76">
        <f>分析係数表!C32</f>
        <v>1</v>
      </c>
      <c r="Q29" s="82">
        <f t="shared" si="5"/>
        <v>8.9150378956720067E-2</v>
      </c>
      <c r="R29" s="83">
        <v>0.10764433234485637</v>
      </c>
      <c r="S29" s="84">
        <f t="shared" si="6"/>
        <v>0.14143756134142371</v>
      </c>
      <c r="T29" s="85">
        <f>分析係数表!F32</f>
        <v>0.48195329087048833</v>
      </c>
      <c r="U29" s="86">
        <f t="shared" si="7"/>
        <v>6.8166298141195722E-2</v>
      </c>
      <c r="V29" s="87">
        <f>分析係数表!D32</f>
        <v>1.0615711252653927E-2</v>
      </c>
      <c r="W29" s="167">
        <f t="shared" si="8"/>
        <v>0</v>
      </c>
      <c r="X29" s="76">
        <f>分析係数表!E32</f>
        <v>1.4861995753715499E-2</v>
      </c>
      <c r="Y29" s="166">
        <f t="shared" si="9"/>
        <v>0</v>
      </c>
    </row>
    <row r="30" spans="1:25" x14ac:dyDescent="0.2">
      <c r="A30" s="6" t="s">
        <v>18</v>
      </c>
      <c r="B30" s="5" t="s">
        <v>273</v>
      </c>
      <c r="C30" s="90"/>
      <c r="D30" s="76">
        <f>投入係数表!G30</f>
        <v>0</v>
      </c>
      <c r="E30" s="77">
        <f t="shared" si="0"/>
        <v>0</v>
      </c>
      <c r="F30" s="76">
        <f>分析係数表!C33</f>
        <v>1</v>
      </c>
      <c r="G30" s="77">
        <f t="shared" si="1"/>
        <v>0</v>
      </c>
      <c r="H30" s="77">
        <v>3.6234532564980083E-2</v>
      </c>
      <c r="I30" s="77">
        <f t="shared" si="2"/>
        <v>3.6234532564980083E-2</v>
      </c>
      <c r="J30" s="76">
        <f>分析係数表!G33</f>
        <v>0.50577557755775582</v>
      </c>
      <c r="K30" s="78">
        <f t="shared" si="3"/>
        <v>1.8326541635588112E-2</v>
      </c>
      <c r="L30" s="79"/>
      <c r="M30" s="80"/>
      <c r="N30" s="81">
        <f>分析係数表!H33</f>
        <v>1.0358978445356389E-3</v>
      </c>
      <c r="O30" s="82">
        <f t="shared" si="4"/>
        <v>1.3021965465588325E-2</v>
      </c>
      <c r="P30" s="76">
        <f>分析係数表!C33</f>
        <v>1</v>
      </c>
      <c r="Q30" s="82">
        <f t="shared" si="5"/>
        <v>1.3021965465588325E-2</v>
      </c>
      <c r="R30" s="83">
        <v>2.604427578026617E-2</v>
      </c>
      <c r="S30" s="84">
        <f t="shared" si="6"/>
        <v>6.2278808345246253E-2</v>
      </c>
      <c r="T30" s="85">
        <f>分析係数表!F33</f>
        <v>0.6410891089108911</v>
      </c>
      <c r="U30" s="86">
        <f t="shared" si="7"/>
        <v>3.9926265746086091E-2</v>
      </c>
      <c r="V30" s="87">
        <f>分析係数表!D33</f>
        <v>2.3927392739273929E-2</v>
      </c>
      <c r="W30" s="167">
        <f t="shared" si="8"/>
        <v>0</v>
      </c>
      <c r="X30" s="76">
        <f>分析係数表!E33</f>
        <v>2.0627062706270627E-2</v>
      </c>
      <c r="Y30" s="166">
        <f t="shared" si="9"/>
        <v>0</v>
      </c>
    </row>
    <row r="31" spans="1:25" x14ac:dyDescent="0.2">
      <c r="A31" s="6" t="s">
        <v>19</v>
      </c>
      <c r="B31" s="5" t="s">
        <v>274</v>
      </c>
      <c r="C31" s="90"/>
      <c r="D31" s="76">
        <f>投入係数表!G31</f>
        <v>8.6206896551724144E-2</v>
      </c>
      <c r="E31" s="77">
        <f t="shared" si="0"/>
        <v>8.6206896551724146</v>
      </c>
      <c r="F31" s="76">
        <f>分析係数表!C34</f>
        <v>0.1150316455696202</v>
      </c>
      <c r="G31" s="77">
        <f t="shared" si="1"/>
        <v>0.99165211697948452</v>
      </c>
      <c r="H31" s="77">
        <v>1.2213844450227549</v>
      </c>
      <c r="I31" s="77">
        <f t="shared" si="2"/>
        <v>1.2213844450227549</v>
      </c>
      <c r="J31" s="76">
        <f>分析係数表!G34</f>
        <v>0.42702251876563802</v>
      </c>
      <c r="K31" s="78">
        <f t="shared" si="3"/>
        <v>0.52155866209478774</v>
      </c>
      <c r="L31" s="79"/>
      <c r="M31" s="80"/>
      <c r="N31" s="81">
        <f>分析係数表!H34</f>
        <v>0.17339336228535002</v>
      </c>
      <c r="O31" s="82">
        <f t="shared" si="4"/>
        <v>2.1796766810092456</v>
      </c>
      <c r="P31" s="76">
        <f>分析係数表!C34</f>
        <v>0.1150316455696202</v>
      </c>
      <c r="Q31" s="82">
        <f t="shared" si="5"/>
        <v>0.25073179542622165</v>
      </c>
      <c r="R31" s="83">
        <v>0.26195646800533351</v>
      </c>
      <c r="S31" s="84">
        <f t="shared" si="6"/>
        <v>1.4833409130280883</v>
      </c>
      <c r="T31" s="85">
        <f>分析係数表!F34</f>
        <v>0.70141784820683906</v>
      </c>
      <c r="U31" s="86">
        <f t="shared" si="7"/>
        <v>1.0404417913733297</v>
      </c>
      <c r="V31" s="87">
        <f>分析係数表!D34</f>
        <v>0.4553794829024187</v>
      </c>
      <c r="W31" s="167">
        <f t="shared" si="8"/>
        <v>1</v>
      </c>
      <c r="X31" s="76">
        <f>分析係数表!E34</f>
        <v>0.29190992493744788</v>
      </c>
      <c r="Y31" s="166">
        <f t="shared" si="9"/>
        <v>0</v>
      </c>
    </row>
    <row r="32" spans="1:25" x14ac:dyDescent="0.2">
      <c r="A32" s="6" t="s">
        <v>20</v>
      </c>
      <c r="B32" s="5" t="s">
        <v>37</v>
      </c>
      <c r="C32" s="90"/>
      <c r="D32" s="76">
        <f>投入係数表!G32</f>
        <v>0</v>
      </c>
      <c r="E32" s="77">
        <f t="shared" si="0"/>
        <v>0</v>
      </c>
      <c r="F32" s="76">
        <f>分析係数表!C35</f>
        <v>3.8036267138434332E-2</v>
      </c>
      <c r="G32" s="77">
        <f t="shared" si="1"/>
        <v>0</v>
      </c>
      <c r="H32" s="77">
        <v>7.6784236865098726E-3</v>
      </c>
      <c r="I32" s="77">
        <f t="shared" si="2"/>
        <v>7.6784236865098726E-3</v>
      </c>
      <c r="J32" s="76">
        <f>分析係数表!G35</f>
        <v>0.34782608695652173</v>
      </c>
      <c r="K32" s="78">
        <f t="shared" si="3"/>
        <v>2.6707560648729992E-3</v>
      </c>
      <c r="L32" s="79"/>
      <c r="M32" s="80"/>
      <c r="N32" s="81">
        <f>分析係数表!H35</f>
        <v>6.6058408701541893E-2</v>
      </c>
      <c r="O32" s="82">
        <f t="shared" si="4"/>
        <v>0.83040072084405547</v>
      </c>
      <c r="P32" s="76">
        <f>分析係数表!C35</f>
        <v>3.8036267138434332E-2</v>
      </c>
      <c r="Q32" s="82">
        <f t="shared" si="5"/>
        <v>3.1585343649972931E-2</v>
      </c>
      <c r="R32" s="83">
        <v>3.6106196733435812E-2</v>
      </c>
      <c r="S32" s="84">
        <f t="shared" si="6"/>
        <v>4.3784620419945686E-2</v>
      </c>
      <c r="T32" s="85">
        <f>分析係数表!F35</f>
        <v>0.69565217391304346</v>
      </c>
      <c r="U32" s="86">
        <f t="shared" si="7"/>
        <v>3.0458866379092651E-2</v>
      </c>
      <c r="V32" s="87">
        <f>分析係数表!D35</f>
        <v>0.27173913043478259</v>
      </c>
      <c r="W32" s="167">
        <f t="shared" si="8"/>
        <v>0</v>
      </c>
      <c r="X32" s="76">
        <f>分析係数表!E35</f>
        <v>0.25</v>
      </c>
      <c r="Y32" s="166">
        <f t="shared" si="9"/>
        <v>0</v>
      </c>
    </row>
    <row r="33" spans="1:25" x14ac:dyDescent="0.2">
      <c r="A33" s="6" t="s">
        <v>21</v>
      </c>
      <c r="B33" s="5" t="s">
        <v>38</v>
      </c>
      <c r="C33" s="90"/>
      <c r="D33" s="76">
        <f>投入係数表!G33</f>
        <v>0</v>
      </c>
      <c r="E33" s="77">
        <f t="shared" si="0"/>
        <v>0</v>
      </c>
      <c r="F33" s="76">
        <f>分析係数表!C36</f>
        <v>0.6983193277310924</v>
      </c>
      <c r="G33" s="77">
        <f t="shared" si="1"/>
        <v>0</v>
      </c>
      <c r="H33" s="77">
        <v>7.9756344029180914E-2</v>
      </c>
      <c r="I33" s="77">
        <f t="shared" si="2"/>
        <v>7.9756344029180914E-2</v>
      </c>
      <c r="J33" s="76">
        <f>分析係数表!G36</f>
        <v>2.0048115477145148E-3</v>
      </c>
      <c r="K33" s="78">
        <f t="shared" si="3"/>
        <v>1.598964395131935E-4</v>
      </c>
      <c r="L33" s="79"/>
      <c r="M33" s="80"/>
      <c r="N33" s="81">
        <f>分析係数表!H36</f>
        <v>0.13239571297661262</v>
      </c>
      <c r="O33" s="82">
        <f t="shared" si="4"/>
        <v>1.6643073554673078</v>
      </c>
      <c r="P33" s="76">
        <f>分析係数表!C36</f>
        <v>0.6983193277310924</v>
      </c>
      <c r="Q33" s="82">
        <f t="shared" si="5"/>
        <v>1.1622179936078425</v>
      </c>
      <c r="R33" s="83">
        <v>1.1886725695479992</v>
      </c>
      <c r="S33" s="84">
        <f t="shared" si="6"/>
        <v>1.26842891357718</v>
      </c>
      <c r="T33" s="85">
        <f>分析係数表!F36</f>
        <v>0.90136327185244591</v>
      </c>
      <c r="U33" s="86">
        <f t="shared" si="7"/>
        <v>1.1433152356541703</v>
      </c>
      <c r="V33" s="87">
        <f>分析係数表!D36</f>
        <v>3.6086607858861267E-3</v>
      </c>
      <c r="W33" s="167">
        <f t="shared" si="8"/>
        <v>0</v>
      </c>
      <c r="X33" s="76">
        <f>分析係数表!E36</f>
        <v>4.0096230954290296E-4</v>
      </c>
      <c r="Y33" s="166">
        <f t="shared" si="9"/>
        <v>0</v>
      </c>
    </row>
    <row r="34" spans="1:25" x14ac:dyDescent="0.2">
      <c r="A34" s="6" t="s">
        <v>22</v>
      </c>
      <c r="B34" s="5" t="s">
        <v>377</v>
      </c>
      <c r="C34" s="90"/>
      <c r="D34" s="76">
        <f>投入係数表!G34</f>
        <v>1.7241379310344827E-2</v>
      </c>
      <c r="E34" s="77">
        <f t="shared" si="0"/>
        <v>1.7241379310344827</v>
      </c>
      <c r="F34" s="76">
        <f>分析係数表!C37</f>
        <v>0.25193798449612403</v>
      </c>
      <c r="G34" s="77">
        <f t="shared" si="1"/>
        <v>0.43437583533814483</v>
      </c>
      <c r="H34" s="77">
        <v>0.67721464620301908</v>
      </c>
      <c r="I34" s="77">
        <f t="shared" si="2"/>
        <v>0.67721464620301908</v>
      </c>
      <c r="J34" s="76">
        <f>分析係数表!G37</f>
        <v>0.36436436436436437</v>
      </c>
      <c r="K34" s="78">
        <f t="shared" si="3"/>
        <v>0.24675288410200094</v>
      </c>
      <c r="L34" s="79"/>
      <c r="M34" s="80"/>
      <c r="N34" s="81">
        <f>分析係数表!H37</f>
        <v>5.107773218056496E-2</v>
      </c>
      <c r="O34" s="82">
        <f t="shared" si="4"/>
        <v>0.64208306641862423</v>
      </c>
      <c r="P34" s="76">
        <f>分析係数表!C37</f>
        <v>0.25193798449612403</v>
      </c>
      <c r="Q34" s="82">
        <f t="shared" si="5"/>
        <v>0.16176511363259913</v>
      </c>
      <c r="R34" s="83">
        <v>0.17968102201422007</v>
      </c>
      <c r="S34" s="84">
        <f t="shared" si="6"/>
        <v>0.85689566821723917</v>
      </c>
      <c r="T34" s="85">
        <f>分析係数表!F37</f>
        <v>0.67567567567567566</v>
      </c>
      <c r="U34" s="86">
        <f t="shared" si="7"/>
        <v>0.5789835596062427</v>
      </c>
      <c r="V34" s="87">
        <f>分析係数表!D37</f>
        <v>9.1091091091091092E-2</v>
      </c>
      <c r="W34" s="167">
        <f t="shared" si="8"/>
        <v>0</v>
      </c>
      <c r="X34" s="76">
        <f>分析係数表!E37</f>
        <v>7.6576576576576572E-2</v>
      </c>
      <c r="Y34" s="166">
        <f t="shared" si="9"/>
        <v>0</v>
      </c>
    </row>
    <row r="35" spans="1:25" x14ac:dyDescent="0.2">
      <c r="A35" s="6" t="s">
        <v>23</v>
      </c>
      <c r="B35" s="5" t="s">
        <v>193</v>
      </c>
      <c r="C35" s="90"/>
      <c r="D35" s="76">
        <f>投入係数表!G35</f>
        <v>0</v>
      </c>
      <c r="E35" s="77">
        <f t="shared" si="0"/>
        <v>0</v>
      </c>
      <c r="F35" s="76">
        <f>分析係数表!C38</f>
        <v>5.8638743455497355E-2</v>
      </c>
      <c r="G35" s="77">
        <f t="shared" si="1"/>
        <v>0</v>
      </c>
      <c r="H35" s="77">
        <v>1.2583913342990645E-2</v>
      </c>
      <c r="I35" s="77">
        <f t="shared" si="2"/>
        <v>1.2583913342990645E-2</v>
      </c>
      <c r="J35" s="76">
        <f>分析係数表!G38</f>
        <v>6.6115702479338845E-2</v>
      </c>
      <c r="K35" s="78">
        <f t="shared" si="3"/>
        <v>8.319942706109518E-4</v>
      </c>
      <c r="L35" s="79"/>
      <c r="M35" s="80"/>
      <c r="N35" s="81">
        <f>分析係数表!H38</f>
        <v>4.4663133989401971E-2</v>
      </c>
      <c r="O35" s="82">
        <f t="shared" si="4"/>
        <v>0.56144704949709667</v>
      </c>
      <c r="P35" s="76">
        <f>分析係数表!C38</f>
        <v>5.8638743455497355E-2</v>
      </c>
      <c r="Q35" s="82">
        <f t="shared" si="5"/>
        <v>3.2922549499306175E-2</v>
      </c>
      <c r="R35" s="83">
        <v>3.6913525485574743E-2</v>
      </c>
      <c r="S35" s="84">
        <f t="shared" si="6"/>
        <v>4.9497438828565388E-2</v>
      </c>
      <c r="T35" s="85">
        <f>分析係数表!F38</f>
        <v>0.57851239669421484</v>
      </c>
      <c r="U35" s="86">
        <f t="shared" si="7"/>
        <v>2.8634881966938652E-2</v>
      </c>
      <c r="V35" s="87">
        <f>分析係数表!D38</f>
        <v>8.2644628099173556E-2</v>
      </c>
      <c r="W35" s="167">
        <f t="shared" si="8"/>
        <v>0</v>
      </c>
      <c r="X35" s="76">
        <f>分析係数表!E38</f>
        <v>0</v>
      </c>
      <c r="Y35" s="166">
        <f t="shared" si="9"/>
        <v>0</v>
      </c>
    </row>
    <row r="36" spans="1:25" x14ac:dyDescent="0.2">
      <c r="A36" s="6" t="s">
        <v>24</v>
      </c>
      <c r="B36" s="5" t="s">
        <v>39</v>
      </c>
      <c r="C36" s="90"/>
      <c r="D36" s="76">
        <f>投入係数表!G36</f>
        <v>0</v>
      </c>
      <c r="E36" s="77">
        <f t="shared" si="0"/>
        <v>0</v>
      </c>
      <c r="F36" s="76">
        <f>分析係数表!C39</f>
        <v>1</v>
      </c>
      <c r="G36" s="77">
        <f t="shared" si="1"/>
        <v>0</v>
      </c>
      <c r="H36" s="77">
        <v>0.12465072858385096</v>
      </c>
      <c r="I36" s="77">
        <f t="shared" si="2"/>
        <v>0.12465072858385096</v>
      </c>
      <c r="J36" s="76">
        <f>分析係数表!G39</f>
        <v>0.34956843403205917</v>
      </c>
      <c r="K36" s="78">
        <f t="shared" si="3"/>
        <v>4.3573959992012017E-2</v>
      </c>
      <c r="L36" s="79"/>
      <c r="M36" s="80"/>
      <c r="N36" s="81">
        <f>分析係数表!H39</f>
        <v>4.0639069285628906E-3</v>
      </c>
      <c r="O36" s="82">
        <f t="shared" si="4"/>
        <v>5.108617221115419E-2</v>
      </c>
      <c r="P36" s="76">
        <f>分析係数表!C39</f>
        <v>1</v>
      </c>
      <c r="Q36" s="82">
        <f t="shared" si="5"/>
        <v>5.108617221115419E-2</v>
      </c>
      <c r="R36" s="83">
        <v>9.1174815296419368E-2</v>
      </c>
      <c r="S36" s="84">
        <f t="shared" si="6"/>
        <v>0.21582554388027031</v>
      </c>
      <c r="T36" s="85">
        <f>分析係数表!F39</f>
        <v>0.6997533908754624</v>
      </c>
      <c r="U36" s="86">
        <f t="shared" si="7"/>
        <v>0.15102465616776006</v>
      </c>
      <c r="V36" s="87">
        <f>分析係数表!D39</f>
        <v>6.7817509247842175E-2</v>
      </c>
      <c r="W36" s="167">
        <f t="shared" si="8"/>
        <v>0</v>
      </c>
      <c r="X36" s="76">
        <f>分析係数表!E39</f>
        <v>8.0764488286066582E-2</v>
      </c>
      <c r="Y36" s="166">
        <f t="shared" si="9"/>
        <v>0</v>
      </c>
    </row>
    <row r="37" spans="1:25" x14ac:dyDescent="0.2">
      <c r="A37" s="6" t="s">
        <v>25</v>
      </c>
      <c r="B37" s="5" t="s">
        <v>40</v>
      </c>
      <c r="C37" s="90"/>
      <c r="D37" s="76">
        <f>投入係数表!G37</f>
        <v>0</v>
      </c>
      <c r="E37" s="77">
        <f t="shared" si="0"/>
        <v>0</v>
      </c>
      <c r="F37" s="76">
        <f>分析係数表!C40</f>
        <v>0.52321668909825036</v>
      </c>
      <c r="G37" s="77">
        <f t="shared" si="1"/>
        <v>0</v>
      </c>
      <c r="H37" s="77">
        <v>3.1235518392892905E-4</v>
      </c>
      <c r="I37" s="77">
        <f t="shared" si="2"/>
        <v>3.1235518392892905E-4</v>
      </c>
      <c r="J37" s="76">
        <f>分析係数表!G40</f>
        <v>0.58262454434993927</v>
      </c>
      <c r="K37" s="78">
        <f t="shared" si="3"/>
        <v>1.8198579671193377E-4</v>
      </c>
      <c r="L37" s="79"/>
      <c r="M37" s="80"/>
      <c r="N37" s="81">
        <f>分析係数表!H40</f>
        <v>2.9881668592374198E-2</v>
      </c>
      <c r="O37" s="82">
        <f t="shared" si="4"/>
        <v>0.3756336191996632</v>
      </c>
      <c r="P37" s="76">
        <f>分析係数表!C40</f>
        <v>0.52321668909825036</v>
      </c>
      <c r="Q37" s="82">
        <f t="shared" si="5"/>
        <v>0.19653777855164076</v>
      </c>
      <c r="R37" s="83">
        <v>0.19661133082860641</v>
      </c>
      <c r="S37" s="84">
        <f t="shared" si="6"/>
        <v>0.19692368601253535</v>
      </c>
      <c r="T37" s="85">
        <f>分析係数表!F40</f>
        <v>0.77642770352369384</v>
      </c>
      <c r="U37" s="86">
        <f t="shared" si="7"/>
        <v>0.15289700530013378</v>
      </c>
      <c r="V37" s="87">
        <f>分析係数表!D40</f>
        <v>0.18529769137302551</v>
      </c>
      <c r="W37" s="167">
        <f t="shared" si="8"/>
        <v>0</v>
      </c>
      <c r="X37" s="76">
        <f>分析係数表!E40</f>
        <v>0.10328068043742406</v>
      </c>
      <c r="Y37" s="166">
        <f t="shared" si="9"/>
        <v>0</v>
      </c>
    </row>
    <row r="38" spans="1:25" x14ac:dyDescent="0.2">
      <c r="A38" s="6" t="s">
        <v>26</v>
      </c>
      <c r="B38" s="5" t="s">
        <v>276</v>
      </c>
      <c r="C38" s="90"/>
      <c r="D38" s="76">
        <f>投入係数表!G38</f>
        <v>0</v>
      </c>
      <c r="E38" s="77">
        <f t="shared" si="0"/>
        <v>0</v>
      </c>
      <c r="F38" s="76">
        <f>分析係数表!C41</f>
        <v>0.20545717383447781</v>
      </c>
      <c r="G38" s="77">
        <f t="shared" si="1"/>
        <v>0</v>
      </c>
      <c r="H38" s="77">
        <v>4.8581828912067611E-3</v>
      </c>
      <c r="I38" s="77">
        <f t="shared" si="2"/>
        <v>4.8581828912067611E-3</v>
      </c>
      <c r="J38" s="76">
        <f>分析係数表!G41</f>
        <v>0.49662731871838112</v>
      </c>
      <c r="K38" s="78">
        <f t="shared" si="3"/>
        <v>2.4127063431035262E-3</v>
      </c>
      <c r="L38" s="79"/>
      <c r="M38" s="80"/>
      <c r="N38" s="81">
        <f>分析係数表!H41</f>
        <v>5.2870632296107417E-2</v>
      </c>
      <c r="O38" s="82">
        <f t="shared" si="4"/>
        <v>0.66462108357060412</v>
      </c>
      <c r="P38" s="76">
        <f>分析係数表!C41</f>
        <v>0.20545717383447781</v>
      </c>
      <c r="Q38" s="82">
        <f t="shared" si="5"/>
        <v>0.13655116950122462</v>
      </c>
      <c r="R38" s="83">
        <v>0.13733133993645211</v>
      </c>
      <c r="S38" s="84">
        <f t="shared" si="6"/>
        <v>0.14218952282765887</v>
      </c>
      <c r="T38" s="85">
        <f>分析係数表!F41</f>
        <v>0.59106239460370991</v>
      </c>
      <c r="U38" s="86">
        <f t="shared" si="7"/>
        <v>8.4042879850074928E-2</v>
      </c>
      <c r="V38" s="87">
        <f>分析係数表!D41</f>
        <v>0.2799325463743676</v>
      </c>
      <c r="W38" s="167">
        <f t="shared" si="8"/>
        <v>0</v>
      </c>
      <c r="X38" s="76">
        <f>分析係数表!E41</f>
        <v>0.26559865092748736</v>
      </c>
      <c r="Y38" s="166">
        <f t="shared" si="9"/>
        <v>0</v>
      </c>
    </row>
    <row r="39" spans="1:25" x14ac:dyDescent="0.2">
      <c r="A39" s="6" t="s">
        <v>51</v>
      </c>
      <c r="B39" s="5" t="s">
        <v>367</v>
      </c>
      <c r="C39" s="90"/>
      <c r="D39" s="76">
        <f>投入係数表!G39</f>
        <v>0</v>
      </c>
      <c r="E39" s="77">
        <f>$C$9*D39</f>
        <v>0</v>
      </c>
      <c r="F39" s="76">
        <f>分析係数表!C42</f>
        <v>0.63260340632603407</v>
      </c>
      <c r="G39" s="77">
        <f>E39*F39</f>
        <v>0</v>
      </c>
      <c r="H39" s="77">
        <v>3.5498583906965371E-3</v>
      </c>
      <c r="I39" s="77">
        <f>C39+H39</f>
        <v>3.5498583906965371E-3</v>
      </c>
      <c r="J39" s="76">
        <f>分析係数表!G42</f>
        <v>0.48091603053435117</v>
      </c>
      <c r="K39" s="78">
        <f>I39*J39</f>
        <v>1.7071838062128386E-3</v>
      </c>
      <c r="L39" s="79"/>
      <c r="M39" s="80"/>
      <c r="N39" s="81">
        <f>分析係数表!H42</f>
        <v>1.4900992071397267E-2</v>
      </c>
      <c r="O39" s="82">
        <f t="shared" si="4"/>
        <v>0.18731596477423204</v>
      </c>
      <c r="P39" s="76">
        <f>分析係数表!C42</f>
        <v>0.63260340632603407</v>
      </c>
      <c r="Q39" s="82">
        <f>O39*P39</f>
        <v>0.11849671737542659</v>
      </c>
      <c r="R39" s="83">
        <v>0.12047004781260627</v>
      </c>
      <c r="S39" s="84">
        <f>I39+R39</f>
        <v>0.1240199062033028</v>
      </c>
      <c r="T39" s="85">
        <f>分析係数表!F42</f>
        <v>0.54580152671755722</v>
      </c>
      <c r="U39" s="86">
        <f t="shared" si="7"/>
        <v>6.7690254149130921E-2</v>
      </c>
      <c r="V39" s="87">
        <f>分析係数表!D42</f>
        <v>0.26335877862595419</v>
      </c>
      <c r="W39" s="167">
        <f t="shared" si="8"/>
        <v>0</v>
      </c>
      <c r="X39" s="76">
        <f>分析係数表!E42</f>
        <v>0.19083969465648856</v>
      </c>
      <c r="Y39" s="166">
        <f t="shared" si="9"/>
        <v>0</v>
      </c>
    </row>
    <row r="40" spans="1:25" x14ac:dyDescent="0.2">
      <c r="A40" s="6" t="s">
        <v>194</v>
      </c>
      <c r="B40" s="5" t="s">
        <v>41</v>
      </c>
      <c r="C40" s="90"/>
      <c r="D40" s="76">
        <f>投入係数表!G40</f>
        <v>2.5862068965517241E-2</v>
      </c>
      <c r="E40" s="77">
        <f>$C$9*D40</f>
        <v>2.5862068965517242</v>
      </c>
      <c r="F40" s="76">
        <f>分析係数表!C43</f>
        <v>0.18460513162279235</v>
      </c>
      <c r="G40" s="77">
        <f>E40*F40</f>
        <v>0.47742706454170436</v>
      </c>
      <c r="H40" s="77">
        <v>0.63732634087038842</v>
      </c>
      <c r="I40" s="77">
        <f>C40+H40</f>
        <v>0.63732634087038842</v>
      </c>
      <c r="J40" s="76">
        <f>分析係数表!G43</f>
        <v>0.34455128205128205</v>
      </c>
      <c r="K40" s="78">
        <f>I40*J40</f>
        <v>0.21959160783194473</v>
      </c>
      <c r="L40" s="79"/>
      <c r="M40" s="80"/>
      <c r="N40" s="81">
        <f>分析係数表!H43</f>
        <v>4.0001593688991595E-2</v>
      </c>
      <c r="O40" s="82">
        <f t="shared" si="4"/>
        <v>0.50284820490194915</v>
      </c>
      <c r="P40" s="76">
        <f>分析係数表!C43</f>
        <v>0.18460513162279235</v>
      </c>
      <c r="Q40" s="82">
        <f>O40*P40</f>
        <v>9.2828359052209181E-2</v>
      </c>
      <c r="R40" s="83">
        <v>0.12148845916754504</v>
      </c>
      <c r="S40" s="84">
        <f>I40+R40</f>
        <v>0.75881480003793345</v>
      </c>
      <c r="T40" s="85">
        <f>分析係数表!F43</f>
        <v>0.64423076923076927</v>
      </c>
      <c r="U40" s="86">
        <f t="shared" si="7"/>
        <v>0.48885184233213025</v>
      </c>
      <c r="V40" s="87">
        <f>分析係数表!D43</f>
        <v>0.36378205128205127</v>
      </c>
      <c r="W40" s="167">
        <f t="shared" si="8"/>
        <v>0</v>
      </c>
      <c r="X40" s="76">
        <f>分析係数表!E43</f>
        <v>0.22596153846153846</v>
      </c>
      <c r="Y40" s="166">
        <f t="shared" si="9"/>
        <v>0</v>
      </c>
    </row>
    <row r="41" spans="1:25" x14ac:dyDescent="0.2">
      <c r="A41" s="6" t="s">
        <v>340</v>
      </c>
      <c r="B41" s="5" t="s">
        <v>42</v>
      </c>
      <c r="C41" s="90"/>
      <c r="D41" s="76">
        <f>投入係数表!G41</f>
        <v>0</v>
      </c>
      <c r="E41" s="77">
        <f>$C$9*D41</f>
        <v>0</v>
      </c>
      <c r="F41" s="76">
        <f>分析係数表!C44</f>
        <v>0.21127596439169138</v>
      </c>
      <c r="G41" s="77">
        <f>E41*F41</f>
        <v>0</v>
      </c>
      <c r="H41" s="77">
        <v>6.0344468647771502E-4</v>
      </c>
      <c r="I41" s="77">
        <f>C41+H41</f>
        <v>6.0344468647771502E-4</v>
      </c>
      <c r="J41" s="76">
        <f>分析係数表!G44</f>
        <v>0.28586387434554972</v>
      </c>
      <c r="K41" s="78">
        <f>I41*J41</f>
        <v>1.7250303602975517E-4</v>
      </c>
      <c r="L41" s="79"/>
      <c r="M41" s="80"/>
      <c r="N41" s="81">
        <f>分析係数表!H44</f>
        <v>0.11633929638631021</v>
      </c>
      <c r="O41" s="82">
        <f t="shared" si="4"/>
        <v>1.4624668907506888</v>
      </c>
      <c r="P41" s="76">
        <f>分析係数表!C44</f>
        <v>0.21127596439169138</v>
      </c>
      <c r="Q41" s="82">
        <f>O41*P41</f>
        <v>0.30898410273427013</v>
      </c>
      <c r="R41" s="83">
        <v>0.3106536506786472</v>
      </c>
      <c r="S41" s="84">
        <f>I41+R41</f>
        <v>0.31125709536512491</v>
      </c>
      <c r="T41" s="85">
        <f>分析係数表!F44</f>
        <v>0.54973821989528793</v>
      </c>
      <c r="U41" s="86">
        <f t="shared" si="7"/>
        <v>0.17110992153580165</v>
      </c>
      <c r="V41" s="87">
        <f>分析係数表!D44</f>
        <v>0.41256544502617803</v>
      </c>
      <c r="W41" s="167">
        <f t="shared" si="8"/>
        <v>0</v>
      </c>
      <c r="X41" s="76">
        <f>分析係数表!E44</f>
        <v>0.29528795811518327</v>
      </c>
      <c r="Y41" s="166">
        <f t="shared" si="9"/>
        <v>0</v>
      </c>
    </row>
    <row r="42" spans="1:25" x14ac:dyDescent="0.2">
      <c r="A42" s="6" t="s">
        <v>341</v>
      </c>
      <c r="B42" s="5" t="s">
        <v>278</v>
      </c>
      <c r="C42" s="90"/>
      <c r="D42" s="76">
        <f>投入係数表!G42</f>
        <v>0</v>
      </c>
      <c r="E42" s="77">
        <f>$C$9*D42</f>
        <v>0</v>
      </c>
      <c r="F42" s="76">
        <f>分析係数表!C45</f>
        <v>1</v>
      </c>
      <c r="G42" s="77">
        <f>E42*F42</f>
        <v>0</v>
      </c>
      <c r="H42" s="77">
        <v>5.3101997210544212E-2</v>
      </c>
      <c r="I42" s="77">
        <f>C42+H42</f>
        <v>5.3101997210544212E-2</v>
      </c>
      <c r="J42" s="76">
        <f>分析係数表!G45</f>
        <v>0</v>
      </c>
      <c r="K42" s="78">
        <f>I42*J42</f>
        <v>0</v>
      </c>
      <c r="L42" s="79"/>
      <c r="M42" s="80"/>
      <c r="N42" s="81">
        <f>分析係数表!H45</f>
        <v>0</v>
      </c>
      <c r="O42" s="82">
        <f t="shared" si="4"/>
        <v>0</v>
      </c>
      <c r="P42" s="76">
        <f>分析係数表!C45</f>
        <v>1</v>
      </c>
      <c r="Q42" s="82">
        <f>O42*P42</f>
        <v>0</v>
      </c>
      <c r="R42" s="83">
        <v>7.7429944641414991E-3</v>
      </c>
      <c r="S42" s="84">
        <f>I42+R42</f>
        <v>6.0844991674685711E-2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投入係数表!G43</f>
        <v>8.6206896551724137E-3</v>
      </c>
      <c r="E43" s="77">
        <f>$C$9*D43</f>
        <v>0.86206896551724133</v>
      </c>
      <c r="F43" s="76">
        <f>分析係数表!C46</f>
        <v>0.67444574095682608</v>
      </c>
      <c r="G43" s="77">
        <f>E43*F43</f>
        <v>0.58141874220416034</v>
      </c>
      <c r="H43" s="77">
        <v>0.66213552156008926</v>
      </c>
      <c r="I43" s="77">
        <f>C43+H43</f>
        <v>0.66213552156008926</v>
      </c>
      <c r="J43" s="76">
        <f>分析係数表!G46</f>
        <v>1.0362694300518135E-2</v>
      </c>
      <c r="K43" s="78">
        <f>I43*J43</f>
        <v>6.8615079954413398E-3</v>
      </c>
      <c r="L43" s="79"/>
      <c r="M43" s="80"/>
      <c r="N43" s="81">
        <f>分析係数表!H46</f>
        <v>2.3785808199529863E-2</v>
      </c>
      <c r="O43" s="82">
        <f t="shared" si="4"/>
        <v>0.29900436088293192</v>
      </c>
      <c r="P43" s="76">
        <f>分析係数表!C46</f>
        <v>0.67444574095682608</v>
      </c>
      <c r="Q43" s="82">
        <f>O43*P43</f>
        <v>0.20166221772501125</v>
      </c>
      <c r="R43" s="83">
        <v>0.21294792978319763</v>
      </c>
      <c r="S43" s="84">
        <f>I43+R43</f>
        <v>0.87508345134328691</v>
      </c>
      <c r="T43" s="85">
        <f>分析係数表!F46</f>
        <v>0.31433506044905007</v>
      </c>
      <c r="U43" s="86">
        <f t="shared" si="7"/>
        <v>0.27506940957595544</v>
      </c>
      <c r="V43" s="87">
        <f>分析係数表!D46</f>
        <v>0</v>
      </c>
      <c r="W43" s="167">
        <f t="shared" si="8"/>
        <v>0</v>
      </c>
      <c r="X43" s="76">
        <f>分析係数表!E46</f>
        <v>1.7271157167530224E-3</v>
      </c>
      <c r="Y43" s="166">
        <f t="shared" si="9"/>
        <v>0</v>
      </c>
    </row>
    <row r="44" spans="1:25" x14ac:dyDescent="0.2">
      <c r="A44" s="192">
        <v>40</v>
      </c>
      <c r="B44" s="14" t="s">
        <v>150</v>
      </c>
      <c r="C44" s="197">
        <f>SUM(C5:C43)</f>
        <v>100</v>
      </c>
      <c r="D44" s="92">
        <f>投入係数表!G44</f>
        <v>0.67241379310344829</v>
      </c>
      <c r="E44" s="91">
        <f>SUM(E5:E43)</f>
        <v>67.241379310344811</v>
      </c>
      <c r="F44" s="92">
        <f>分析係数表!C47</f>
        <v>0.30293510145279712</v>
      </c>
      <c r="G44" s="91">
        <f>SUM(G5:G43)</f>
        <v>24.865872146969345</v>
      </c>
      <c r="H44" s="91">
        <f>SUM(H5:H43)</f>
        <v>30.213124760207254</v>
      </c>
      <c r="I44" s="91">
        <f>SUM(I5:I43)</f>
        <v>130.21312476020728</v>
      </c>
      <c r="J44" s="92">
        <f>分析係数表!G47</f>
        <v>0.26248630220382319</v>
      </c>
      <c r="K44" s="93">
        <f>SUM(K5:K43)</f>
        <v>20.048970139909297</v>
      </c>
      <c r="L44" s="94">
        <f>最終需要_まとめ!$L$33</f>
        <v>0.627</v>
      </c>
      <c r="M44" s="91">
        <f>K44*L44</f>
        <v>12.570704277723129</v>
      </c>
      <c r="N44" s="95">
        <f>分析係数表!H47</f>
        <v>1</v>
      </c>
      <c r="O44" s="96">
        <f>SUM(O5:O43)</f>
        <v>12.570704277723131</v>
      </c>
      <c r="P44" s="92">
        <f>分析係数表!C47</f>
        <v>0.30293510145279712</v>
      </c>
      <c r="Q44" s="96">
        <f>SUM(Q5:Q43)</f>
        <v>3.2229493290424949</v>
      </c>
      <c r="R44" s="91">
        <f>SUM(R5:R43)</f>
        <v>3.5530337728774057</v>
      </c>
      <c r="S44" s="97">
        <f>SUM(S5:S43)</f>
        <v>133.76615853308465</v>
      </c>
      <c r="T44" s="98">
        <f>分析係数表!F47</f>
        <v>0.4935102885669061</v>
      </c>
      <c r="U44" s="99">
        <f>SUM(U5:U43)</f>
        <v>48.210426269769812</v>
      </c>
      <c r="V44" s="100">
        <f>分析係数表!D47</f>
        <v>0.11041032509436259</v>
      </c>
      <c r="W44" s="164">
        <f>SUM(W5:W43)</f>
        <v>25</v>
      </c>
      <c r="X44" s="92">
        <f>分析係数表!E47</f>
        <v>8.4451479361987089E-2</v>
      </c>
      <c r="Y44" s="165">
        <f>SUM(Y5:Y43)</f>
        <v>16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303</v>
      </c>
      <c r="S2" s="3" t="s">
        <v>152</v>
      </c>
      <c r="U2" s="64" t="s">
        <v>209</v>
      </c>
      <c r="W2" s="3" t="s">
        <v>130</v>
      </c>
      <c r="Y2" s="3" t="s">
        <v>153</v>
      </c>
    </row>
    <row r="3" spans="1:25" ht="44" x14ac:dyDescent="0.2">
      <c r="B3" s="65"/>
      <c r="C3" s="66" t="s">
        <v>227</v>
      </c>
      <c r="D3" s="66" t="s">
        <v>246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投入係数表!H5</f>
        <v>5.7471264367816091E-3</v>
      </c>
      <c r="E5" s="77">
        <f t="shared" ref="E5:E38" si="0">$C$10*D5</f>
        <v>0.57471264367816088</v>
      </c>
      <c r="F5" s="76">
        <f>分析係数表!C8</f>
        <v>0.98909090909090913</v>
      </c>
      <c r="G5" s="77">
        <f t="shared" ref="G5:G38" si="1">E5*F5</f>
        <v>0.56844305120167193</v>
      </c>
      <c r="H5" s="77">
        <f t="array" ref="H5:H43">MMULT(逆行列係数!C5:AO43,'6'!G5:G43)</f>
        <v>0.66740497278502731</v>
      </c>
      <c r="I5" s="77">
        <f t="shared" ref="I5:I38" si="2">C5+H5</f>
        <v>0.66740497278502731</v>
      </c>
      <c r="J5" s="76">
        <f>分析係数表!G8</f>
        <v>0.12014134275618374</v>
      </c>
      <c r="K5" s="78">
        <f t="shared" ref="K5:K38" si="3">I5*J5</f>
        <v>8.0182929592547442E-2</v>
      </c>
      <c r="L5" s="79" t="s">
        <v>180</v>
      </c>
      <c r="M5" s="80" t="s">
        <v>180</v>
      </c>
      <c r="N5" s="81">
        <f>分析係数表!H8</f>
        <v>1.3068249731064983E-2</v>
      </c>
      <c r="O5" s="82">
        <f t="shared" ref="O5:O43" si="4">$M$44*N5</f>
        <v>0.21680357185197574</v>
      </c>
      <c r="P5" s="76">
        <f>分析係数表!C8</f>
        <v>0.98909090909090913</v>
      </c>
      <c r="Q5" s="82">
        <f t="shared" ref="Q5:Q38" si="5">O5*P5</f>
        <v>0.21443844197722692</v>
      </c>
      <c r="R5" s="83">
        <f t="array" ref="R5:R43">MMULT(逆行列係数!C5:AO43,'6'!Q5:Q43)</f>
        <v>0.26127814882184108</v>
      </c>
      <c r="S5" s="84">
        <f t="shared" ref="S5:S38" si="6">I5+R5</f>
        <v>0.92868312160686839</v>
      </c>
      <c r="T5" s="85">
        <f>分析係数表!F8</f>
        <v>0.45141342756183744</v>
      </c>
      <c r="U5" s="86">
        <f t="shared" ref="U5:U43" si="7">S5*T5</f>
        <v>0.41922003104338318</v>
      </c>
      <c r="V5" s="87">
        <f>分析係数表!D8</f>
        <v>0.18992932862190812</v>
      </c>
      <c r="W5" s="167">
        <f t="shared" ref="W5:W43" si="8">ROUND(S5*V5,0)</f>
        <v>0</v>
      </c>
      <c r="X5" s="76">
        <f>分析係数表!E8</f>
        <v>0.11484098939929328</v>
      </c>
      <c r="Y5" s="166">
        <f t="shared" ref="Y5:Y43" si="9">ROUND(S5*X5,0)</f>
        <v>0</v>
      </c>
    </row>
    <row r="6" spans="1:25" x14ac:dyDescent="0.2">
      <c r="A6" s="6" t="s">
        <v>219</v>
      </c>
      <c r="B6" s="5" t="s">
        <v>265</v>
      </c>
      <c r="C6" s="90"/>
      <c r="D6" s="76">
        <f>投入係数表!H6</f>
        <v>0</v>
      </c>
      <c r="E6" s="77">
        <f t="shared" si="0"/>
        <v>0</v>
      </c>
      <c r="F6" s="76">
        <f>分析係数表!C9</f>
        <v>0.97580645161290325</v>
      </c>
      <c r="G6" s="77">
        <f t="shared" si="1"/>
        <v>0</v>
      </c>
      <c r="H6" s="77">
        <v>2.0937113641124085E-2</v>
      </c>
      <c r="I6" s="77">
        <f t="shared" si="2"/>
        <v>2.0937113641124085E-2</v>
      </c>
      <c r="J6" s="76">
        <f>分析係数表!G9</f>
        <v>0.23846153846153847</v>
      </c>
      <c r="K6" s="78">
        <f t="shared" si="3"/>
        <v>4.9926963298065124E-3</v>
      </c>
      <c r="L6" s="79"/>
      <c r="M6" s="80"/>
      <c r="N6" s="81">
        <f>分析係数表!H9</f>
        <v>6.773178214271485E-4</v>
      </c>
      <c r="O6" s="82">
        <f t="shared" si="4"/>
        <v>1.123677049232801E-2</v>
      </c>
      <c r="P6" s="76">
        <f>分析係数表!C9</f>
        <v>0.97580645161290325</v>
      </c>
      <c r="Q6" s="82">
        <f t="shared" si="5"/>
        <v>1.0964913141707172E-2</v>
      </c>
      <c r="R6" s="83">
        <v>1.5345897899683873E-2</v>
      </c>
      <c r="S6" s="84">
        <f t="shared" si="6"/>
        <v>3.6283011540807958E-2</v>
      </c>
      <c r="T6" s="85">
        <f>分析係数表!F9</f>
        <v>0.65384615384615385</v>
      </c>
      <c r="U6" s="86">
        <f t="shared" si="7"/>
        <v>2.3723507545912896E-2</v>
      </c>
      <c r="V6" s="87">
        <f>分析係数表!D9</f>
        <v>0.11538461538461539</v>
      </c>
      <c r="W6" s="167">
        <f t="shared" si="8"/>
        <v>0</v>
      </c>
      <c r="X6" s="76">
        <f>分析係数表!E9</f>
        <v>0</v>
      </c>
      <c r="Y6" s="166">
        <f t="shared" si="9"/>
        <v>0</v>
      </c>
    </row>
    <row r="7" spans="1:25" x14ac:dyDescent="0.2">
      <c r="A7" s="6" t="s">
        <v>220</v>
      </c>
      <c r="B7" s="5" t="s">
        <v>266</v>
      </c>
      <c r="C7" s="90"/>
      <c r="D7" s="76">
        <f>投入係数表!H7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2.247354098465602E-2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投入係数表!H8</f>
        <v>0</v>
      </c>
      <c r="E8" s="77">
        <f t="shared" si="0"/>
        <v>0</v>
      </c>
      <c r="F8" s="76">
        <f>分析係数表!C11</f>
        <v>0.58682634730538918</v>
      </c>
      <c r="G8" s="77">
        <f t="shared" si="1"/>
        <v>0</v>
      </c>
      <c r="H8" s="77">
        <v>2.6759146921258307E-2</v>
      </c>
      <c r="I8" s="77">
        <f t="shared" si="2"/>
        <v>2.6759146921258307E-2</v>
      </c>
      <c r="J8" s="76">
        <f>分析係数表!G11</f>
        <v>0.35416666666666669</v>
      </c>
      <c r="K8" s="78">
        <f t="shared" si="3"/>
        <v>9.4771978679456508E-3</v>
      </c>
      <c r="L8" s="79"/>
      <c r="M8" s="80"/>
      <c r="N8" s="81">
        <f>分析係数表!H11</f>
        <v>-3.9842224789832265E-5</v>
      </c>
      <c r="O8" s="82">
        <f t="shared" si="4"/>
        <v>-6.6098649954870645E-4</v>
      </c>
      <c r="P8" s="76">
        <f>分析係数表!C11</f>
        <v>0.58682634730538918</v>
      </c>
      <c r="Q8" s="82">
        <f t="shared" si="5"/>
        <v>-3.8788429314834269E-4</v>
      </c>
      <c r="R8" s="83">
        <v>4.6116647309017867E-3</v>
      </c>
      <c r="S8" s="84">
        <f t="shared" si="6"/>
        <v>3.1370811652160095E-2</v>
      </c>
      <c r="T8" s="85">
        <f>分析係数表!F11</f>
        <v>0.57638888888888884</v>
      </c>
      <c r="U8" s="86">
        <f t="shared" si="7"/>
        <v>1.8081787271731164E-2</v>
      </c>
      <c r="V8" s="87">
        <f>分析係数表!D11</f>
        <v>0</v>
      </c>
      <c r="W8" s="167">
        <f t="shared" si="8"/>
        <v>0</v>
      </c>
      <c r="X8" s="76">
        <f>分析係数表!E11</f>
        <v>0</v>
      </c>
      <c r="Y8" s="166">
        <f t="shared" si="9"/>
        <v>0</v>
      </c>
    </row>
    <row r="9" spans="1:25" x14ac:dyDescent="0.2">
      <c r="A9" s="6" t="s">
        <v>222</v>
      </c>
      <c r="B9" s="5" t="s">
        <v>190</v>
      </c>
      <c r="C9" s="90"/>
      <c r="D9" s="76">
        <f>投入係数表!H9</f>
        <v>5.7471264367816091E-3</v>
      </c>
      <c r="E9" s="77">
        <f t="shared" si="0"/>
        <v>0.57471264367816088</v>
      </c>
      <c r="F9" s="76">
        <f>分析係数表!C12</f>
        <v>4.9122807017544234E-3</v>
      </c>
      <c r="G9" s="77">
        <f t="shared" si="1"/>
        <v>2.823149828594496E-3</v>
      </c>
      <c r="H9" s="77">
        <v>3.2966931156761131E-3</v>
      </c>
      <c r="I9" s="77">
        <f t="shared" si="2"/>
        <v>3.2966931156761131E-3</v>
      </c>
      <c r="J9" s="76">
        <f>分析係数表!G12</f>
        <v>0.15517241379310345</v>
      </c>
      <c r="K9" s="78">
        <f t="shared" si="3"/>
        <v>5.1155582829456924E-4</v>
      </c>
      <c r="L9" s="79"/>
      <c r="M9" s="80"/>
      <c r="N9" s="81">
        <f>分析係数表!H12</f>
        <v>9.8290768556516195E-2</v>
      </c>
      <c r="O9" s="82">
        <f t="shared" si="4"/>
        <v>1.6306536943866587</v>
      </c>
      <c r="P9" s="76">
        <f>分析係数表!C12</f>
        <v>4.9122807017544234E-3</v>
      </c>
      <c r="Q9" s="82">
        <f t="shared" si="5"/>
        <v>8.01022867418014E-3</v>
      </c>
      <c r="R9" s="83">
        <v>8.4724081708734428E-3</v>
      </c>
      <c r="S9" s="84">
        <f t="shared" si="6"/>
        <v>1.1769101286549555E-2</v>
      </c>
      <c r="T9" s="85">
        <f>分析係数表!F12</f>
        <v>0.31896551724137934</v>
      </c>
      <c r="U9" s="86">
        <f t="shared" si="7"/>
        <v>3.7539374793304618E-3</v>
      </c>
      <c r="V9" s="87">
        <f>分析係数表!D12</f>
        <v>0.18965517241379309</v>
      </c>
      <c r="W9" s="167">
        <f t="shared" si="8"/>
        <v>0</v>
      </c>
      <c r="X9" s="76">
        <f>分析係数表!E12</f>
        <v>0.12931034482758622</v>
      </c>
      <c r="Y9" s="166">
        <f t="shared" si="9"/>
        <v>0</v>
      </c>
    </row>
    <row r="10" spans="1:25" x14ac:dyDescent="0.2">
      <c r="A10" s="6" t="s">
        <v>223</v>
      </c>
      <c r="B10" s="5" t="s">
        <v>28</v>
      </c>
      <c r="C10" s="75">
        <f>最終需要_まとめ!C11</f>
        <v>100</v>
      </c>
      <c r="D10" s="76">
        <f>投入係数表!H10</f>
        <v>0.2471264367816092</v>
      </c>
      <c r="E10" s="77">
        <f t="shared" si="0"/>
        <v>24.712643678160919</v>
      </c>
      <c r="F10" s="76">
        <f>分析係数表!C13</f>
        <v>0</v>
      </c>
      <c r="G10" s="77">
        <f t="shared" si="1"/>
        <v>0</v>
      </c>
      <c r="H10" s="77">
        <v>0</v>
      </c>
      <c r="I10" s="77">
        <f t="shared" si="2"/>
        <v>100</v>
      </c>
      <c r="J10" s="76">
        <f>分析係数表!G13</f>
        <v>0.2471264367816092</v>
      </c>
      <c r="K10" s="78">
        <f t="shared" si="3"/>
        <v>24.712643678160919</v>
      </c>
      <c r="L10" s="79"/>
      <c r="M10" s="80"/>
      <c r="N10" s="81">
        <f>分析係数表!H13</f>
        <v>1.4741623172237938E-2</v>
      </c>
      <c r="O10" s="82">
        <f t="shared" si="4"/>
        <v>0.2445650048330214</v>
      </c>
      <c r="P10" s="76">
        <f>分析係数表!C13</f>
        <v>0</v>
      </c>
      <c r="Q10" s="82">
        <f t="shared" si="5"/>
        <v>0</v>
      </c>
      <c r="R10" s="83">
        <v>0</v>
      </c>
      <c r="S10" s="84">
        <f t="shared" si="6"/>
        <v>100</v>
      </c>
      <c r="T10" s="85">
        <f>分析係数表!F13</f>
        <v>0.38505747126436779</v>
      </c>
      <c r="U10" s="86">
        <f t="shared" si="7"/>
        <v>38.505747126436781</v>
      </c>
      <c r="V10" s="87">
        <f>分析係数表!D13</f>
        <v>0.37931034482758619</v>
      </c>
      <c r="W10" s="167">
        <f t="shared" si="8"/>
        <v>38</v>
      </c>
      <c r="X10" s="76">
        <f>分析係数表!E13</f>
        <v>0.33333333333333331</v>
      </c>
      <c r="Y10" s="166">
        <f t="shared" si="9"/>
        <v>33</v>
      </c>
    </row>
    <row r="11" spans="1:25" x14ac:dyDescent="0.2">
      <c r="A11" s="6" t="s">
        <v>224</v>
      </c>
      <c r="B11" s="5" t="s">
        <v>267</v>
      </c>
      <c r="C11" s="90"/>
      <c r="D11" s="76">
        <f>投入係数表!H11</f>
        <v>5.7471264367816091E-3</v>
      </c>
      <c r="E11" s="77">
        <f t="shared" si="0"/>
        <v>0.57471264367816088</v>
      </c>
      <c r="F11" s="76">
        <f>分析係数表!C14</f>
        <v>0.28421052631578947</v>
      </c>
      <c r="G11" s="77">
        <f t="shared" si="1"/>
        <v>0.16333938294010888</v>
      </c>
      <c r="H11" s="77">
        <v>0.22957779499663511</v>
      </c>
      <c r="I11" s="77">
        <f t="shared" si="2"/>
        <v>0.22957779499663511</v>
      </c>
      <c r="J11" s="76">
        <f>分析係数表!G14</f>
        <v>0.16638935108153077</v>
      </c>
      <c r="K11" s="78">
        <f t="shared" si="3"/>
        <v>3.819930033221882E-2</v>
      </c>
      <c r="L11" s="79"/>
      <c r="M11" s="80"/>
      <c r="N11" s="81">
        <f>分析係数表!H14</f>
        <v>1.2351089684848001E-3</v>
      </c>
      <c r="O11" s="82">
        <f t="shared" si="4"/>
        <v>2.04905814860099E-2</v>
      </c>
      <c r="P11" s="76">
        <f>分析係数表!C14</f>
        <v>0.28421052631578947</v>
      </c>
      <c r="Q11" s="82">
        <f t="shared" si="5"/>
        <v>5.8236389486554449E-3</v>
      </c>
      <c r="R11" s="83">
        <v>2.5187190883217754E-2</v>
      </c>
      <c r="S11" s="84">
        <f t="shared" si="6"/>
        <v>0.25476498587985286</v>
      </c>
      <c r="T11" s="85">
        <f>分析係数表!F14</f>
        <v>0.35440931780366058</v>
      </c>
      <c r="U11" s="86">
        <f t="shared" si="7"/>
        <v>9.0291084845937869E-2</v>
      </c>
      <c r="V11" s="87">
        <f>分析係数表!D14</f>
        <v>9.9833610648918464E-2</v>
      </c>
      <c r="W11" s="167">
        <f t="shared" si="8"/>
        <v>0</v>
      </c>
      <c r="X11" s="76">
        <f>分析係数表!E14</f>
        <v>6.8219633943427616E-2</v>
      </c>
      <c r="Y11" s="166">
        <f t="shared" si="9"/>
        <v>0</v>
      </c>
    </row>
    <row r="12" spans="1:25" x14ac:dyDescent="0.2">
      <c r="A12" s="6" t="s">
        <v>225</v>
      </c>
      <c r="B12" s="5" t="s">
        <v>29</v>
      </c>
      <c r="C12" s="90"/>
      <c r="D12" s="76">
        <f>投入係数表!H12</f>
        <v>0.11494252873563218</v>
      </c>
      <c r="E12" s="77">
        <f t="shared" si="0"/>
        <v>11.494252873563218</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0.15136590839665379</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90"/>
      <c r="D13" s="76">
        <f>投入係数表!H13</f>
        <v>5.7471264367816091E-3</v>
      </c>
      <c r="E13" s="77">
        <f t="shared" si="0"/>
        <v>0.57471264367816088</v>
      </c>
      <c r="F13" s="76">
        <f>分析係数表!C16</f>
        <v>1.2870012870012881E-2</v>
      </c>
      <c r="G13" s="77">
        <f t="shared" si="1"/>
        <v>7.3965591206970579E-3</v>
      </c>
      <c r="H13" s="77">
        <v>7.9373773147818818E-3</v>
      </c>
      <c r="I13" s="77">
        <f t="shared" si="2"/>
        <v>7.9373773147818818E-3</v>
      </c>
      <c r="J13" s="76">
        <f>分析係数表!G16</f>
        <v>4.3478260869565216E-2</v>
      </c>
      <c r="K13" s="78">
        <f t="shared" si="3"/>
        <v>3.4510336151225571E-4</v>
      </c>
      <c r="L13" s="79"/>
      <c r="M13" s="80"/>
      <c r="N13" s="81">
        <f>分析係数表!H16</f>
        <v>1.7650105581895694E-2</v>
      </c>
      <c r="O13" s="82">
        <f t="shared" si="4"/>
        <v>0.29281701930007697</v>
      </c>
      <c r="P13" s="76">
        <f>分析係数表!C16</f>
        <v>1.2870012870012881E-2</v>
      </c>
      <c r="Q13" s="82">
        <f t="shared" si="5"/>
        <v>3.7685588069508009E-3</v>
      </c>
      <c r="R13" s="83">
        <v>4.0626441149788873E-3</v>
      </c>
      <c r="S13" s="84">
        <f t="shared" si="6"/>
        <v>1.2000021429760768E-2</v>
      </c>
      <c r="T13" s="85">
        <f>分析係数表!F16</f>
        <v>0.30434782608695654</v>
      </c>
      <c r="U13" s="86">
        <f t="shared" si="7"/>
        <v>3.6521804351445819E-3</v>
      </c>
      <c r="V13" s="87">
        <f>分析係数表!D16</f>
        <v>0</v>
      </c>
      <c r="W13" s="167">
        <f t="shared" si="8"/>
        <v>0</v>
      </c>
      <c r="X13" s="76">
        <f>分析係数表!E16</f>
        <v>0</v>
      </c>
      <c r="Y13" s="166">
        <f t="shared" si="9"/>
        <v>0</v>
      </c>
    </row>
    <row r="14" spans="1:25" x14ac:dyDescent="0.2">
      <c r="A14" s="6" t="s">
        <v>2</v>
      </c>
      <c r="B14" s="5" t="s">
        <v>364</v>
      </c>
      <c r="C14" s="90"/>
      <c r="D14" s="76">
        <f>投入係数表!H14</f>
        <v>1.1494252873563218E-2</v>
      </c>
      <c r="E14" s="77">
        <f t="shared" si="0"/>
        <v>1.1494252873563218</v>
      </c>
      <c r="F14" s="76">
        <f>分析係数表!C17</f>
        <v>0.42397137745974955</v>
      </c>
      <c r="G14" s="77">
        <f t="shared" si="1"/>
        <v>0.48732342236752818</v>
      </c>
      <c r="H14" s="77">
        <v>0.60772667653482193</v>
      </c>
      <c r="I14" s="77">
        <f t="shared" si="2"/>
        <v>0.60772667653482193</v>
      </c>
      <c r="J14" s="76">
        <f>分析係数表!G17</f>
        <v>0.21220930232558138</v>
      </c>
      <c r="K14" s="78">
        <f t="shared" si="3"/>
        <v>0.12896525403209882</v>
      </c>
      <c r="L14" s="79"/>
      <c r="M14" s="80"/>
      <c r="N14" s="81">
        <f>分析係数表!H17</f>
        <v>2.9483246344475873E-3</v>
      </c>
      <c r="O14" s="82">
        <f t="shared" si="4"/>
        <v>4.8913000966604274E-2</v>
      </c>
      <c r="P14" s="76">
        <f>分析係数表!C17</f>
        <v>0.42397137745974955</v>
      </c>
      <c r="Q14" s="82">
        <f t="shared" si="5"/>
        <v>2.0737712395501276E-2</v>
      </c>
      <c r="R14" s="83">
        <v>4.1669920612571285E-2</v>
      </c>
      <c r="S14" s="84">
        <f t="shared" si="6"/>
        <v>0.64939659714739317</v>
      </c>
      <c r="T14" s="85">
        <f>分析係数表!F17</f>
        <v>0.32194767441860467</v>
      </c>
      <c r="U14" s="86">
        <f t="shared" si="7"/>
        <v>0.20907172422695872</v>
      </c>
      <c r="V14" s="87">
        <f>分析係数表!D17</f>
        <v>4.1908914728682169E-2</v>
      </c>
      <c r="W14" s="167">
        <f t="shared" si="8"/>
        <v>0</v>
      </c>
      <c r="X14" s="76">
        <f>分析係数表!E17</f>
        <v>4.2151162790697673E-2</v>
      </c>
      <c r="Y14" s="166">
        <f t="shared" si="9"/>
        <v>0</v>
      </c>
    </row>
    <row r="15" spans="1:25" x14ac:dyDescent="0.2">
      <c r="A15" s="6" t="s">
        <v>3</v>
      </c>
      <c r="B15" s="5" t="s">
        <v>31</v>
      </c>
      <c r="C15" s="90"/>
      <c r="D15" s="76">
        <f>投入係数表!H15</f>
        <v>0</v>
      </c>
      <c r="E15" s="77">
        <f t="shared" si="0"/>
        <v>0</v>
      </c>
      <c r="F15" s="76">
        <f>分析係数表!C18</f>
        <v>0.3411764705882353</v>
      </c>
      <c r="G15" s="77">
        <f t="shared" si="1"/>
        <v>0</v>
      </c>
      <c r="H15" s="77">
        <v>1.8960013461116261E-2</v>
      </c>
      <c r="I15" s="77">
        <f t="shared" si="2"/>
        <v>1.8960013461116261E-2</v>
      </c>
      <c r="J15" s="76">
        <f>分析係数表!G18</f>
        <v>0.21582733812949639</v>
      </c>
      <c r="K15" s="78">
        <f t="shared" si="3"/>
        <v>4.0920892362121429E-3</v>
      </c>
      <c r="L15" s="79"/>
      <c r="M15" s="80"/>
      <c r="N15" s="81">
        <f>分析係数表!H18</f>
        <v>4.7810669747798716E-4</v>
      </c>
      <c r="O15" s="82">
        <f t="shared" si="4"/>
        <v>7.9318379945844779E-3</v>
      </c>
      <c r="P15" s="76">
        <f>分析係数表!C18</f>
        <v>0.3411764705882353</v>
      </c>
      <c r="Q15" s="82">
        <f t="shared" si="5"/>
        <v>2.7061564922699986E-3</v>
      </c>
      <c r="R15" s="83">
        <v>5.6304175964042502E-3</v>
      </c>
      <c r="S15" s="84">
        <f t="shared" si="6"/>
        <v>2.4590431057520512E-2</v>
      </c>
      <c r="T15" s="85">
        <f>分析係数表!F18</f>
        <v>0.45899280575539569</v>
      </c>
      <c r="U15" s="86">
        <f t="shared" si="7"/>
        <v>1.1286830945825962E-2</v>
      </c>
      <c r="V15" s="87">
        <f>分析係数表!D18</f>
        <v>0.1223021582733813</v>
      </c>
      <c r="W15" s="167">
        <f t="shared" si="8"/>
        <v>0</v>
      </c>
      <c r="X15" s="76">
        <f>分析係数表!E18</f>
        <v>0.12949640287769784</v>
      </c>
      <c r="Y15" s="166">
        <f t="shared" si="9"/>
        <v>0</v>
      </c>
    </row>
    <row r="16" spans="1:25" x14ac:dyDescent="0.2">
      <c r="A16" s="6" t="s">
        <v>4</v>
      </c>
      <c r="B16" s="5" t="s">
        <v>32</v>
      </c>
      <c r="C16" s="90"/>
      <c r="D16" s="76">
        <f>投入係数表!H16</f>
        <v>0</v>
      </c>
      <c r="E16" s="77">
        <f t="shared" si="0"/>
        <v>0</v>
      </c>
      <c r="F16" s="76">
        <f>分析係数表!C19</f>
        <v>3.2631144155307767E-2</v>
      </c>
      <c r="G16" s="77">
        <f t="shared" si="1"/>
        <v>0</v>
      </c>
      <c r="H16" s="77">
        <v>6.0549239831310577E-3</v>
      </c>
      <c r="I16" s="77">
        <f t="shared" si="2"/>
        <v>6.0549239831310577E-3</v>
      </c>
      <c r="J16" s="76">
        <f>分析係数表!G19</f>
        <v>5.8988764044943819E-2</v>
      </c>
      <c r="K16" s="78">
        <f t="shared" si="3"/>
        <v>3.5717248215098933E-4</v>
      </c>
      <c r="L16" s="79"/>
      <c r="M16" s="80"/>
      <c r="N16" s="81">
        <f>分析係数表!H19</f>
        <v>-1.1952667436949679E-4</v>
      </c>
      <c r="O16" s="82">
        <f t="shared" si="4"/>
        <v>-1.9829594986461195E-3</v>
      </c>
      <c r="P16" s="76">
        <f>分析係数表!C19</f>
        <v>3.2631144155307767E-2</v>
      </c>
      <c r="Q16" s="82">
        <f t="shared" si="5"/>
        <v>-6.4706237254458349E-5</v>
      </c>
      <c r="R16" s="83">
        <v>4.1629064580109043E-4</v>
      </c>
      <c r="S16" s="84">
        <f t="shared" si="6"/>
        <v>6.471214628932148E-3</v>
      </c>
      <c r="T16" s="85">
        <f>分析係数表!F19</f>
        <v>0.2443820224719101</v>
      </c>
      <c r="U16" s="86">
        <f t="shared" si="7"/>
        <v>1.5814485188682496E-3</v>
      </c>
      <c r="V16" s="87">
        <f>分析係数表!D19</f>
        <v>4.49438202247191E-2</v>
      </c>
      <c r="W16" s="167">
        <f t="shared" si="8"/>
        <v>0</v>
      </c>
      <c r="X16" s="76">
        <f>分析係数表!E19</f>
        <v>4.7752808988764044E-2</v>
      </c>
      <c r="Y16" s="166">
        <f t="shared" si="9"/>
        <v>0</v>
      </c>
    </row>
    <row r="17" spans="1:25" x14ac:dyDescent="0.2">
      <c r="A17" s="6" t="s">
        <v>5</v>
      </c>
      <c r="B17" s="5" t="s">
        <v>33</v>
      </c>
      <c r="C17" s="90"/>
      <c r="D17" s="76">
        <f>投入係数表!H17</f>
        <v>0</v>
      </c>
      <c r="E17" s="77">
        <f t="shared" si="0"/>
        <v>0</v>
      </c>
      <c r="F17" s="76">
        <f>分析係数表!C20</f>
        <v>6.4516129032258118E-2</v>
      </c>
      <c r="G17" s="77">
        <f t="shared" si="1"/>
        <v>0</v>
      </c>
      <c r="H17" s="77">
        <v>5.4877795010170915E-3</v>
      </c>
      <c r="I17" s="77">
        <f t="shared" si="2"/>
        <v>5.4877795010170915E-3</v>
      </c>
      <c r="J17" s="76">
        <f>分析係数表!G20</f>
        <v>0.10153846153846154</v>
      </c>
      <c r="K17" s="78">
        <f t="shared" si="3"/>
        <v>5.5722068779558154E-4</v>
      </c>
      <c r="L17" s="79"/>
      <c r="M17" s="80"/>
      <c r="N17" s="81">
        <f>分析係数表!H20</f>
        <v>5.9763337184748399E-4</v>
      </c>
      <c r="O17" s="82">
        <f t="shared" si="4"/>
        <v>9.9147974932305965E-3</v>
      </c>
      <c r="P17" s="76">
        <f>分析係数表!C20</f>
        <v>6.4516129032258118E-2</v>
      </c>
      <c r="Q17" s="82">
        <f t="shared" si="5"/>
        <v>6.3966435440197453E-4</v>
      </c>
      <c r="R17" s="83">
        <v>1.5098157347083515E-3</v>
      </c>
      <c r="S17" s="84">
        <f t="shared" si="6"/>
        <v>6.9975952357254432E-3</v>
      </c>
      <c r="T17" s="85">
        <f>分析係数表!F20</f>
        <v>0.22461538461538461</v>
      </c>
      <c r="U17" s="86">
        <f t="shared" si="7"/>
        <v>1.5717675452552532E-3</v>
      </c>
      <c r="V17" s="87">
        <f>分析係数表!D20</f>
        <v>1.2307692307692308E-2</v>
      </c>
      <c r="W17" s="167">
        <f t="shared" si="8"/>
        <v>0</v>
      </c>
      <c r="X17" s="76">
        <f>分析係数表!E20</f>
        <v>1.2307692307692308E-2</v>
      </c>
      <c r="Y17" s="166">
        <f t="shared" si="9"/>
        <v>0</v>
      </c>
    </row>
    <row r="18" spans="1:25" x14ac:dyDescent="0.2">
      <c r="A18" s="6" t="s">
        <v>6</v>
      </c>
      <c r="B18" s="5" t="s">
        <v>34</v>
      </c>
      <c r="C18" s="90"/>
      <c r="D18" s="76">
        <f>投入係数表!H18</f>
        <v>5.7471264367816091E-3</v>
      </c>
      <c r="E18" s="77">
        <f t="shared" si="0"/>
        <v>0.57471264367816088</v>
      </c>
      <c r="F18" s="76">
        <f>分析係数表!C21</f>
        <v>0.91527001862197399</v>
      </c>
      <c r="G18" s="77">
        <f t="shared" si="1"/>
        <v>0.52601725208159422</v>
      </c>
      <c r="H18" s="77">
        <v>0.66069249019850873</v>
      </c>
      <c r="I18" s="77">
        <f t="shared" si="2"/>
        <v>0.66069249019850873</v>
      </c>
      <c r="J18" s="76">
        <f>分析係数表!G21</f>
        <v>0.28514332965821387</v>
      </c>
      <c r="K18" s="78">
        <f t="shared" si="3"/>
        <v>0.1883920565353796</v>
      </c>
      <c r="L18" s="79"/>
      <c r="M18" s="80"/>
      <c r="N18" s="81">
        <f>分析係数表!H21</f>
        <v>9.9605561974580657E-4</v>
      </c>
      <c r="O18" s="82">
        <f t="shared" si="4"/>
        <v>1.6524662488717659E-2</v>
      </c>
      <c r="P18" s="76">
        <f>分析係数表!C21</f>
        <v>0.91527001862197399</v>
      </c>
      <c r="Q18" s="82">
        <f t="shared" si="5"/>
        <v>1.5124528143770447E-2</v>
      </c>
      <c r="R18" s="83">
        <v>3.1684513271576009E-2</v>
      </c>
      <c r="S18" s="84">
        <f t="shared" si="6"/>
        <v>0.69237700347008468</v>
      </c>
      <c r="T18" s="85">
        <f>分析係数表!F21</f>
        <v>0.42530319735391398</v>
      </c>
      <c r="U18" s="86">
        <f t="shared" si="7"/>
        <v>0.29447015335014903</v>
      </c>
      <c r="V18" s="87">
        <f>分析係数表!D21</f>
        <v>8.7513781697905177E-2</v>
      </c>
      <c r="W18" s="167">
        <f t="shared" si="8"/>
        <v>0</v>
      </c>
      <c r="X18" s="76">
        <f>分析係数表!E21</f>
        <v>7.5661521499448728E-2</v>
      </c>
      <c r="Y18" s="166">
        <f t="shared" si="9"/>
        <v>0</v>
      </c>
    </row>
    <row r="19" spans="1:25" x14ac:dyDescent="0.2">
      <c r="A19" s="6" t="s">
        <v>7</v>
      </c>
      <c r="B19" s="5" t="s">
        <v>268</v>
      </c>
      <c r="C19" s="90"/>
      <c r="D19" s="76">
        <f>投入係数表!H19</f>
        <v>0</v>
      </c>
      <c r="E19" s="77">
        <f t="shared" si="0"/>
        <v>0</v>
      </c>
      <c r="F19" s="76">
        <f>分析係数表!C22</f>
        <v>0.14107142857142863</v>
      </c>
      <c r="G19" s="77">
        <f t="shared" si="1"/>
        <v>0</v>
      </c>
      <c r="H19" s="77">
        <v>1.8868344748730725E-3</v>
      </c>
      <c r="I19" s="77">
        <f t="shared" si="2"/>
        <v>1.8868344748730725E-3</v>
      </c>
      <c r="J19" s="76">
        <f>分析係数表!G22</f>
        <v>0.19425587467362923</v>
      </c>
      <c r="K19" s="78">
        <f t="shared" si="3"/>
        <v>3.6652868128082659E-4</v>
      </c>
      <c r="L19" s="79"/>
      <c r="M19" s="80"/>
      <c r="N19" s="81">
        <f>分析係数表!H22</f>
        <v>3.9842224789832265E-5</v>
      </c>
      <c r="O19" s="82">
        <f t="shared" si="4"/>
        <v>6.6098649954870645E-4</v>
      </c>
      <c r="P19" s="76">
        <f>分析係数表!C22</f>
        <v>0.14107142857142863</v>
      </c>
      <c r="Q19" s="82">
        <f t="shared" si="5"/>
        <v>9.3246309757763975E-5</v>
      </c>
      <c r="R19" s="83">
        <v>7.8353219412684056E-4</v>
      </c>
      <c r="S19" s="84">
        <f t="shared" si="6"/>
        <v>2.6703666689999132E-3</v>
      </c>
      <c r="T19" s="85">
        <f>分析係数表!F22</f>
        <v>0.41148825065274153</v>
      </c>
      <c r="U19" s="86">
        <f t="shared" si="7"/>
        <v>1.0988245092281627E-3</v>
      </c>
      <c r="V19" s="87">
        <f>分析係数表!D22</f>
        <v>6.2663185378590081E-3</v>
      </c>
      <c r="W19" s="167">
        <f t="shared" si="8"/>
        <v>0</v>
      </c>
      <c r="X19" s="76">
        <f>分析係数表!E22</f>
        <v>5.2219321148825066E-3</v>
      </c>
      <c r="Y19" s="166">
        <f t="shared" si="9"/>
        <v>0</v>
      </c>
    </row>
    <row r="20" spans="1:25" x14ac:dyDescent="0.2">
      <c r="A20" s="6" t="s">
        <v>8</v>
      </c>
      <c r="B20" s="5" t="s">
        <v>269</v>
      </c>
      <c r="C20" s="90"/>
      <c r="D20" s="76">
        <f>投入係数表!H20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6.6098649954870645E-4</v>
      </c>
      <c r="P20" s="76">
        <f>分析係数表!C23</f>
        <v>0</v>
      </c>
      <c r="Q20" s="82">
        <f t="shared" si="5"/>
        <v>0</v>
      </c>
      <c r="R20" s="83">
        <v>0</v>
      </c>
      <c r="S20" s="84">
        <f t="shared" si="6"/>
        <v>0</v>
      </c>
      <c r="T20" s="85">
        <f>分析係数表!F23</f>
        <v>0.43755958055290756</v>
      </c>
      <c r="U20" s="86">
        <f t="shared" si="7"/>
        <v>0</v>
      </c>
      <c r="V20" s="87">
        <f>分析係数表!D23</f>
        <v>4.9571020019065777E-2</v>
      </c>
      <c r="W20" s="167">
        <f t="shared" si="8"/>
        <v>0</v>
      </c>
      <c r="X20" s="76">
        <f>分析係数表!E23</f>
        <v>4.38512869399428E-2</v>
      </c>
      <c r="Y20" s="166">
        <f t="shared" si="9"/>
        <v>0</v>
      </c>
    </row>
    <row r="21" spans="1:25" x14ac:dyDescent="0.2">
      <c r="A21" s="6" t="s">
        <v>9</v>
      </c>
      <c r="B21" s="5" t="s">
        <v>270</v>
      </c>
      <c r="C21" s="90"/>
      <c r="D21" s="76">
        <f>投入係数表!H21</f>
        <v>0</v>
      </c>
      <c r="E21" s="77">
        <f t="shared" si="0"/>
        <v>0</v>
      </c>
      <c r="F21" s="76">
        <f>分析係数表!C24</f>
        <v>1</v>
      </c>
      <c r="G21" s="77">
        <f t="shared" si="1"/>
        <v>0</v>
      </c>
      <c r="H21" s="77">
        <v>8.8057237715318259E-3</v>
      </c>
      <c r="I21" s="77">
        <f t="shared" si="2"/>
        <v>8.8057237715318259E-3</v>
      </c>
      <c r="J21" s="76">
        <f>分析係数表!G24</f>
        <v>0.20760410380205191</v>
      </c>
      <c r="K21" s="78">
        <f t="shared" si="3"/>
        <v>1.8281043919172893E-3</v>
      </c>
      <c r="L21" s="79"/>
      <c r="M21" s="80"/>
      <c r="N21" s="81">
        <f>分析係数表!H24</f>
        <v>3.9842224789832264E-4</v>
      </c>
      <c r="O21" s="82">
        <f t="shared" si="4"/>
        <v>6.6098649954870643E-3</v>
      </c>
      <c r="P21" s="76">
        <f>分析係数表!C24</f>
        <v>1</v>
      </c>
      <c r="Q21" s="82">
        <f t="shared" si="5"/>
        <v>6.6098649954870643E-3</v>
      </c>
      <c r="R21" s="83">
        <v>1.4129273297782831E-2</v>
      </c>
      <c r="S21" s="84">
        <f t="shared" si="6"/>
        <v>2.2934997069314657E-2</v>
      </c>
      <c r="T21" s="85">
        <f>分析係数表!F24</f>
        <v>0.38986119493059745</v>
      </c>
      <c r="U21" s="86">
        <f t="shared" si="7"/>
        <v>8.9414653631727636E-3</v>
      </c>
      <c r="V21" s="87">
        <f>分析係数表!D24</f>
        <v>0.12190706095353047</v>
      </c>
      <c r="W21" s="167">
        <f t="shared" si="8"/>
        <v>0</v>
      </c>
      <c r="X21" s="76">
        <f>分析係数表!E24</f>
        <v>0.12492456246228123</v>
      </c>
      <c r="Y21" s="166">
        <f t="shared" si="9"/>
        <v>0</v>
      </c>
    </row>
    <row r="22" spans="1:25" x14ac:dyDescent="0.2">
      <c r="A22" s="6" t="s">
        <v>10</v>
      </c>
      <c r="B22" s="5" t="s">
        <v>271</v>
      </c>
      <c r="C22" s="90"/>
      <c r="D22" s="76">
        <f>投入係数表!H22</f>
        <v>0</v>
      </c>
      <c r="E22" s="77">
        <f t="shared" si="0"/>
        <v>0</v>
      </c>
      <c r="F22" s="76">
        <f>分析係数表!C25</f>
        <v>2.3217247097844118E-2</v>
      </c>
      <c r="G22" s="77">
        <f t="shared" si="1"/>
        <v>0</v>
      </c>
      <c r="H22" s="77">
        <v>7.6734460837619306E-4</v>
      </c>
      <c r="I22" s="77">
        <f t="shared" si="2"/>
        <v>7.6734460837619306E-4</v>
      </c>
      <c r="J22" s="76">
        <f>分析係数表!G25</f>
        <v>0.19607843137254902</v>
      </c>
      <c r="K22" s="78">
        <f t="shared" si="3"/>
        <v>1.5045972713258687E-4</v>
      </c>
      <c r="L22" s="79"/>
      <c r="M22" s="80"/>
      <c r="N22" s="81">
        <f>分析係数表!H25</f>
        <v>5.5779114705765173E-4</v>
      </c>
      <c r="O22" s="82">
        <f t="shared" si="4"/>
        <v>9.2538109936818914E-3</v>
      </c>
      <c r="P22" s="76">
        <f>分析係数表!C25</f>
        <v>2.3217247097844118E-2</v>
      </c>
      <c r="Q22" s="82">
        <f t="shared" si="5"/>
        <v>2.1484801643705889E-4</v>
      </c>
      <c r="R22" s="83">
        <v>7.3730406992649693E-4</v>
      </c>
      <c r="S22" s="84">
        <f t="shared" si="6"/>
        <v>1.50464867830269E-3</v>
      </c>
      <c r="T22" s="85">
        <f>分析係数表!F25</f>
        <v>0.34640522875816993</v>
      </c>
      <c r="U22" s="86">
        <f t="shared" si="7"/>
        <v>5.2121816960812133E-4</v>
      </c>
      <c r="V22" s="87">
        <f>分析係数表!D25</f>
        <v>3.9215686274509803E-2</v>
      </c>
      <c r="W22" s="167">
        <f t="shared" si="8"/>
        <v>0</v>
      </c>
      <c r="X22" s="76">
        <f>分析係数表!E25</f>
        <v>3.9215686274509803E-2</v>
      </c>
      <c r="Y22" s="166">
        <f t="shared" si="9"/>
        <v>0</v>
      </c>
    </row>
    <row r="23" spans="1:25" x14ac:dyDescent="0.2">
      <c r="A23" s="6" t="s">
        <v>11</v>
      </c>
      <c r="B23" s="5" t="s">
        <v>35</v>
      </c>
      <c r="C23" s="90"/>
      <c r="D23" s="76">
        <f>投入係数表!H23</f>
        <v>0</v>
      </c>
      <c r="E23" s="77">
        <f t="shared" si="0"/>
        <v>0</v>
      </c>
      <c r="F23" s="76">
        <f>分析係数表!C26</f>
        <v>0.3263433813892529</v>
      </c>
      <c r="G23" s="77">
        <f t="shared" si="1"/>
        <v>0</v>
      </c>
      <c r="H23" s="77">
        <v>5.4081060356015141E-3</v>
      </c>
      <c r="I23" s="77">
        <f t="shared" si="2"/>
        <v>5.4081060356015141E-3</v>
      </c>
      <c r="J23" s="76">
        <f>分析係数表!G26</f>
        <v>0.19720279720279721</v>
      </c>
      <c r="K23" s="78">
        <f t="shared" si="3"/>
        <v>1.0664936377899491E-3</v>
      </c>
      <c r="L23" s="79"/>
      <c r="M23" s="80"/>
      <c r="N23" s="81">
        <f>分析係数表!H26</f>
        <v>1.195266743694968E-2</v>
      </c>
      <c r="O23" s="82">
        <f t="shared" si="4"/>
        <v>0.19829594986461194</v>
      </c>
      <c r="P23" s="76">
        <f>分析係数表!C26</f>
        <v>0.3263433813892529</v>
      </c>
      <c r="Q23" s="82">
        <f t="shared" si="5"/>
        <v>6.4712570794611221E-2</v>
      </c>
      <c r="R23" s="83">
        <v>6.8658264955997833E-2</v>
      </c>
      <c r="S23" s="84">
        <f t="shared" si="6"/>
        <v>7.4066370991599351E-2</v>
      </c>
      <c r="T23" s="85">
        <f>分析係数表!F26</f>
        <v>0.33496503496503499</v>
      </c>
      <c r="U23" s="86">
        <f t="shared" si="7"/>
        <v>2.4809644548934331E-2</v>
      </c>
      <c r="V23" s="87">
        <f>分析係数表!D26</f>
        <v>7.8321678321678329E-2</v>
      </c>
      <c r="W23" s="167">
        <f t="shared" si="8"/>
        <v>0</v>
      </c>
      <c r="X23" s="76">
        <f>分析係数表!E26</f>
        <v>8.3216783216783219E-2</v>
      </c>
      <c r="Y23" s="166">
        <f t="shared" si="9"/>
        <v>0</v>
      </c>
    </row>
    <row r="24" spans="1:25" x14ac:dyDescent="0.2">
      <c r="A24" s="6" t="s">
        <v>12</v>
      </c>
      <c r="B24" s="5" t="s">
        <v>365</v>
      </c>
      <c r="C24" s="90"/>
      <c r="D24" s="76">
        <f>投入係数表!H24</f>
        <v>0</v>
      </c>
      <c r="E24" s="77">
        <f t="shared" si="0"/>
        <v>0</v>
      </c>
      <c r="F24" s="76">
        <f>分析係数表!C27</f>
        <v>4.6641791044776171E-2</v>
      </c>
      <c r="G24" s="77">
        <f t="shared" si="1"/>
        <v>0</v>
      </c>
      <c r="H24" s="77">
        <v>5.5841158424675216E-5</v>
      </c>
      <c r="I24" s="77">
        <f t="shared" si="2"/>
        <v>5.5841158424675216E-5</v>
      </c>
      <c r="J24" s="76">
        <f>分析係数表!G27</f>
        <v>0.18461538461538463</v>
      </c>
      <c r="K24" s="78">
        <f t="shared" si="3"/>
        <v>1.030913693994004E-5</v>
      </c>
      <c r="L24" s="79"/>
      <c r="M24" s="80"/>
      <c r="N24" s="81">
        <f>分析係数表!H27</f>
        <v>1.1394876289892027E-2</v>
      </c>
      <c r="O24" s="82">
        <f t="shared" si="4"/>
        <v>0.18904213887093005</v>
      </c>
      <c r="P24" s="76">
        <f>分析係数表!C27</f>
        <v>4.6641791044776171E-2</v>
      </c>
      <c r="Q24" s="82">
        <f t="shared" si="5"/>
        <v>8.8172639398754783E-3</v>
      </c>
      <c r="R24" s="83">
        <v>8.8450528723282417E-3</v>
      </c>
      <c r="S24" s="84">
        <f t="shared" si="6"/>
        <v>8.900894030752917E-3</v>
      </c>
      <c r="T24" s="85">
        <f>分析係数表!F27</f>
        <v>0.35384615384615387</v>
      </c>
      <c r="U24" s="86">
        <f t="shared" si="7"/>
        <v>3.1495471185741092E-3</v>
      </c>
      <c r="V24" s="87">
        <f>分析係数表!D27</f>
        <v>3.0769230769230771E-2</v>
      </c>
      <c r="W24" s="167">
        <f t="shared" si="8"/>
        <v>0</v>
      </c>
      <c r="X24" s="76">
        <f>分析係数表!E27</f>
        <v>4.6153846153846156E-2</v>
      </c>
      <c r="Y24" s="166">
        <f t="shared" si="9"/>
        <v>0</v>
      </c>
    </row>
    <row r="25" spans="1:25" x14ac:dyDescent="0.2">
      <c r="A25" s="6" t="s">
        <v>13</v>
      </c>
      <c r="B25" s="5" t="s">
        <v>191</v>
      </c>
      <c r="C25" s="90"/>
      <c r="D25" s="76">
        <f>投入係数表!H25</f>
        <v>0</v>
      </c>
      <c r="E25" s="77">
        <f t="shared" si="0"/>
        <v>0</v>
      </c>
      <c r="F25" s="76">
        <f>分析係数表!C28</f>
        <v>2.8632025450689325E-2</v>
      </c>
      <c r="G25" s="77">
        <f t="shared" si="1"/>
        <v>0</v>
      </c>
      <c r="H25" s="77">
        <v>6.7762591626682831E-4</v>
      </c>
      <c r="I25" s="77">
        <f t="shared" si="2"/>
        <v>6.7762591626682831E-4</v>
      </c>
      <c r="J25" s="76">
        <f>分析係数表!G28</f>
        <v>0.12903225806451613</v>
      </c>
      <c r="K25" s="78">
        <f t="shared" si="3"/>
        <v>8.743560209894559E-5</v>
      </c>
      <c r="L25" s="79"/>
      <c r="M25" s="80"/>
      <c r="N25" s="81">
        <f>分析係数表!H28</f>
        <v>2.2510857006255228E-2</v>
      </c>
      <c r="O25" s="82">
        <f t="shared" si="4"/>
        <v>0.37345737224501913</v>
      </c>
      <c r="P25" s="76">
        <f>分析係数表!C28</f>
        <v>2.8632025450689325E-2</v>
      </c>
      <c r="Q25" s="82">
        <f t="shared" si="5"/>
        <v>1.0692840986866944E-2</v>
      </c>
      <c r="R25" s="83">
        <v>1.1013624496439578E-2</v>
      </c>
      <c r="S25" s="84">
        <f t="shared" si="6"/>
        <v>1.1691250412706407E-2</v>
      </c>
      <c r="T25" s="85">
        <f>分析係数表!F28</f>
        <v>0.22580645161290322</v>
      </c>
      <c r="U25" s="86">
        <f t="shared" si="7"/>
        <v>2.6399597706111243E-3</v>
      </c>
      <c r="V25" s="87">
        <f>分析係数表!D28</f>
        <v>0.15207373271889402</v>
      </c>
      <c r="W25" s="167">
        <f t="shared" si="8"/>
        <v>0</v>
      </c>
      <c r="X25" s="76">
        <f>分析係数表!E28</f>
        <v>9.6774193548387094E-2</v>
      </c>
      <c r="Y25" s="166">
        <f t="shared" si="9"/>
        <v>0</v>
      </c>
    </row>
    <row r="26" spans="1:25" x14ac:dyDescent="0.2">
      <c r="A26" s="6" t="s">
        <v>14</v>
      </c>
      <c r="B26" s="5" t="s">
        <v>50</v>
      </c>
      <c r="C26" s="90"/>
      <c r="D26" s="76">
        <f>投入係数表!H26</f>
        <v>1.7241379310344827E-2</v>
      </c>
      <c r="E26" s="77">
        <f t="shared" si="0"/>
        <v>1.7241379310344827</v>
      </c>
      <c r="F26" s="76">
        <f>分析係数表!C29</f>
        <v>0.63560732113144758</v>
      </c>
      <c r="G26" s="77">
        <f t="shared" si="1"/>
        <v>1.0958746916059441</v>
      </c>
      <c r="H26" s="77">
        <v>1.1591546424121981</v>
      </c>
      <c r="I26" s="77">
        <f t="shared" si="2"/>
        <v>1.1591546424121981</v>
      </c>
      <c r="J26" s="76">
        <f>分析係数表!G29</f>
        <v>0.25937031484257872</v>
      </c>
      <c r="K26" s="78">
        <f t="shared" si="3"/>
        <v>0.30065030455368857</v>
      </c>
      <c r="L26" s="79"/>
      <c r="M26" s="80"/>
      <c r="N26" s="81">
        <f>分析係数表!H29</f>
        <v>1.0239451770986892E-2</v>
      </c>
      <c r="O26" s="82">
        <f t="shared" si="4"/>
        <v>0.16987353038401756</v>
      </c>
      <c r="P26" s="76">
        <f>分析係数表!C29</f>
        <v>0.63560732113144758</v>
      </c>
      <c r="Q26" s="82">
        <f t="shared" si="5"/>
        <v>0.10797285957852697</v>
      </c>
      <c r="R26" s="83">
        <v>0.13431091828385378</v>
      </c>
      <c r="S26" s="84">
        <f t="shared" si="6"/>
        <v>1.2934655606960519</v>
      </c>
      <c r="T26" s="85">
        <f>分析係数表!F29</f>
        <v>0.38680659670164919</v>
      </c>
      <c r="U26" s="86">
        <f t="shared" si="7"/>
        <v>0.50032101148363028</v>
      </c>
      <c r="V26" s="87">
        <f>分析係数表!D29</f>
        <v>0.1184407796101949</v>
      </c>
      <c r="W26" s="167">
        <f t="shared" si="8"/>
        <v>0</v>
      </c>
      <c r="X26" s="76">
        <f>分析係数表!E29</f>
        <v>6.5967016491754127E-2</v>
      </c>
      <c r="Y26" s="166">
        <f t="shared" si="9"/>
        <v>0</v>
      </c>
    </row>
    <row r="27" spans="1:25" x14ac:dyDescent="0.2">
      <c r="A27" s="6" t="s">
        <v>15</v>
      </c>
      <c r="B27" s="5" t="s">
        <v>36</v>
      </c>
      <c r="C27" s="90"/>
      <c r="D27" s="76">
        <f>投入係数表!H27</f>
        <v>5.7471264367816091E-3</v>
      </c>
      <c r="E27" s="77">
        <f t="shared" si="0"/>
        <v>0.57471264367816088</v>
      </c>
      <c r="F27" s="76">
        <f>分析係数表!C30</f>
        <v>1</v>
      </c>
      <c r="G27" s="77">
        <f t="shared" si="1"/>
        <v>0.57471264367816088</v>
      </c>
      <c r="H27" s="77">
        <v>0.59378761529818402</v>
      </c>
      <c r="I27" s="77">
        <f t="shared" si="2"/>
        <v>0.59378761529818402</v>
      </c>
      <c r="J27" s="76">
        <f>分析係数表!G30</f>
        <v>0.34552666372851476</v>
      </c>
      <c r="K27" s="78">
        <f t="shared" si="3"/>
        <v>0.20516945367729231</v>
      </c>
      <c r="L27" s="79"/>
      <c r="M27" s="80"/>
      <c r="N27" s="81">
        <f>分析係数表!H30</f>
        <v>0</v>
      </c>
      <c r="O27" s="82">
        <f t="shared" si="4"/>
        <v>0</v>
      </c>
      <c r="P27" s="76">
        <f>分析係数表!C30</f>
        <v>1</v>
      </c>
      <c r="Q27" s="82">
        <f t="shared" si="5"/>
        <v>0</v>
      </c>
      <c r="R27" s="83">
        <v>2.8086397855955177E-2</v>
      </c>
      <c r="S27" s="84">
        <f t="shared" si="6"/>
        <v>0.62187401315413915</v>
      </c>
      <c r="T27" s="85">
        <f>分析係数表!F30</f>
        <v>0.44072278536800352</v>
      </c>
      <c r="U27" s="86">
        <f t="shared" si="7"/>
        <v>0.27407404722527068</v>
      </c>
      <c r="V27" s="87">
        <f>分析係数表!D30</f>
        <v>0.15998237108858529</v>
      </c>
      <c r="W27" s="167">
        <f t="shared" si="8"/>
        <v>0</v>
      </c>
      <c r="X27" s="76">
        <f>分析係数表!E30</f>
        <v>8.153371529308065E-2</v>
      </c>
      <c r="Y27" s="166">
        <f t="shared" si="9"/>
        <v>0</v>
      </c>
    </row>
    <row r="28" spans="1:25" x14ac:dyDescent="0.2">
      <c r="A28" s="6" t="s">
        <v>16</v>
      </c>
      <c r="B28" s="5" t="s">
        <v>192</v>
      </c>
      <c r="C28" s="90"/>
      <c r="D28" s="76">
        <f>投入係数表!H28</f>
        <v>2.8735632183908046E-2</v>
      </c>
      <c r="E28" s="77">
        <f t="shared" si="0"/>
        <v>2.8735632183908044</v>
      </c>
      <c r="F28" s="76">
        <f>分析係数表!C31</f>
        <v>3.6128152692569859E-2</v>
      </c>
      <c r="G28" s="77">
        <f t="shared" si="1"/>
        <v>0.10381653072577546</v>
      </c>
      <c r="H28" s="77">
        <v>0.10788099657657069</v>
      </c>
      <c r="I28" s="77">
        <f t="shared" si="2"/>
        <v>0.10788099657657069</v>
      </c>
      <c r="J28" s="76">
        <f>分析係数表!G31</f>
        <v>5.6603773584905662E-2</v>
      </c>
      <c r="K28" s="78">
        <f t="shared" si="3"/>
        <v>6.1064715043341903E-3</v>
      </c>
      <c r="L28" s="79"/>
      <c r="M28" s="80"/>
      <c r="N28" s="81">
        <f>分析係数表!H31</f>
        <v>2.4303757121797682E-2</v>
      </c>
      <c r="O28" s="82">
        <f t="shared" si="4"/>
        <v>0.40320176472471092</v>
      </c>
      <c r="P28" s="76">
        <f>分析係数表!C31</f>
        <v>3.6128152692569859E-2</v>
      </c>
      <c r="Q28" s="82">
        <f t="shared" si="5"/>
        <v>1.4566934921887984E-2</v>
      </c>
      <c r="R28" s="83">
        <v>1.6658901866297624E-2</v>
      </c>
      <c r="S28" s="84">
        <f t="shared" si="6"/>
        <v>0.12453989844286831</v>
      </c>
      <c r="T28" s="85">
        <f>分析係数表!F31</f>
        <v>0.33962264150943394</v>
      </c>
      <c r="U28" s="86">
        <f t="shared" si="7"/>
        <v>4.229656928248357E-2</v>
      </c>
      <c r="V28" s="87">
        <f>分析係数表!D31</f>
        <v>0</v>
      </c>
      <c r="W28" s="167">
        <f t="shared" si="8"/>
        <v>0</v>
      </c>
      <c r="X28" s="76">
        <f>分析係数表!E31</f>
        <v>0</v>
      </c>
      <c r="Y28" s="166">
        <f t="shared" si="9"/>
        <v>0</v>
      </c>
    </row>
    <row r="29" spans="1:25" x14ac:dyDescent="0.2">
      <c r="A29" s="6" t="s">
        <v>17</v>
      </c>
      <c r="B29" s="5" t="s">
        <v>272</v>
      </c>
      <c r="C29" s="90"/>
      <c r="D29" s="76">
        <f>投入係数表!H29</f>
        <v>0</v>
      </c>
      <c r="E29" s="77">
        <f t="shared" si="0"/>
        <v>0</v>
      </c>
      <c r="F29" s="76">
        <f>分析係数表!C32</f>
        <v>1</v>
      </c>
      <c r="G29" s="77">
        <f t="shared" si="1"/>
        <v>0</v>
      </c>
      <c r="H29" s="77">
        <v>8.1185511721051633E-3</v>
      </c>
      <c r="I29" s="77">
        <f t="shared" si="2"/>
        <v>8.1185511721051633E-3</v>
      </c>
      <c r="J29" s="76">
        <f>分析係数表!G32</f>
        <v>0.14012738853503184</v>
      </c>
      <c r="K29" s="78">
        <f t="shared" si="3"/>
        <v>1.1376313744351184E-3</v>
      </c>
      <c r="L29" s="79"/>
      <c r="M29" s="80"/>
      <c r="N29" s="81">
        <f>分析係数表!H32</f>
        <v>7.0919160125901427E-3</v>
      </c>
      <c r="O29" s="82">
        <f t="shared" si="4"/>
        <v>0.11765559691966974</v>
      </c>
      <c r="P29" s="76">
        <f>分析係数表!C32</f>
        <v>1</v>
      </c>
      <c r="Q29" s="82">
        <f t="shared" si="5"/>
        <v>0.11765559691966974</v>
      </c>
      <c r="R29" s="83">
        <v>0.14206286417696398</v>
      </c>
      <c r="S29" s="84">
        <f t="shared" si="6"/>
        <v>0.15018141534906915</v>
      </c>
      <c r="T29" s="85">
        <f>分析係数表!F32</f>
        <v>0.48195329087048833</v>
      </c>
      <c r="U29" s="86">
        <f t="shared" si="7"/>
        <v>7.2380427355071539E-2</v>
      </c>
      <c r="V29" s="87">
        <f>分析係数表!D32</f>
        <v>1.0615711252653927E-2</v>
      </c>
      <c r="W29" s="167">
        <f t="shared" si="8"/>
        <v>0</v>
      </c>
      <c r="X29" s="76">
        <f>分析係数表!E32</f>
        <v>1.4861995753715499E-2</v>
      </c>
      <c r="Y29" s="166">
        <f t="shared" si="9"/>
        <v>0</v>
      </c>
    </row>
    <row r="30" spans="1:25" x14ac:dyDescent="0.2">
      <c r="A30" s="6" t="s">
        <v>18</v>
      </c>
      <c r="B30" s="5" t="s">
        <v>273</v>
      </c>
      <c r="C30" s="90"/>
      <c r="D30" s="76">
        <f>投入係数表!H30</f>
        <v>0</v>
      </c>
      <c r="E30" s="77">
        <f t="shared" si="0"/>
        <v>0</v>
      </c>
      <c r="F30" s="76">
        <f>分析係数表!C33</f>
        <v>1</v>
      </c>
      <c r="G30" s="77">
        <f t="shared" si="1"/>
        <v>0</v>
      </c>
      <c r="H30" s="77">
        <v>1.1872252975309062E-2</v>
      </c>
      <c r="I30" s="77">
        <f t="shared" si="2"/>
        <v>1.1872252975309062E-2</v>
      </c>
      <c r="J30" s="76">
        <f>分析係数表!G33</f>
        <v>0.50577557755775582</v>
      </c>
      <c r="K30" s="78">
        <f t="shared" si="3"/>
        <v>6.0046956054987258E-3</v>
      </c>
      <c r="L30" s="79"/>
      <c r="M30" s="80"/>
      <c r="N30" s="81">
        <f>分析係数表!H33</f>
        <v>1.0358978445356389E-3</v>
      </c>
      <c r="O30" s="82">
        <f t="shared" si="4"/>
        <v>1.7185648988266369E-2</v>
      </c>
      <c r="P30" s="76">
        <f>分析係数表!C33</f>
        <v>1</v>
      </c>
      <c r="Q30" s="82">
        <f t="shared" si="5"/>
        <v>1.7185648988266369E-2</v>
      </c>
      <c r="R30" s="83">
        <v>3.4371753088736967E-2</v>
      </c>
      <c r="S30" s="84">
        <f t="shared" si="6"/>
        <v>4.624400606404603E-2</v>
      </c>
      <c r="T30" s="85">
        <f>分析係数表!F33</f>
        <v>0.6410891089108911</v>
      </c>
      <c r="U30" s="86">
        <f t="shared" si="7"/>
        <v>2.9646528640069114E-2</v>
      </c>
      <c r="V30" s="87">
        <f>分析係数表!D33</f>
        <v>2.3927392739273929E-2</v>
      </c>
      <c r="W30" s="167">
        <f t="shared" si="8"/>
        <v>0</v>
      </c>
      <c r="X30" s="76">
        <f>分析係数表!E33</f>
        <v>2.0627062706270627E-2</v>
      </c>
      <c r="Y30" s="166">
        <f t="shared" si="9"/>
        <v>0</v>
      </c>
    </row>
    <row r="31" spans="1:25" x14ac:dyDescent="0.2">
      <c r="A31" s="6" t="s">
        <v>19</v>
      </c>
      <c r="B31" s="5" t="s">
        <v>274</v>
      </c>
      <c r="C31" s="90"/>
      <c r="D31" s="76">
        <f>投入係数表!H31</f>
        <v>7.4712643678160925E-2</v>
      </c>
      <c r="E31" s="77">
        <f t="shared" si="0"/>
        <v>7.4712643678160928</v>
      </c>
      <c r="F31" s="76">
        <f>分析係数表!C34</f>
        <v>0.1150316455696202</v>
      </c>
      <c r="G31" s="77">
        <f t="shared" si="1"/>
        <v>0.85943183471555329</v>
      </c>
      <c r="H31" s="77">
        <v>0.89597121476092945</v>
      </c>
      <c r="I31" s="77">
        <f t="shared" si="2"/>
        <v>0.89597121476092945</v>
      </c>
      <c r="J31" s="76">
        <f>分析係数表!G34</f>
        <v>0.42702251876563802</v>
      </c>
      <c r="K31" s="78">
        <f t="shared" si="3"/>
        <v>0.38259988486872049</v>
      </c>
      <c r="L31" s="79"/>
      <c r="M31" s="80"/>
      <c r="N31" s="81">
        <f>分析係数表!H34</f>
        <v>0.17339336228535002</v>
      </c>
      <c r="O31" s="82">
        <f t="shared" si="4"/>
        <v>2.8766132460359706</v>
      </c>
      <c r="P31" s="76">
        <f>分析係数表!C34</f>
        <v>0.1150316455696202</v>
      </c>
      <c r="Q31" s="82">
        <f t="shared" si="5"/>
        <v>0.33090155535888444</v>
      </c>
      <c r="R31" s="83">
        <v>0.34571523947305277</v>
      </c>
      <c r="S31" s="84">
        <f t="shared" si="6"/>
        <v>1.2416864542339823</v>
      </c>
      <c r="T31" s="85">
        <f>分析係数表!F34</f>
        <v>0.70141784820683906</v>
      </c>
      <c r="U31" s="86">
        <f t="shared" si="7"/>
        <v>0.87094104087637958</v>
      </c>
      <c r="V31" s="87">
        <f>分析係数表!D34</f>
        <v>0.4553794829024187</v>
      </c>
      <c r="W31" s="167">
        <f t="shared" si="8"/>
        <v>1</v>
      </c>
      <c r="X31" s="76">
        <f>分析係数表!E34</f>
        <v>0.29190992493744788</v>
      </c>
      <c r="Y31" s="166">
        <f t="shared" si="9"/>
        <v>0</v>
      </c>
    </row>
    <row r="32" spans="1:25" x14ac:dyDescent="0.2">
      <c r="A32" s="6" t="s">
        <v>20</v>
      </c>
      <c r="B32" s="5" t="s">
        <v>37</v>
      </c>
      <c r="C32" s="90"/>
      <c r="D32" s="76">
        <f>投入係数表!H32</f>
        <v>1.7241379310344827E-2</v>
      </c>
      <c r="E32" s="77">
        <f t="shared" si="0"/>
        <v>1.7241379310344827</v>
      </c>
      <c r="F32" s="76">
        <f>分析係数表!C35</f>
        <v>3.8036267138434332E-2</v>
      </c>
      <c r="G32" s="77">
        <f t="shared" si="1"/>
        <v>6.5579770928335057E-2</v>
      </c>
      <c r="H32" s="77">
        <v>6.9998160782775209E-2</v>
      </c>
      <c r="I32" s="77">
        <f t="shared" si="2"/>
        <v>6.9998160782775209E-2</v>
      </c>
      <c r="J32" s="76">
        <f>分析係数表!G35</f>
        <v>0.34782608695652173</v>
      </c>
      <c r="K32" s="78">
        <f t="shared" si="3"/>
        <v>2.4347186359226159E-2</v>
      </c>
      <c r="L32" s="79"/>
      <c r="M32" s="80"/>
      <c r="N32" s="81">
        <f>分析係数表!H35</f>
        <v>6.6058408701541893E-2</v>
      </c>
      <c r="O32" s="82">
        <f t="shared" si="4"/>
        <v>1.0959156162517554</v>
      </c>
      <c r="P32" s="76">
        <f>分析係数表!C35</f>
        <v>3.8036267138434332E-2</v>
      </c>
      <c r="Q32" s="82">
        <f t="shared" si="5"/>
        <v>4.1684539140933653E-2</v>
      </c>
      <c r="R32" s="83">
        <v>4.7650903774999628E-2</v>
      </c>
      <c r="S32" s="84">
        <f t="shared" si="6"/>
        <v>0.11764906455777484</v>
      </c>
      <c r="T32" s="85">
        <f>分析係数表!F35</f>
        <v>0.69565217391304346</v>
      </c>
      <c r="U32" s="86">
        <f t="shared" si="7"/>
        <v>8.1842827518452052E-2</v>
      </c>
      <c r="V32" s="87">
        <f>分析係数表!D35</f>
        <v>0.27173913043478259</v>
      </c>
      <c r="W32" s="167">
        <f t="shared" si="8"/>
        <v>0</v>
      </c>
      <c r="X32" s="76">
        <f>分析係数表!E35</f>
        <v>0.25</v>
      </c>
      <c r="Y32" s="166">
        <f t="shared" si="9"/>
        <v>0</v>
      </c>
    </row>
    <row r="33" spans="1:25" x14ac:dyDescent="0.2">
      <c r="A33" s="6" t="s">
        <v>21</v>
      </c>
      <c r="B33" s="5" t="s">
        <v>38</v>
      </c>
      <c r="C33" s="90"/>
      <c r="D33" s="76">
        <f>投入係数表!H33</f>
        <v>5.7471264367816091E-3</v>
      </c>
      <c r="E33" s="77">
        <f t="shared" si="0"/>
        <v>0.57471264367816088</v>
      </c>
      <c r="F33" s="76">
        <f>分析係数表!C36</f>
        <v>0.6983193277310924</v>
      </c>
      <c r="G33" s="77">
        <f t="shared" si="1"/>
        <v>0.40133294697189215</v>
      </c>
      <c r="H33" s="77">
        <v>0.43972865600095029</v>
      </c>
      <c r="I33" s="77">
        <f t="shared" si="2"/>
        <v>0.43972865600095029</v>
      </c>
      <c r="J33" s="76">
        <f>分析係数表!G36</f>
        <v>2.0048115477145148E-3</v>
      </c>
      <c r="K33" s="78">
        <f t="shared" si="3"/>
        <v>8.8157308741168864E-4</v>
      </c>
      <c r="L33" s="79"/>
      <c r="M33" s="80"/>
      <c r="N33" s="81">
        <f>分析係数表!H36</f>
        <v>0.13239571297661262</v>
      </c>
      <c r="O33" s="82">
        <f t="shared" si="4"/>
        <v>2.1964581380003518</v>
      </c>
      <c r="P33" s="76">
        <f>分析係数表!C36</f>
        <v>0.6983193277310924</v>
      </c>
      <c r="Q33" s="82">
        <f t="shared" si="5"/>
        <v>1.5338291703178926</v>
      </c>
      <c r="R33" s="83">
        <v>1.568742414208947</v>
      </c>
      <c r="S33" s="84">
        <f t="shared" si="6"/>
        <v>2.0084710702098971</v>
      </c>
      <c r="T33" s="85">
        <f>分析係数表!F36</f>
        <v>0.90136327185244591</v>
      </c>
      <c r="U33" s="86">
        <f t="shared" si="7"/>
        <v>1.8103620552653765</v>
      </c>
      <c r="V33" s="87">
        <f>分析係数表!D36</f>
        <v>3.6086607858861267E-3</v>
      </c>
      <c r="W33" s="167">
        <f t="shared" si="8"/>
        <v>0</v>
      </c>
      <c r="X33" s="76">
        <f>分析係数表!E36</f>
        <v>4.0096230954290296E-4</v>
      </c>
      <c r="Y33" s="166">
        <f t="shared" si="9"/>
        <v>0</v>
      </c>
    </row>
    <row r="34" spans="1:25" x14ac:dyDescent="0.2">
      <c r="A34" s="6" t="s">
        <v>22</v>
      </c>
      <c r="B34" s="5" t="s">
        <v>377</v>
      </c>
      <c r="C34" s="90"/>
      <c r="D34" s="76">
        <f>投入係数表!H34</f>
        <v>5.7471264367816091E-3</v>
      </c>
      <c r="E34" s="77">
        <f t="shared" si="0"/>
        <v>0.57471264367816088</v>
      </c>
      <c r="F34" s="76">
        <f>分析係数表!C37</f>
        <v>0.25193798449612403</v>
      </c>
      <c r="G34" s="77">
        <f t="shared" si="1"/>
        <v>0.14479194511271495</v>
      </c>
      <c r="H34" s="77">
        <v>0.21712884078432912</v>
      </c>
      <c r="I34" s="77">
        <f t="shared" si="2"/>
        <v>0.21712884078432912</v>
      </c>
      <c r="J34" s="76">
        <f>分析係数表!G37</f>
        <v>0.36436436436436437</v>
      </c>
      <c r="K34" s="78">
        <f t="shared" si="3"/>
        <v>7.9114012057553348E-2</v>
      </c>
      <c r="L34" s="79"/>
      <c r="M34" s="80"/>
      <c r="N34" s="81">
        <f>分析係数表!H37</f>
        <v>5.107773218056496E-2</v>
      </c>
      <c r="O34" s="82">
        <f t="shared" si="4"/>
        <v>0.84738469242144165</v>
      </c>
      <c r="P34" s="76">
        <f>分析係数表!C37</f>
        <v>0.25193798449612403</v>
      </c>
      <c r="Q34" s="82">
        <f t="shared" si="5"/>
        <v>0.21348839150152601</v>
      </c>
      <c r="R34" s="83">
        <v>0.23713278785368341</v>
      </c>
      <c r="S34" s="84">
        <f t="shared" si="6"/>
        <v>0.45426162863801256</v>
      </c>
      <c r="T34" s="85">
        <f>分析係数表!F37</f>
        <v>0.67567567567567566</v>
      </c>
      <c r="U34" s="86">
        <f t="shared" si="7"/>
        <v>0.30693353286352199</v>
      </c>
      <c r="V34" s="87">
        <f>分析係数表!D37</f>
        <v>9.1091091091091092E-2</v>
      </c>
      <c r="W34" s="167">
        <f t="shared" si="8"/>
        <v>0</v>
      </c>
      <c r="X34" s="76">
        <f>分析係数表!E37</f>
        <v>7.6576576576576572E-2</v>
      </c>
      <c r="Y34" s="166">
        <f t="shared" si="9"/>
        <v>0</v>
      </c>
    </row>
    <row r="35" spans="1:25" x14ac:dyDescent="0.2">
      <c r="A35" s="6" t="s">
        <v>23</v>
      </c>
      <c r="B35" s="5" t="s">
        <v>193</v>
      </c>
      <c r="C35" s="90"/>
      <c r="D35" s="76">
        <f>投入係数表!H35</f>
        <v>5.7471264367816091E-3</v>
      </c>
      <c r="E35" s="77">
        <f t="shared" si="0"/>
        <v>0.57471264367816088</v>
      </c>
      <c r="F35" s="76">
        <f>分析係数表!C38</f>
        <v>5.8638743455497355E-2</v>
      </c>
      <c r="G35" s="77">
        <f t="shared" si="1"/>
        <v>3.3700427273274339E-2</v>
      </c>
      <c r="H35" s="77">
        <v>4.0359902261598864E-2</v>
      </c>
      <c r="I35" s="77">
        <f t="shared" si="2"/>
        <v>4.0359902261598864E-2</v>
      </c>
      <c r="J35" s="76">
        <f>分析係数表!G38</f>
        <v>6.6115702479338845E-2</v>
      </c>
      <c r="K35" s="78">
        <f t="shared" si="3"/>
        <v>2.6684232900230655E-3</v>
      </c>
      <c r="L35" s="79"/>
      <c r="M35" s="80"/>
      <c r="N35" s="81">
        <f>分析係数表!H38</f>
        <v>4.4663133989401971E-2</v>
      </c>
      <c r="O35" s="82">
        <f t="shared" si="4"/>
        <v>0.74096586599409997</v>
      </c>
      <c r="P35" s="76">
        <f>分析係数表!C38</f>
        <v>5.8638743455497355E-2</v>
      </c>
      <c r="Q35" s="82">
        <f t="shared" si="5"/>
        <v>4.344930732530846E-2</v>
      </c>
      <c r="R35" s="83">
        <v>4.8716370319897111E-2</v>
      </c>
      <c r="S35" s="84">
        <f t="shared" si="6"/>
        <v>8.9076272581495974E-2</v>
      </c>
      <c r="T35" s="85">
        <f>分析係数表!F38</f>
        <v>0.57851239669421484</v>
      </c>
      <c r="U35" s="86">
        <f t="shared" si="7"/>
        <v>5.1531727939708415E-2</v>
      </c>
      <c r="V35" s="87">
        <f>分析係数表!D38</f>
        <v>8.2644628099173556E-2</v>
      </c>
      <c r="W35" s="167">
        <f t="shared" si="8"/>
        <v>0</v>
      </c>
      <c r="X35" s="76">
        <f>分析係数表!E38</f>
        <v>0</v>
      </c>
      <c r="Y35" s="166">
        <f t="shared" si="9"/>
        <v>0</v>
      </c>
    </row>
    <row r="36" spans="1:25" x14ac:dyDescent="0.2">
      <c r="A36" s="6" t="s">
        <v>24</v>
      </c>
      <c r="B36" s="5" t="s">
        <v>39</v>
      </c>
      <c r="C36" s="90"/>
      <c r="D36" s="76">
        <f>投入係数表!H36</f>
        <v>0</v>
      </c>
      <c r="E36" s="77">
        <f t="shared" si="0"/>
        <v>0</v>
      </c>
      <c r="F36" s="76">
        <f>分析係数表!C39</f>
        <v>1</v>
      </c>
      <c r="G36" s="77">
        <f t="shared" si="1"/>
        <v>0</v>
      </c>
      <c r="H36" s="77">
        <v>7.7661379370551273E-2</v>
      </c>
      <c r="I36" s="77">
        <f t="shared" si="2"/>
        <v>7.7661379370551273E-2</v>
      </c>
      <c r="J36" s="76">
        <f>分析係数表!G39</f>
        <v>0.34956843403205917</v>
      </c>
      <c r="K36" s="78">
        <f t="shared" si="3"/>
        <v>2.7147966771333274E-2</v>
      </c>
      <c r="L36" s="79"/>
      <c r="M36" s="80"/>
      <c r="N36" s="81">
        <f>分析係数表!H39</f>
        <v>4.0639069285628906E-3</v>
      </c>
      <c r="O36" s="82">
        <f t="shared" si="4"/>
        <v>6.7420622953968057E-2</v>
      </c>
      <c r="P36" s="76">
        <f>分析係数表!C39</f>
        <v>1</v>
      </c>
      <c r="Q36" s="82">
        <f t="shared" si="5"/>
        <v>6.7420622953968057E-2</v>
      </c>
      <c r="R36" s="83">
        <v>0.12032733279741431</v>
      </c>
      <c r="S36" s="84">
        <f t="shared" si="6"/>
        <v>0.1979887121679656</v>
      </c>
      <c r="T36" s="85">
        <f>分析係数表!F39</f>
        <v>0.6997533908754624</v>
      </c>
      <c r="U36" s="86">
        <f t="shared" si="7"/>
        <v>0.13854327269459984</v>
      </c>
      <c r="V36" s="87">
        <f>分析係数表!D39</f>
        <v>6.7817509247842175E-2</v>
      </c>
      <c r="W36" s="167">
        <f t="shared" si="8"/>
        <v>0</v>
      </c>
      <c r="X36" s="76">
        <f>分析係数表!E39</f>
        <v>8.0764488286066582E-2</v>
      </c>
      <c r="Y36" s="166">
        <f t="shared" si="9"/>
        <v>0</v>
      </c>
    </row>
    <row r="37" spans="1:25" x14ac:dyDescent="0.2">
      <c r="A37" s="6" t="s">
        <v>25</v>
      </c>
      <c r="B37" s="5" t="s">
        <v>40</v>
      </c>
      <c r="C37" s="90"/>
      <c r="D37" s="76">
        <f>投入係数表!H37</f>
        <v>0</v>
      </c>
      <c r="E37" s="77">
        <f t="shared" si="0"/>
        <v>0</v>
      </c>
      <c r="F37" s="76">
        <f>分析係数表!C40</f>
        <v>0.52321668909825036</v>
      </c>
      <c r="G37" s="77">
        <f t="shared" si="1"/>
        <v>0</v>
      </c>
      <c r="H37" s="77">
        <v>2.3114922304791295E-4</v>
      </c>
      <c r="I37" s="77">
        <f t="shared" si="2"/>
        <v>2.3114922304791295E-4</v>
      </c>
      <c r="J37" s="76">
        <f>分析係数表!G40</f>
        <v>0.58262454434993927</v>
      </c>
      <c r="K37" s="78">
        <f t="shared" si="3"/>
        <v>1.3467321075513275E-4</v>
      </c>
      <c r="L37" s="79"/>
      <c r="M37" s="80"/>
      <c r="N37" s="81">
        <f>分析係数表!H40</f>
        <v>2.9881668592374198E-2</v>
      </c>
      <c r="O37" s="82">
        <f t="shared" si="4"/>
        <v>0.49573987466152986</v>
      </c>
      <c r="P37" s="76">
        <f>分析係数表!C40</f>
        <v>0.52321668909825036</v>
      </c>
      <c r="Q37" s="82">
        <f t="shared" si="5"/>
        <v>0.25937937587438725</v>
      </c>
      <c r="R37" s="83">
        <v>0.25947644598393105</v>
      </c>
      <c r="S37" s="84">
        <f t="shared" si="6"/>
        <v>0.25970759520697895</v>
      </c>
      <c r="T37" s="85">
        <f>分析係数表!F40</f>
        <v>0.77642770352369384</v>
      </c>
      <c r="U37" s="86">
        <f t="shared" si="7"/>
        <v>0.20164417173421573</v>
      </c>
      <c r="V37" s="87">
        <f>分析係数表!D40</f>
        <v>0.18529769137302551</v>
      </c>
      <c r="W37" s="167">
        <f t="shared" si="8"/>
        <v>0</v>
      </c>
      <c r="X37" s="76">
        <f>分析係数表!E40</f>
        <v>0.10328068043742406</v>
      </c>
      <c r="Y37" s="166">
        <f t="shared" si="9"/>
        <v>0</v>
      </c>
    </row>
    <row r="38" spans="1:25" x14ac:dyDescent="0.2">
      <c r="A38" s="6" t="s">
        <v>26</v>
      </c>
      <c r="B38" s="5" t="s">
        <v>276</v>
      </c>
      <c r="C38" s="90"/>
      <c r="D38" s="76">
        <f>投入係数表!H38</f>
        <v>0</v>
      </c>
      <c r="E38" s="77">
        <f t="shared" si="0"/>
        <v>0</v>
      </c>
      <c r="F38" s="76">
        <f>分析係数表!C41</f>
        <v>0.20545717383447781</v>
      </c>
      <c r="G38" s="77">
        <f t="shared" si="1"/>
        <v>0</v>
      </c>
      <c r="H38" s="77">
        <v>3.5838241912159591E-4</v>
      </c>
      <c r="I38" s="77">
        <f t="shared" si="2"/>
        <v>3.5838241912159591E-4</v>
      </c>
      <c r="J38" s="76">
        <f>分析係数表!G41</f>
        <v>0.49662731871838112</v>
      </c>
      <c r="K38" s="78">
        <f t="shared" si="3"/>
        <v>1.7798249988416526E-4</v>
      </c>
      <c r="L38" s="79"/>
      <c r="M38" s="80"/>
      <c r="N38" s="81">
        <f>分析係数表!H41</f>
        <v>5.2870632296107417E-2</v>
      </c>
      <c r="O38" s="82">
        <f t="shared" si="4"/>
        <v>0.8771290849011335</v>
      </c>
      <c r="P38" s="76">
        <f>分析係数表!C41</f>
        <v>0.20545717383447781</v>
      </c>
      <c r="Q38" s="82">
        <f t="shared" si="5"/>
        <v>0.18021246287180864</v>
      </c>
      <c r="R38" s="83">
        <v>0.18124208741552852</v>
      </c>
      <c r="S38" s="84">
        <f t="shared" si="6"/>
        <v>0.18160046983465011</v>
      </c>
      <c r="T38" s="85">
        <f>分析係数表!F41</f>
        <v>0.59106239460370991</v>
      </c>
      <c r="U38" s="86">
        <f t="shared" si="7"/>
        <v>0.10733720856162708</v>
      </c>
      <c r="V38" s="87">
        <f>分析係数表!D41</f>
        <v>0.2799325463743676</v>
      </c>
      <c r="W38" s="167">
        <f t="shared" si="8"/>
        <v>0</v>
      </c>
      <c r="X38" s="76">
        <f>分析係数表!E41</f>
        <v>0.26559865092748736</v>
      </c>
      <c r="Y38" s="166">
        <f t="shared" si="9"/>
        <v>0</v>
      </c>
    </row>
    <row r="39" spans="1:25" x14ac:dyDescent="0.2">
      <c r="A39" s="6" t="s">
        <v>51</v>
      </c>
      <c r="B39" s="5" t="s">
        <v>367</v>
      </c>
      <c r="C39" s="90"/>
      <c r="D39" s="76">
        <f>投入係数表!H39</f>
        <v>0</v>
      </c>
      <c r="E39" s="77">
        <f>$C$10*D39</f>
        <v>0</v>
      </c>
      <c r="F39" s="76">
        <f>分析係数表!C42</f>
        <v>0.63260340632603407</v>
      </c>
      <c r="G39" s="77">
        <f>E39*F39</f>
        <v>0</v>
      </c>
      <c r="H39" s="77">
        <v>3.2276601625011053E-3</v>
      </c>
      <c r="I39" s="77">
        <f>C39+H39</f>
        <v>3.2276601625011053E-3</v>
      </c>
      <c r="J39" s="76">
        <f>分析係数表!G42</f>
        <v>0.48091603053435117</v>
      </c>
      <c r="K39" s="78">
        <f>I39*J39</f>
        <v>1.5522335132638905E-3</v>
      </c>
      <c r="L39" s="79"/>
      <c r="M39" s="80"/>
      <c r="N39" s="81">
        <f>分析係数表!H42</f>
        <v>1.4900992071397267E-2</v>
      </c>
      <c r="O39" s="82">
        <f t="shared" si="4"/>
        <v>0.24720895083121622</v>
      </c>
      <c r="P39" s="76">
        <f>分析係数表!C42</f>
        <v>0.63260340632603407</v>
      </c>
      <c r="Q39" s="82">
        <f>O39*P39</f>
        <v>0.15638522437011246</v>
      </c>
      <c r="R39" s="83">
        <v>0.15898951358596472</v>
      </c>
      <c r="S39" s="84">
        <f>I39+R39</f>
        <v>0.16221717374846584</v>
      </c>
      <c r="T39" s="85">
        <f>分析係数表!F42</f>
        <v>0.54580152671755722</v>
      </c>
      <c r="U39" s="86">
        <f t="shared" si="7"/>
        <v>8.8538381091719895E-2</v>
      </c>
      <c r="V39" s="87">
        <f>分析係数表!D42</f>
        <v>0.26335877862595419</v>
      </c>
      <c r="W39" s="167">
        <f t="shared" si="8"/>
        <v>0</v>
      </c>
      <c r="X39" s="76">
        <f>分析係数表!E42</f>
        <v>0.19083969465648856</v>
      </c>
      <c r="Y39" s="166">
        <f t="shared" si="9"/>
        <v>0</v>
      </c>
    </row>
    <row r="40" spans="1:25" x14ac:dyDescent="0.2">
      <c r="A40" s="6" t="s">
        <v>194</v>
      </c>
      <c r="B40" s="5" t="s">
        <v>41</v>
      </c>
      <c r="C40" s="90"/>
      <c r="D40" s="76">
        <f>投入係数表!H40</f>
        <v>3.4482758620689655E-2</v>
      </c>
      <c r="E40" s="77">
        <f>$C$10*D40</f>
        <v>3.4482758620689653</v>
      </c>
      <c r="F40" s="76">
        <f>分析係数表!C43</f>
        <v>0.18460513162279235</v>
      </c>
      <c r="G40" s="77">
        <f>E40*F40</f>
        <v>0.63656941938893907</v>
      </c>
      <c r="H40" s="77">
        <v>0.71143358670570234</v>
      </c>
      <c r="I40" s="77">
        <f>C40+H40</f>
        <v>0.71143358670570234</v>
      </c>
      <c r="J40" s="76">
        <f>分析係数表!G43</f>
        <v>0.34455128205128205</v>
      </c>
      <c r="K40" s="78">
        <f>I40*J40</f>
        <v>0.24512535439379166</v>
      </c>
      <c r="L40" s="79"/>
      <c r="M40" s="80"/>
      <c r="N40" s="81">
        <f>分析係数表!H43</f>
        <v>4.0001593688991595E-2</v>
      </c>
      <c r="O40" s="82">
        <f t="shared" si="4"/>
        <v>0.66363044554690132</v>
      </c>
      <c r="P40" s="76">
        <f>分析係数表!C43</f>
        <v>0.18460513162279235</v>
      </c>
      <c r="Q40" s="82">
        <f>O40*P40</f>
        <v>0.12250958574907805</v>
      </c>
      <c r="R40" s="83">
        <v>0.16033355493808571</v>
      </c>
      <c r="S40" s="84">
        <f>I40+R40</f>
        <v>0.87176714164378799</v>
      </c>
      <c r="T40" s="85">
        <f>分析係数表!F43</f>
        <v>0.64423076923076927</v>
      </c>
      <c r="U40" s="86">
        <f t="shared" si="7"/>
        <v>0.56161921625128652</v>
      </c>
      <c r="V40" s="87">
        <f>分析係数表!D43</f>
        <v>0.36378205128205127</v>
      </c>
      <c r="W40" s="167">
        <f t="shared" si="8"/>
        <v>0</v>
      </c>
      <c r="X40" s="76">
        <f>分析係数表!E43</f>
        <v>0.22596153846153846</v>
      </c>
      <c r="Y40" s="166">
        <f t="shared" si="9"/>
        <v>0</v>
      </c>
    </row>
    <row r="41" spans="1:25" x14ac:dyDescent="0.2">
      <c r="A41" s="6" t="s">
        <v>340</v>
      </c>
      <c r="B41" s="5" t="s">
        <v>42</v>
      </c>
      <c r="C41" s="90"/>
      <c r="D41" s="76">
        <f>投入係数表!H41</f>
        <v>0</v>
      </c>
      <c r="E41" s="77">
        <f>$C$10*D41</f>
        <v>0</v>
      </c>
      <c r="F41" s="76">
        <f>分析係数表!C44</f>
        <v>0.21127596439169138</v>
      </c>
      <c r="G41" s="77">
        <f>E41*F41</f>
        <v>0</v>
      </c>
      <c r="H41" s="77">
        <v>5.9995397857896826E-4</v>
      </c>
      <c r="I41" s="77">
        <f>C41+H41</f>
        <v>5.9995397857896826E-4</v>
      </c>
      <c r="J41" s="76">
        <f>分析係数表!G44</f>
        <v>0.28586387434554972</v>
      </c>
      <c r="K41" s="78">
        <f>I41*J41</f>
        <v>1.7150516874561082E-4</v>
      </c>
      <c r="L41" s="79"/>
      <c r="M41" s="80"/>
      <c r="N41" s="81">
        <f>分析係数表!H44</f>
        <v>0.11633929638631021</v>
      </c>
      <c r="O41" s="82">
        <f t="shared" si="4"/>
        <v>1.9300805786822228</v>
      </c>
      <c r="P41" s="76">
        <f>分析係数表!C44</f>
        <v>0.21127596439169138</v>
      </c>
      <c r="Q41" s="82">
        <f>O41*P41</f>
        <v>0.40777963561476044</v>
      </c>
      <c r="R41" s="83">
        <v>0.40998300998378079</v>
      </c>
      <c r="S41" s="84">
        <f>I41+R41</f>
        <v>0.41058296396235977</v>
      </c>
      <c r="T41" s="85">
        <f>分析係数表!F44</f>
        <v>0.54973821989528793</v>
      </c>
      <c r="U41" s="86">
        <f t="shared" si="7"/>
        <v>0.2257131477279988</v>
      </c>
      <c r="V41" s="87">
        <f>分析係数表!D44</f>
        <v>0.41256544502617803</v>
      </c>
      <c r="W41" s="167">
        <f t="shared" si="8"/>
        <v>0</v>
      </c>
      <c r="X41" s="76">
        <f>分析係数表!E44</f>
        <v>0.29528795811518327</v>
      </c>
      <c r="Y41" s="166">
        <f t="shared" si="9"/>
        <v>0</v>
      </c>
    </row>
    <row r="42" spans="1:25" x14ac:dyDescent="0.2">
      <c r="A42" s="6" t="s">
        <v>341</v>
      </c>
      <c r="B42" s="5" t="s">
        <v>278</v>
      </c>
      <c r="C42" s="90"/>
      <c r="D42" s="76">
        <f>投入係数表!H42</f>
        <v>0</v>
      </c>
      <c r="E42" s="77">
        <f>$C$10*D42</f>
        <v>0</v>
      </c>
      <c r="F42" s="76">
        <f>分析係数表!C45</f>
        <v>1</v>
      </c>
      <c r="G42" s="77">
        <f>E42*F42</f>
        <v>0</v>
      </c>
      <c r="H42" s="77">
        <v>1.139869748632749E-2</v>
      </c>
      <c r="I42" s="77">
        <f>C42+H42</f>
        <v>1.139869748632749E-2</v>
      </c>
      <c r="J42" s="76">
        <f>分析係数表!G45</f>
        <v>0</v>
      </c>
      <c r="K42" s="78">
        <f>I42*J42</f>
        <v>0</v>
      </c>
      <c r="L42" s="79"/>
      <c r="M42" s="80"/>
      <c r="N42" s="81">
        <f>分析係数表!H45</f>
        <v>0</v>
      </c>
      <c r="O42" s="82">
        <f t="shared" si="4"/>
        <v>0</v>
      </c>
      <c r="P42" s="76">
        <f>分析係数表!C45</f>
        <v>1</v>
      </c>
      <c r="Q42" s="82">
        <f>O42*P42</f>
        <v>0</v>
      </c>
      <c r="R42" s="83">
        <v>1.0218763467809082E-2</v>
      </c>
      <c r="S42" s="84">
        <f>I42+R42</f>
        <v>2.1617460954136573E-2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投入係数表!H43</f>
        <v>5.7471264367816091E-3</v>
      </c>
      <c r="E43" s="77">
        <f>$C$10*D43</f>
        <v>0.57471264367816088</v>
      </c>
      <c r="F43" s="76">
        <f>分析係数表!C46</f>
        <v>0.67444574095682608</v>
      </c>
      <c r="G43" s="77">
        <f>E43*F43</f>
        <v>0.3876124948027736</v>
      </c>
      <c r="H43" s="77">
        <v>0.41253154729861641</v>
      </c>
      <c r="I43" s="77">
        <f>C43+H43</f>
        <v>0.41253154729861641</v>
      </c>
      <c r="J43" s="76">
        <f>分析係数表!G46</f>
        <v>1.0362694300518135E-2</v>
      </c>
      <c r="K43" s="78">
        <f>I43*J43</f>
        <v>4.2749383139752996E-3</v>
      </c>
      <c r="L43" s="79"/>
      <c r="M43" s="80"/>
      <c r="N43" s="81">
        <f>分析係数表!H46</f>
        <v>2.3785808199529863E-2</v>
      </c>
      <c r="O43" s="82">
        <f t="shared" si="4"/>
        <v>0.3946089402305778</v>
      </c>
      <c r="P43" s="76">
        <f>分析係数表!C46</f>
        <v>0.67444574095682608</v>
      </c>
      <c r="Q43" s="82">
        <f>O43*P43</f>
        <v>0.26614231908199992</v>
      </c>
      <c r="R43" s="83">
        <v>0.28103655962711366</v>
      </c>
      <c r="S43" s="84">
        <f>I43+R43</f>
        <v>0.69356810692573001</v>
      </c>
      <c r="T43" s="85">
        <f>分析係数表!F46</f>
        <v>0.31433506044905007</v>
      </c>
      <c r="U43" s="86">
        <f t="shared" si="7"/>
        <v>0.21801277281603257</v>
      </c>
      <c r="V43" s="87">
        <f>分析係数表!D46</f>
        <v>0</v>
      </c>
      <c r="W43" s="167">
        <f t="shared" si="8"/>
        <v>0</v>
      </c>
      <c r="X43" s="76">
        <f>分析係数表!E46</f>
        <v>1.7271157167530224E-3</v>
      </c>
      <c r="Y43" s="166">
        <f t="shared" si="9"/>
        <v>0</v>
      </c>
    </row>
    <row r="44" spans="1:25" x14ac:dyDescent="0.2">
      <c r="A44" s="192">
        <v>40</v>
      </c>
      <c r="B44" s="14" t="s">
        <v>150</v>
      </c>
      <c r="C44" s="197">
        <f>SUM(C5:C43)</f>
        <v>100</v>
      </c>
      <c r="D44" s="92">
        <f>投入係数表!H44</f>
        <v>0.60344827586206895</v>
      </c>
      <c r="E44" s="91">
        <f>SUM(E5:E43)</f>
        <v>60.344827586206904</v>
      </c>
      <c r="F44" s="92">
        <f>分析係数表!C47</f>
        <v>0.30293510145279712</v>
      </c>
      <c r="G44" s="91">
        <f>SUM(G5:G43)</f>
        <v>6.0587655227435571</v>
      </c>
      <c r="H44" s="91">
        <f>SUM(H5:H43)</f>
        <v>7.0338796480875692</v>
      </c>
      <c r="I44" s="91">
        <f>SUM(I5:I43)</f>
        <v>107.03387964808758</v>
      </c>
      <c r="J44" s="92">
        <f>分析係数表!G47</f>
        <v>0.26248630220382319</v>
      </c>
      <c r="K44" s="93">
        <f>SUM(K5:K43)</f>
        <v>26.459489875873974</v>
      </c>
      <c r="L44" s="94">
        <f>最終需要_まとめ!$L$33</f>
        <v>0.627</v>
      </c>
      <c r="M44" s="91">
        <f>K44*L44</f>
        <v>16.590100152172983</v>
      </c>
      <c r="N44" s="95">
        <f>分析係数表!H47</f>
        <v>1</v>
      </c>
      <c r="O44" s="96">
        <f>SUM(O5:O43)</f>
        <v>16.590100152172983</v>
      </c>
      <c r="P44" s="92">
        <f>分析係数表!C47</f>
        <v>0.30293510145279712</v>
      </c>
      <c r="Q44" s="96">
        <f>SUM(Q5:Q43)</f>
        <v>4.2534651180163081</v>
      </c>
      <c r="R44" s="96">
        <f>SUM(R5:R43)</f>
        <v>4.6890917830711754</v>
      </c>
      <c r="S44" s="97">
        <f>SUM(S5:S43)</f>
        <v>111.72297143115871</v>
      </c>
      <c r="T44" s="98">
        <f>分析係数表!F47</f>
        <v>0.4935102885669061</v>
      </c>
      <c r="U44" s="99">
        <f>SUM(U5:U43)</f>
        <v>45.205350178452868</v>
      </c>
      <c r="V44" s="100">
        <f>分析係数表!D47</f>
        <v>0.11041032509436259</v>
      </c>
      <c r="W44" s="164">
        <f>SUM(W5:W43)</f>
        <v>39</v>
      </c>
      <c r="X44" s="92">
        <f>分析係数表!E47</f>
        <v>8.4451479361987089E-2</v>
      </c>
      <c r="Y44" s="165">
        <f>SUM(Y5:Y43)</f>
        <v>33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284</v>
      </c>
      <c r="S2" s="3" t="s">
        <v>152</v>
      </c>
      <c r="U2" s="64" t="s">
        <v>209</v>
      </c>
      <c r="W2" s="3" t="s">
        <v>130</v>
      </c>
      <c r="Y2" s="3" t="s">
        <v>153</v>
      </c>
    </row>
    <row r="3" spans="1:25" ht="44" x14ac:dyDescent="0.2">
      <c r="B3" s="65"/>
      <c r="C3" s="66" t="s">
        <v>227</v>
      </c>
      <c r="D3" s="66" t="s">
        <v>309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投入係数表!I5</f>
        <v>0</v>
      </c>
      <c r="E5" s="77">
        <f t="shared" ref="E5:E38" si="0">$C$11*D5</f>
        <v>0</v>
      </c>
      <c r="F5" s="76">
        <f>分析係数表!C8</f>
        <v>0.98909090909090913</v>
      </c>
      <c r="G5" s="77">
        <f t="shared" ref="G5:G38" si="1">E5*F5</f>
        <v>0</v>
      </c>
      <c r="H5" s="77">
        <f t="array" ref="H5:H43">MMULT(逆行列係数!C5:AO43,'7'!G5:G43)</f>
        <v>6.0152456893598338E-3</v>
      </c>
      <c r="I5" s="77">
        <f t="shared" ref="I5:I38" si="2">C5+H5</f>
        <v>6.0152456893598338E-3</v>
      </c>
      <c r="J5" s="76">
        <f>分析係数表!G8</f>
        <v>0.12014134275618374</v>
      </c>
      <c r="K5" s="78">
        <f t="shared" ref="K5:K38" si="3">I5*J5</f>
        <v>7.2267969412803657E-4</v>
      </c>
      <c r="L5" s="79" t="s">
        <v>182</v>
      </c>
      <c r="M5" s="80" t="s">
        <v>182</v>
      </c>
      <c r="N5" s="81">
        <f>分析係数表!H8</f>
        <v>1.3068249731064983E-2</v>
      </c>
      <c r="O5" s="82">
        <f t="shared" ref="O5:O43" si="4">$M$44*N5</f>
        <v>0.18365798417515111</v>
      </c>
      <c r="P5" s="76">
        <f>分析係数表!C8</f>
        <v>0.98909090909090913</v>
      </c>
      <c r="Q5" s="82">
        <f t="shared" ref="Q5:Q38" si="5">O5*P5</f>
        <v>0.18165444252960403</v>
      </c>
      <c r="R5" s="83">
        <f t="array" ref="R5:R43">MMULT(逆行列係数!C5:AO43,'7'!Q5:Q43)</f>
        <v>0.22133315291685859</v>
      </c>
      <c r="S5" s="84">
        <f t="shared" ref="S5:S38" si="6">I5+R5</f>
        <v>0.22734839860621842</v>
      </c>
      <c r="T5" s="85">
        <f>分析係数表!F8</f>
        <v>0.45141342756183744</v>
      </c>
      <c r="U5" s="86">
        <f t="shared" ref="U5:U43" si="7">S5*T5</f>
        <v>0.10262811986552792</v>
      </c>
      <c r="V5" s="87">
        <f>分析係数表!D8</f>
        <v>0.18992932862190812</v>
      </c>
      <c r="W5" s="167">
        <f t="shared" ref="W5:W43" si="8">ROUND(S5*V5,0)</f>
        <v>0</v>
      </c>
      <c r="X5" s="76">
        <f>分析係数表!E8</f>
        <v>0.11484098939929328</v>
      </c>
      <c r="Y5" s="166">
        <f t="shared" ref="Y5:Y43" si="9">ROUND(S5*X5,0)</f>
        <v>0</v>
      </c>
    </row>
    <row r="6" spans="1:25" x14ac:dyDescent="0.2">
      <c r="A6" s="6" t="s">
        <v>219</v>
      </c>
      <c r="B6" s="5" t="s">
        <v>265</v>
      </c>
      <c r="C6" s="90"/>
      <c r="D6" s="76">
        <f>投入係数表!I6</f>
        <v>8.153078202995008E-2</v>
      </c>
      <c r="E6" s="77">
        <f t="shared" si="0"/>
        <v>8.1530782029950082</v>
      </c>
      <c r="F6" s="76">
        <f>分析係数表!C9</f>
        <v>0.97580645161290325</v>
      </c>
      <c r="G6" s="77">
        <f t="shared" si="1"/>
        <v>7.9558263109870646</v>
      </c>
      <c r="H6" s="77">
        <v>9.8550563552598422</v>
      </c>
      <c r="I6" s="77">
        <f t="shared" si="2"/>
        <v>9.8550563552598422</v>
      </c>
      <c r="J6" s="76">
        <f>分析係数表!G9</f>
        <v>0.23846153846153847</v>
      </c>
      <c r="K6" s="78">
        <f t="shared" si="3"/>
        <v>2.3500519001004241</v>
      </c>
      <c r="L6" s="79"/>
      <c r="M6" s="80"/>
      <c r="N6" s="81">
        <f>分析係数表!H9</f>
        <v>6.773178214271485E-4</v>
      </c>
      <c r="O6" s="82">
        <f t="shared" si="4"/>
        <v>9.5188589359072213E-3</v>
      </c>
      <c r="P6" s="76">
        <f>分析係数表!C9</f>
        <v>0.97580645161290325</v>
      </c>
      <c r="Q6" s="82">
        <f t="shared" si="5"/>
        <v>9.2885639616514023E-3</v>
      </c>
      <c r="R6" s="83">
        <v>1.2999770481354925E-2</v>
      </c>
      <c r="S6" s="84">
        <f t="shared" si="6"/>
        <v>9.8680561257411981</v>
      </c>
      <c r="T6" s="85">
        <f>分析係数表!F9</f>
        <v>0.65384615384615385</v>
      </c>
      <c r="U6" s="86">
        <f t="shared" si="7"/>
        <v>6.4521905437538605</v>
      </c>
      <c r="V6" s="87">
        <f>分析係数表!D9</f>
        <v>0.11538461538461539</v>
      </c>
      <c r="W6" s="167">
        <f t="shared" si="8"/>
        <v>1</v>
      </c>
      <c r="X6" s="76">
        <f>分析係数表!E9</f>
        <v>0</v>
      </c>
      <c r="Y6" s="166">
        <f t="shared" si="9"/>
        <v>0</v>
      </c>
    </row>
    <row r="7" spans="1:25" x14ac:dyDescent="0.2">
      <c r="A7" s="6" t="s">
        <v>220</v>
      </c>
      <c r="B7" s="5" t="s">
        <v>266</v>
      </c>
      <c r="C7" s="90"/>
      <c r="D7" s="76">
        <f>投入係数表!I7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1.9037717871814443E-2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投入係数表!I8</f>
        <v>3.3277870216306157E-3</v>
      </c>
      <c r="E8" s="77">
        <f t="shared" si="0"/>
        <v>0.33277870216306155</v>
      </c>
      <c r="F8" s="76">
        <f>分析係数表!C11</f>
        <v>0.58682634730538918</v>
      </c>
      <c r="G8" s="77">
        <f t="shared" si="1"/>
        <v>0.19528331025137743</v>
      </c>
      <c r="H8" s="77">
        <v>0.24691302176953714</v>
      </c>
      <c r="I8" s="77">
        <f t="shared" si="2"/>
        <v>0.24691302176953714</v>
      </c>
      <c r="J8" s="76">
        <f>分析係数表!G11</f>
        <v>0.35416666666666669</v>
      </c>
      <c r="K8" s="78">
        <f t="shared" si="3"/>
        <v>8.7448361876711081E-2</v>
      </c>
      <c r="L8" s="79"/>
      <c r="M8" s="80"/>
      <c r="N8" s="81">
        <f>分析係数表!H11</f>
        <v>-3.9842224789832265E-5</v>
      </c>
      <c r="O8" s="82">
        <f t="shared" si="4"/>
        <v>-5.5993287858277778E-4</v>
      </c>
      <c r="P8" s="76">
        <f>分析係数表!C11</f>
        <v>0.58682634730538918</v>
      </c>
      <c r="Q8" s="82">
        <f t="shared" si="5"/>
        <v>-3.2858336587492348E-4</v>
      </c>
      <c r="R8" s="83">
        <v>3.9066194386656022E-3</v>
      </c>
      <c r="S8" s="84">
        <f t="shared" si="6"/>
        <v>0.25081964120820271</v>
      </c>
      <c r="T8" s="85">
        <f>分析係数表!F11</f>
        <v>0.57638888888888884</v>
      </c>
      <c r="U8" s="86">
        <f t="shared" si="7"/>
        <v>0.14456965430750571</v>
      </c>
      <c r="V8" s="87">
        <f>分析係数表!D11</f>
        <v>0</v>
      </c>
      <c r="W8" s="167">
        <f t="shared" si="8"/>
        <v>0</v>
      </c>
      <c r="X8" s="76">
        <f>分析係数表!E11</f>
        <v>0</v>
      </c>
      <c r="Y8" s="166">
        <f t="shared" si="9"/>
        <v>0</v>
      </c>
    </row>
    <row r="9" spans="1:25" x14ac:dyDescent="0.2">
      <c r="A9" s="6" t="s">
        <v>222</v>
      </c>
      <c r="B9" s="5" t="s">
        <v>190</v>
      </c>
      <c r="C9" s="90"/>
      <c r="D9" s="76">
        <f>投入係数表!I9</f>
        <v>3.3277870216306157E-3</v>
      </c>
      <c r="E9" s="77">
        <f t="shared" si="0"/>
        <v>0.33277870216306155</v>
      </c>
      <c r="F9" s="76">
        <f>分析係数表!C12</f>
        <v>4.9122807017544234E-3</v>
      </c>
      <c r="G9" s="77">
        <f t="shared" si="1"/>
        <v>1.6347023965904903E-3</v>
      </c>
      <c r="H9" s="77">
        <v>3.6692208971959126E-3</v>
      </c>
      <c r="I9" s="77">
        <f t="shared" si="2"/>
        <v>3.6692208971959126E-3</v>
      </c>
      <c r="J9" s="76">
        <f>分析係数表!G12</f>
        <v>0.15517241379310345</v>
      </c>
      <c r="K9" s="78">
        <f t="shared" si="3"/>
        <v>5.6936186335798645E-4</v>
      </c>
      <c r="L9" s="79"/>
      <c r="M9" s="80"/>
      <c r="N9" s="81">
        <f>分析係数表!H12</f>
        <v>9.8290768556516195E-2</v>
      </c>
      <c r="O9" s="82">
        <f t="shared" si="4"/>
        <v>1.3813544114637126</v>
      </c>
      <c r="P9" s="76">
        <f>分析係数表!C12</f>
        <v>4.9122807017544234E-3</v>
      </c>
      <c r="Q9" s="82">
        <f t="shared" si="5"/>
        <v>6.7856006177165352E-3</v>
      </c>
      <c r="R9" s="83">
        <v>7.1771207110650579E-3</v>
      </c>
      <c r="S9" s="84">
        <f t="shared" si="6"/>
        <v>1.084634160826097E-2</v>
      </c>
      <c r="T9" s="85">
        <f>分析係数表!F12</f>
        <v>0.31896551724137934</v>
      </c>
      <c r="U9" s="86">
        <f t="shared" si="7"/>
        <v>3.4596089612556544E-3</v>
      </c>
      <c r="V9" s="87">
        <f>分析係数表!D12</f>
        <v>0.18965517241379309</v>
      </c>
      <c r="W9" s="167">
        <f t="shared" si="8"/>
        <v>0</v>
      </c>
      <c r="X9" s="76">
        <f>分析係数表!E12</f>
        <v>0.12931034482758622</v>
      </c>
      <c r="Y9" s="166">
        <f t="shared" si="9"/>
        <v>0</v>
      </c>
    </row>
    <row r="10" spans="1:25" x14ac:dyDescent="0.2">
      <c r="A10" s="6" t="s">
        <v>223</v>
      </c>
      <c r="B10" s="5" t="s">
        <v>28</v>
      </c>
      <c r="C10" s="90"/>
      <c r="D10" s="76">
        <f>投入係数表!I10</f>
        <v>6.6555740432612314E-3</v>
      </c>
      <c r="E10" s="77">
        <f t="shared" si="0"/>
        <v>0.66555740432612309</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0.20717516507562775</v>
      </c>
      <c r="P10" s="76">
        <f>分析係数表!C13</f>
        <v>0</v>
      </c>
      <c r="Q10" s="82">
        <f t="shared" si="5"/>
        <v>0</v>
      </c>
      <c r="R10" s="83">
        <v>0</v>
      </c>
      <c r="S10" s="84">
        <f t="shared" si="6"/>
        <v>0</v>
      </c>
      <c r="T10" s="85">
        <f>分析係数表!F13</f>
        <v>0.38505747126436779</v>
      </c>
      <c r="U10" s="86">
        <f t="shared" si="7"/>
        <v>0</v>
      </c>
      <c r="V10" s="87">
        <f>分析係数表!D13</f>
        <v>0.37931034482758619</v>
      </c>
      <c r="W10" s="167">
        <f t="shared" si="8"/>
        <v>0</v>
      </c>
      <c r="X10" s="76">
        <f>分析係数表!E13</f>
        <v>0.33333333333333331</v>
      </c>
      <c r="Y10" s="166">
        <f t="shared" si="9"/>
        <v>0</v>
      </c>
    </row>
    <row r="11" spans="1:25" x14ac:dyDescent="0.2">
      <c r="A11" s="6" t="s">
        <v>224</v>
      </c>
      <c r="B11" s="5" t="s">
        <v>267</v>
      </c>
      <c r="C11" s="75">
        <f>最終需要_まとめ!C12</f>
        <v>100</v>
      </c>
      <c r="D11" s="76">
        <f>投入係数表!I11</f>
        <v>0.26123128119800332</v>
      </c>
      <c r="E11" s="77">
        <f t="shared" si="0"/>
        <v>26.123128119800331</v>
      </c>
      <c r="F11" s="76">
        <f>分析係数表!C14</f>
        <v>0.28421052631578947</v>
      </c>
      <c r="G11" s="77">
        <f t="shared" si="1"/>
        <v>7.4244679919432519</v>
      </c>
      <c r="H11" s="77">
        <v>8.065416121924839</v>
      </c>
      <c r="I11" s="77">
        <f t="shared" si="2"/>
        <v>108.06541612192484</v>
      </c>
      <c r="J11" s="76">
        <f>分析係数表!G14</f>
        <v>0.16638935108153077</v>
      </c>
      <c r="K11" s="78">
        <f t="shared" si="3"/>
        <v>17.980934462882669</v>
      </c>
      <c r="L11" s="79"/>
      <c r="M11" s="80"/>
      <c r="N11" s="81">
        <f>分析係数表!H14</f>
        <v>1.2351089684848001E-3</v>
      </c>
      <c r="O11" s="82">
        <f t="shared" si="4"/>
        <v>1.7357919236066107E-2</v>
      </c>
      <c r="P11" s="76">
        <f>分析係数表!C14</f>
        <v>0.28421052631578947</v>
      </c>
      <c r="Q11" s="82">
        <f t="shared" si="5"/>
        <v>4.9333033618293148E-3</v>
      </c>
      <c r="R11" s="83">
        <v>2.1336496742797369E-2</v>
      </c>
      <c r="S11" s="84">
        <f t="shared" si="6"/>
        <v>108.08675261866763</v>
      </c>
      <c r="T11" s="85">
        <f>分析係数表!F14</f>
        <v>0.35440931780366058</v>
      </c>
      <c r="U11" s="86">
        <f t="shared" si="7"/>
        <v>38.306952259195022</v>
      </c>
      <c r="V11" s="87">
        <f>分析係数表!D14</f>
        <v>9.9833610648918464E-2</v>
      </c>
      <c r="W11" s="167">
        <f t="shared" si="8"/>
        <v>11</v>
      </c>
      <c r="X11" s="76">
        <f>分析係数表!E14</f>
        <v>6.8219633943427616E-2</v>
      </c>
      <c r="Y11" s="166">
        <f t="shared" si="9"/>
        <v>7</v>
      </c>
    </row>
    <row r="12" spans="1:25" x14ac:dyDescent="0.2">
      <c r="A12" s="6" t="s">
        <v>225</v>
      </c>
      <c r="B12" s="5" t="s">
        <v>29</v>
      </c>
      <c r="C12" s="90"/>
      <c r="D12" s="76">
        <f>投入係数表!I12</f>
        <v>3.6605657237936774E-2</v>
      </c>
      <c r="E12" s="77">
        <f t="shared" si="0"/>
        <v>3.6605657237936775</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0.1282246291954561</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90"/>
      <c r="D13" s="76">
        <f>投入係数表!I13</f>
        <v>3.3277870216306157E-3</v>
      </c>
      <c r="E13" s="77">
        <f t="shared" si="0"/>
        <v>0.33277870216306155</v>
      </c>
      <c r="F13" s="76">
        <f>分析係数表!C16</f>
        <v>1.2870012870012881E-2</v>
      </c>
      <c r="G13" s="77">
        <f t="shared" si="1"/>
        <v>4.2828661797047855E-3</v>
      </c>
      <c r="H13" s="77">
        <v>7.4599239426440646E-3</v>
      </c>
      <c r="I13" s="77">
        <f t="shared" si="2"/>
        <v>7.4599239426440646E-3</v>
      </c>
      <c r="J13" s="76">
        <f>分析係数表!G16</f>
        <v>4.3478260869565216E-2</v>
      </c>
      <c r="K13" s="78">
        <f t="shared" si="3"/>
        <v>3.2434451924539409E-4</v>
      </c>
      <c r="L13" s="79"/>
      <c r="M13" s="80"/>
      <c r="N13" s="81">
        <f>分析係数表!H16</f>
        <v>1.7650105581895694E-2</v>
      </c>
      <c r="O13" s="82">
        <f t="shared" si="4"/>
        <v>0.24805026521217055</v>
      </c>
      <c r="P13" s="76">
        <f>分析係数表!C16</f>
        <v>1.2870012870012881E-2</v>
      </c>
      <c r="Q13" s="82">
        <f t="shared" si="5"/>
        <v>3.1924101056907436E-3</v>
      </c>
      <c r="R13" s="83">
        <v>3.4415347598031926E-3</v>
      </c>
      <c r="S13" s="84">
        <f t="shared" si="6"/>
        <v>1.0901458702447258E-2</v>
      </c>
      <c r="T13" s="85">
        <f>分析係数表!F16</f>
        <v>0.30434782608695654</v>
      </c>
      <c r="U13" s="86">
        <f t="shared" si="7"/>
        <v>3.3178352572665569E-3</v>
      </c>
      <c r="V13" s="87">
        <f>分析係数表!D16</f>
        <v>0</v>
      </c>
      <c r="W13" s="167">
        <f t="shared" si="8"/>
        <v>0</v>
      </c>
      <c r="X13" s="76">
        <f>分析係数表!E16</f>
        <v>0</v>
      </c>
      <c r="Y13" s="166">
        <f t="shared" si="9"/>
        <v>0</v>
      </c>
    </row>
    <row r="14" spans="1:25" x14ac:dyDescent="0.2">
      <c r="A14" s="6" t="s">
        <v>2</v>
      </c>
      <c r="B14" s="5" t="s">
        <v>364</v>
      </c>
      <c r="C14" s="90"/>
      <c r="D14" s="76">
        <f>投入係数表!I14</f>
        <v>1.6638935108153077E-2</v>
      </c>
      <c r="E14" s="77">
        <f t="shared" si="0"/>
        <v>1.6638935108153077</v>
      </c>
      <c r="F14" s="76">
        <f>分析係数表!C17</f>
        <v>0.42397137745974955</v>
      </c>
      <c r="G14" s="77">
        <f t="shared" si="1"/>
        <v>0.70544322372670465</v>
      </c>
      <c r="H14" s="77">
        <v>0.98562571517033737</v>
      </c>
      <c r="I14" s="77">
        <f t="shared" si="2"/>
        <v>0.98562571517033737</v>
      </c>
      <c r="J14" s="76">
        <f>分析係数表!G17</f>
        <v>0.21220930232558138</v>
      </c>
      <c r="K14" s="78">
        <f t="shared" si="3"/>
        <v>0.20915894537044949</v>
      </c>
      <c r="L14" s="79"/>
      <c r="M14" s="80"/>
      <c r="N14" s="81">
        <f>分析係数表!H17</f>
        <v>2.9483246344475873E-3</v>
      </c>
      <c r="O14" s="82">
        <f t="shared" si="4"/>
        <v>4.143503301512555E-2</v>
      </c>
      <c r="P14" s="76">
        <f>分析係数表!C17</f>
        <v>0.42397137745974955</v>
      </c>
      <c r="Q14" s="82">
        <f t="shared" si="5"/>
        <v>1.7567268022512978E-2</v>
      </c>
      <c r="R14" s="83">
        <v>3.5299296755445408E-2</v>
      </c>
      <c r="S14" s="84">
        <f t="shared" si="6"/>
        <v>1.0209250119257827</v>
      </c>
      <c r="T14" s="85">
        <f>分析係数表!F17</f>
        <v>0.32194767441860467</v>
      </c>
      <c r="U14" s="86">
        <f t="shared" si="7"/>
        <v>0.32868443334529196</v>
      </c>
      <c r="V14" s="87">
        <f>分析係数表!D17</f>
        <v>4.1908914728682169E-2</v>
      </c>
      <c r="W14" s="167">
        <f t="shared" si="8"/>
        <v>0</v>
      </c>
      <c r="X14" s="76">
        <f>分析係数表!E17</f>
        <v>4.2151162790697673E-2</v>
      </c>
      <c r="Y14" s="166">
        <f t="shared" si="9"/>
        <v>0</v>
      </c>
    </row>
    <row r="15" spans="1:25" x14ac:dyDescent="0.2">
      <c r="A15" s="6" t="s">
        <v>3</v>
      </c>
      <c r="B15" s="5" t="s">
        <v>31</v>
      </c>
      <c r="C15" s="90"/>
      <c r="D15" s="76">
        <f>投入係数表!I15</f>
        <v>1.6638935108153079E-3</v>
      </c>
      <c r="E15" s="77">
        <f t="shared" si="0"/>
        <v>0.16638935108153077</v>
      </c>
      <c r="F15" s="76">
        <f>分析係数表!C18</f>
        <v>0.3411764705882353</v>
      </c>
      <c r="G15" s="77">
        <f t="shared" si="1"/>
        <v>5.6768131545463445E-2</v>
      </c>
      <c r="H15" s="77">
        <v>7.4860322324972944E-2</v>
      </c>
      <c r="I15" s="77">
        <f t="shared" si="2"/>
        <v>7.4860322324972944E-2</v>
      </c>
      <c r="J15" s="76">
        <f>分析係数表!G18</f>
        <v>0.21582733812949639</v>
      </c>
      <c r="K15" s="78">
        <f t="shared" si="3"/>
        <v>1.6156904098915022E-2</v>
      </c>
      <c r="L15" s="79"/>
      <c r="M15" s="80"/>
      <c r="N15" s="81">
        <f>分析係数表!H18</f>
        <v>4.7810669747798716E-4</v>
      </c>
      <c r="O15" s="82">
        <f t="shared" si="4"/>
        <v>6.7191945429933321E-3</v>
      </c>
      <c r="P15" s="76">
        <f>分析係数表!C18</f>
        <v>0.3411764705882353</v>
      </c>
      <c r="Q15" s="82">
        <f t="shared" si="5"/>
        <v>2.2924310793741957E-3</v>
      </c>
      <c r="R15" s="83">
        <v>4.7696222759924072E-3</v>
      </c>
      <c r="S15" s="84">
        <f t="shared" si="6"/>
        <v>7.9629944600965355E-2</v>
      </c>
      <c r="T15" s="85">
        <f>分析係数表!F18</f>
        <v>0.45899280575539569</v>
      </c>
      <c r="U15" s="86">
        <f t="shared" si="7"/>
        <v>3.6549571694543814E-2</v>
      </c>
      <c r="V15" s="87">
        <f>分析係数表!D18</f>
        <v>0.1223021582733813</v>
      </c>
      <c r="W15" s="167">
        <f t="shared" si="8"/>
        <v>0</v>
      </c>
      <c r="X15" s="76">
        <f>分析係数表!E18</f>
        <v>0.12949640287769784</v>
      </c>
      <c r="Y15" s="166">
        <f t="shared" si="9"/>
        <v>0</v>
      </c>
    </row>
    <row r="16" spans="1:25" x14ac:dyDescent="0.2">
      <c r="A16" s="6" t="s">
        <v>4</v>
      </c>
      <c r="B16" s="5" t="s">
        <v>32</v>
      </c>
      <c r="C16" s="90"/>
      <c r="D16" s="76">
        <f>投入係数表!I16</f>
        <v>4.9916805324459234E-3</v>
      </c>
      <c r="E16" s="77">
        <f t="shared" si="0"/>
        <v>0.49916805324459235</v>
      </c>
      <c r="F16" s="76">
        <f>分析係数表!C19</f>
        <v>3.2631144155307767E-2</v>
      </c>
      <c r="G16" s="77">
        <f t="shared" si="1"/>
        <v>1.6288424703148636E-2</v>
      </c>
      <c r="H16" s="77">
        <v>2.7250528676311843E-2</v>
      </c>
      <c r="I16" s="77">
        <f t="shared" si="2"/>
        <v>2.7250528676311843E-2</v>
      </c>
      <c r="J16" s="76">
        <f>分析係数表!G19</f>
        <v>5.8988764044943819E-2</v>
      </c>
      <c r="K16" s="78">
        <f t="shared" si="3"/>
        <v>1.6074750061869346E-3</v>
      </c>
      <c r="L16" s="79"/>
      <c r="M16" s="80"/>
      <c r="N16" s="81">
        <f>分析係数表!H19</f>
        <v>-1.1952667436949679E-4</v>
      </c>
      <c r="O16" s="82">
        <f t="shared" si="4"/>
        <v>-1.679798635748333E-3</v>
      </c>
      <c r="P16" s="76">
        <f>分析係数表!C19</f>
        <v>3.2631144155307767E-2</v>
      </c>
      <c r="Q16" s="82">
        <f t="shared" si="5"/>
        <v>-5.481375143499318E-5</v>
      </c>
      <c r="R16" s="83">
        <v>3.5264686917151154E-4</v>
      </c>
      <c r="S16" s="84">
        <f t="shared" si="6"/>
        <v>2.7603175545483354E-2</v>
      </c>
      <c r="T16" s="85">
        <f>分析係数表!F19</f>
        <v>0.2443820224719101</v>
      </c>
      <c r="U16" s="86">
        <f t="shared" si="7"/>
        <v>6.7457198664523923E-3</v>
      </c>
      <c r="V16" s="87">
        <f>分析係数表!D19</f>
        <v>4.49438202247191E-2</v>
      </c>
      <c r="W16" s="167">
        <f t="shared" si="8"/>
        <v>0</v>
      </c>
      <c r="X16" s="76">
        <f>分析係数表!E19</f>
        <v>4.7752808988764044E-2</v>
      </c>
      <c r="Y16" s="166">
        <f t="shared" si="9"/>
        <v>0</v>
      </c>
    </row>
    <row r="17" spans="1:25" x14ac:dyDescent="0.2">
      <c r="A17" s="6" t="s">
        <v>5</v>
      </c>
      <c r="B17" s="5" t="s">
        <v>33</v>
      </c>
      <c r="C17" s="90"/>
      <c r="D17" s="76">
        <f>投入係数表!I17</f>
        <v>1.6638935108153079E-3</v>
      </c>
      <c r="E17" s="77">
        <f t="shared" si="0"/>
        <v>0.16638935108153077</v>
      </c>
      <c r="F17" s="76">
        <f>分析係数表!C20</f>
        <v>6.4516129032258118E-2</v>
      </c>
      <c r="G17" s="77">
        <f t="shared" si="1"/>
        <v>1.0734796843969736E-2</v>
      </c>
      <c r="H17" s="77">
        <v>1.9197679991855319E-2</v>
      </c>
      <c r="I17" s="77">
        <f t="shared" si="2"/>
        <v>1.9197679991855319E-2</v>
      </c>
      <c r="J17" s="76">
        <f>分析係数表!G20</f>
        <v>0.10153846153846154</v>
      </c>
      <c r="K17" s="78">
        <f t="shared" si="3"/>
        <v>1.9493028914806939E-3</v>
      </c>
      <c r="L17" s="79"/>
      <c r="M17" s="80"/>
      <c r="N17" s="81">
        <f>分析係数表!H20</f>
        <v>5.9763337184748399E-4</v>
      </c>
      <c r="O17" s="82">
        <f t="shared" si="4"/>
        <v>8.398993178741666E-3</v>
      </c>
      <c r="P17" s="76">
        <f>分析係数表!C20</f>
        <v>6.4516129032258118E-2</v>
      </c>
      <c r="Q17" s="82">
        <f t="shared" si="5"/>
        <v>5.4187052766075305E-4</v>
      </c>
      <c r="R17" s="83">
        <v>1.2789905255886759E-3</v>
      </c>
      <c r="S17" s="84">
        <f t="shared" si="6"/>
        <v>2.0476670517443996E-2</v>
      </c>
      <c r="T17" s="85">
        <f>分析係数表!F20</f>
        <v>0.22461538461538461</v>
      </c>
      <c r="U17" s="86">
        <f t="shared" si="7"/>
        <v>4.5993752239181897E-3</v>
      </c>
      <c r="V17" s="87">
        <f>分析係数表!D20</f>
        <v>1.2307692307692308E-2</v>
      </c>
      <c r="W17" s="167">
        <f t="shared" si="8"/>
        <v>0</v>
      </c>
      <c r="X17" s="76">
        <f>分析係数表!E20</f>
        <v>1.2307692307692308E-2</v>
      </c>
      <c r="Y17" s="166">
        <f t="shared" si="9"/>
        <v>0</v>
      </c>
    </row>
    <row r="18" spans="1:25" x14ac:dyDescent="0.2">
      <c r="A18" s="6" t="s">
        <v>6</v>
      </c>
      <c r="B18" s="5" t="s">
        <v>34</v>
      </c>
      <c r="C18" s="90"/>
      <c r="D18" s="76">
        <f>投入係数表!I18</f>
        <v>9.9833610648918467E-3</v>
      </c>
      <c r="E18" s="77">
        <f t="shared" si="0"/>
        <v>0.99833610648918469</v>
      </c>
      <c r="F18" s="76">
        <f>分析係数表!C21</f>
        <v>0.91527001862197399</v>
      </c>
      <c r="G18" s="77">
        <f t="shared" si="1"/>
        <v>0.91374710677734505</v>
      </c>
      <c r="H18" s="77">
        <v>1.1211924432711868</v>
      </c>
      <c r="I18" s="77">
        <f t="shared" si="2"/>
        <v>1.1211924432711868</v>
      </c>
      <c r="J18" s="76">
        <f>分析係数表!G21</f>
        <v>0.28514332965821387</v>
      </c>
      <c r="K18" s="78">
        <f t="shared" si="3"/>
        <v>0.31970054646197427</v>
      </c>
      <c r="L18" s="79"/>
      <c r="M18" s="80"/>
      <c r="N18" s="81">
        <f>分析係数表!H21</f>
        <v>9.9605561974580657E-4</v>
      </c>
      <c r="O18" s="82">
        <f t="shared" si="4"/>
        <v>1.3998321964569443E-2</v>
      </c>
      <c r="P18" s="76">
        <f>分析係数表!C21</f>
        <v>0.91527001862197399</v>
      </c>
      <c r="Q18" s="82">
        <f t="shared" si="5"/>
        <v>1.2812244405187861E-2</v>
      </c>
      <c r="R18" s="83">
        <v>2.6840488776640241E-2</v>
      </c>
      <c r="S18" s="84">
        <f t="shared" si="6"/>
        <v>1.1480329320478271</v>
      </c>
      <c r="T18" s="85">
        <f>分析係数表!F21</f>
        <v>0.42530319735391398</v>
      </c>
      <c r="U18" s="86">
        <f t="shared" si="7"/>
        <v>0.48826207666752952</v>
      </c>
      <c r="V18" s="87">
        <f>分析係数表!D21</f>
        <v>8.7513781697905177E-2</v>
      </c>
      <c r="W18" s="167">
        <f t="shared" si="8"/>
        <v>0</v>
      </c>
      <c r="X18" s="76">
        <f>分析係数表!E21</f>
        <v>7.5661521499448728E-2</v>
      </c>
      <c r="Y18" s="166">
        <f t="shared" si="9"/>
        <v>0</v>
      </c>
    </row>
    <row r="19" spans="1:25" x14ac:dyDescent="0.2">
      <c r="A19" s="6" t="s">
        <v>7</v>
      </c>
      <c r="B19" s="5" t="s">
        <v>268</v>
      </c>
      <c r="C19" s="90"/>
      <c r="D19" s="76">
        <f>投入係数表!I19</f>
        <v>0</v>
      </c>
      <c r="E19" s="77">
        <f t="shared" si="0"/>
        <v>0</v>
      </c>
      <c r="F19" s="76">
        <f>分析係数表!C22</f>
        <v>0.14107142857142863</v>
      </c>
      <c r="G19" s="77">
        <f t="shared" si="1"/>
        <v>0</v>
      </c>
      <c r="H19" s="77">
        <v>1.6379554501686753E-3</v>
      </c>
      <c r="I19" s="77">
        <f t="shared" si="2"/>
        <v>1.6379554501686753E-3</v>
      </c>
      <c r="J19" s="76">
        <f>分析係数表!G22</f>
        <v>0.19425587467362923</v>
      </c>
      <c r="K19" s="78">
        <f t="shared" si="3"/>
        <v>3.1818246864895414E-4</v>
      </c>
      <c r="L19" s="79"/>
      <c r="M19" s="80"/>
      <c r="N19" s="81">
        <f>分析係数表!H22</f>
        <v>3.9842224789832265E-5</v>
      </c>
      <c r="O19" s="82">
        <f t="shared" si="4"/>
        <v>5.5993287858277778E-4</v>
      </c>
      <c r="P19" s="76">
        <f>分析係数表!C22</f>
        <v>0.14107142857142863</v>
      </c>
      <c r="Q19" s="82">
        <f t="shared" si="5"/>
        <v>7.8990531085784753E-5</v>
      </c>
      <c r="R19" s="83">
        <v>6.637434156662273E-4</v>
      </c>
      <c r="S19" s="84">
        <f t="shared" si="6"/>
        <v>2.3016988658349025E-3</v>
      </c>
      <c r="T19" s="85">
        <f>分析係数表!F22</f>
        <v>0.41148825065274153</v>
      </c>
      <c r="U19" s="86">
        <f t="shared" si="7"/>
        <v>9.4712203983180322E-4</v>
      </c>
      <c r="V19" s="87">
        <f>分析係数表!D22</f>
        <v>6.2663185378590081E-3</v>
      </c>
      <c r="W19" s="167">
        <f t="shared" si="8"/>
        <v>0</v>
      </c>
      <c r="X19" s="76">
        <f>分析係数表!E22</f>
        <v>5.2219321148825066E-3</v>
      </c>
      <c r="Y19" s="166">
        <f t="shared" si="9"/>
        <v>0</v>
      </c>
    </row>
    <row r="20" spans="1:25" x14ac:dyDescent="0.2">
      <c r="A20" s="6" t="s">
        <v>8</v>
      </c>
      <c r="B20" s="5" t="s">
        <v>269</v>
      </c>
      <c r="C20" s="90"/>
      <c r="D20" s="76">
        <f>投入係数表!I20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5.5993287858277778E-4</v>
      </c>
      <c r="P20" s="76">
        <f>分析係数表!C23</f>
        <v>0</v>
      </c>
      <c r="Q20" s="82">
        <f t="shared" si="5"/>
        <v>0</v>
      </c>
      <c r="R20" s="83">
        <v>0</v>
      </c>
      <c r="S20" s="84">
        <f t="shared" si="6"/>
        <v>0</v>
      </c>
      <c r="T20" s="85">
        <f>分析係数表!F23</f>
        <v>0.43755958055290756</v>
      </c>
      <c r="U20" s="86">
        <f t="shared" si="7"/>
        <v>0</v>
      </c>
      <c r="V20" s="87">
        <f>分析係数表!D23</f>
        <v>4.9571020019065777E-2</v>
      </c>
      <c r="W20" s="167">
        <f t="shared" si="8"/>
        <v>0</v>
      </c>
      <c r="X20" s="76">
        <f>分析係数表!E23</f>
        <v>4.38512869399428E-2</v>
      </c>
      <c r="Y20" s="166">
        <f t="shared" si="9"/>
        <v>0</v>
      </c>
    </row>
    <row r="21" spans="1:25" x14ac:dyDescent="0.2">
      <c r="A21" s="6" t="s">
        <v>9</v>
      </c>
      <c r="B21" s="5" t="s">
        <v>270</v>
      </c>
      <c r="C21" s="90"/>
      <c r="D21" s="76">
        <f>投入係数表!I21</f>
        <v>0</v>
      </c>
      <c r="E21" s="77">
        <f t="shared" si="0"/>
        <v>0</v>
      </c>
      <c r="F21" s="76">
        <f>分析係数表!C24</f>
        <v>1</v>
      </c>
      <c r="G21" s="77">
        <f t="shared" si="1"/>
        <v>0</v>
      </c>
      <c r="H21" s="77">
        <v>7.9354646280665568E-3</v>
      </c>
      <c r="I21" s="77">
        <f t="shared" si="2"/>
        <v>7.9354646280665568E-3</v>
      </c>
      <c r="J21" s="76">
        <f>分析係数表!G24</f>
        <v>0.20760410380205191</v>
      </c>
      <c r="K21" s="78">
        <f t="shared" si="3"/>
        <v>1.6474350223626406E-3</v>
      </c>
      <c r="L21" s="79"/>
      <c r="M21" s="80"/>
      <c r="N21" s="81">
        <f>分析係数表!H24</f>
        <v>3.9842224789832264E-4</v>
      </c>
      <c r="O21" s="82">
        <f t="shared" si="4"/>
        <v>5.5993287858277768E-3</v>
      </c>
      <c r="P21" s="76">
        <f>分析係数表!C24</f>
        <v>1</v>
      </c>
      <c r="Q21" s="82">
        <f t="shared" si="5"/>
        <v>5.5993287858277768E-3</v>
      </c>
      <c r="R21" s="83">
        <v>1.1969147138877896E-2</v>
      </c>
      <c r="S21" s="84">
        <f t="shared" si="6"/>
        <v>1.9904611766944455E-2</v>
      </c>
      <c r="T21" s="85">
        <f>分析係数表!F24</f>
        <v>0.38986119493059745</v>
      </c>
      <c r="U21" s="86">
        <f t="shared" si="7"/>
        <v>7.7600357280905958E-3</v>
      </c>
      <c r="V21" s="87">
        <f>分析係数表!D24</f>
        <v>0.12190706095353047</v>
      </c>
      <c r="W21" s="167">
        <f t="shared" si="8"/>
        <v>0</v>
      </c>
      <c r="X21" s="76">
        <f>分析係数表!E24</f>
        <v>0.12492456246228123</v>
      </c>
      <c r="Y21" s="166">
        <f t="shared" si="9"/>
        <v>0</v>
      </c>
    </row>
    <row r="22" spans="1:25" x14ac:dyDescent="0.2">
      <c r="A22" s="6" t="s">
        <v>10</v>
      </c>
      <c r="B22" s="5" t="s">
        <v>271</v>
      </c>
      <c r="C22" s="90"/>
      <c r="D22" s="76">
        <f>投入係数表!I22</f>
        <v>0</v>
      </c>
      <c r="E22" s="77">
        <f t="shared" si="0"/>
        <v>0</v>
      </c>
      <c r="F22" s="76">
        <f>分析係数表!C25</f>
        <v>2.3217247097844118E-2</v>
      </c>
      <c r="G22" s="77">
        <f t="shared" si="1"/>
        <v>0</v>
      </c>
      <c r="H22" s="77">
        <v>6.8971795550524433E-4</v>
      </c>
      <c r="I22" s="77">
        <f t="shared" si="2"/>
        <v>6.8971795550524433E-4</v>
      </c>
      <c r="J22" s="76">
        <f>分析係数表!G25</f>
        <v>0.19607843137254902</v>
      </c>
      <c r="K22" s="78">
        <f t="shared" si="3"/>
        <v>1.3523881480494987E-4</v>
      </c>
      <c r="L22" s="79"/>
      <c r="M22" s="80"/>
      <c r="N22" s="81">
        <f>分析係数表!H25</f>
        <v>5.5779114705765173E-4</v>
      </c>
      <c r="O22" s="82">
        <f t="shared" si="4"/>
        <v>7.8390603001588892E-3</v>
      </c>
      <c r="P22" s="76">
        <f>分析係数表!C25</f>
        <v>2.3217247097844118E-2</v>
      </c>
      <c r="Q22" s="82">
        <f t="shared" si="5"/>
        <v>1.8200140000368902E-4</v>
      </c>
      <c r="R22" s="83">
        <v>6.2458278731352508E-4</v>
      </c>
      <c r="S22" s="84">
        <f t="shared" si="6"/>
        <v>1.3143007428187694E-3</v>
      </c>
      <c r="T22" s="85">
        <f>分析係数表!F25</f>
        <v>0.34640522875816993</v>
      </c>
      <c r="U22" s="86">
        <f t="shared" si="7"/>
        <v>4.5528064947316846E-4</v>
      </c>
      <c r="V22" s="87">
        <f>分析係数表!D25</f>
        <v>3.9215686274509803E-2</v>
      </c>
      <c r="W22" s="167">
        <f t="shared" si="8"/>
        <v>0</v>
      </c>
      <c r="X22" s="76">
        <f>分析係数表!E25</f>
        <v>3.9215686274509803E-2</v>
      </c>
      <c r="Y22" s="166">
        <f t="shared" si="9"/>
        <v>0</v>
      </c>
    </row>
    <row r="23" spans="1:25" x14ac:dyDescent="0.2">
      <c r="A23" s="6" t="s">
        <v>11</v>
      </c>
      <c r="B23" s="5" t="s">
        <v>35</v>
      </c>
      <c r="C23" s="90"/>
      <c r="D23" s="76">
        <f>投入係数表!I23</f>
        <v>0</v>
      </c>
      <c r="E23" s="77">
        <f t="shared" si="0"/>
        <v>0</v>
      </c>
      <c r="F23" s="76">
        <f>分析係数表!C26</f>
        <v>0.3263433813892529</v>
      </c>
      <c r="G23" s="77">
        <f t="shared" si="1"/>
        <v>0</v>
      </c>
      <c r="H23" s="77">
        <v>3.897845589086681E-3</v>
      </c>
      <c r="I23" s="77">
        <f t="shared" si="2"/>
        <v>3.897845589086681E-3</v>
      </c>
      <c r="J23" s="76">
        <f>分析係数表!G26</f>
        <v>0.19720279720279721</v>
      </c>
      <c r="K23" s="78">
        <f t="shared" si="3"/>
        <v>7.6866605323247842E-4</v>
      </c>
      <c r="L23" s="79"/>
      <c r="M23" s="80"/>
      <c r="N23" s="81">
        <f>分析係数表!H26</f>
        <v>1.195266743694968E-2</v>
      </c>
      <c r="O23" s="82">
        <f t="shared" si="4"/>
        <v>0.16797986357483333</v>
      </c>
      <c r="P23" s="76">
        <f>分析係数表!C26</f>
        <v>0.3263433813892529</v>
      </c>
      <c r="Q23" s="82">
        <f t="shared" si="5"/>
        <v>5.48191166843165E-2</v>
      </c>
      <c r="R23" s="83">
        <v>5.8161581154167107E-2</v>
      </c>
      <c r="S23" s="84">
        <f t="shared" si="6"/>
        <v>6.2059426743253786E-2</v>
      </c>
      <c r="T23" s="85">
        <f>分析係数表!F26</f>
        <v>0.33496503496503499</v>
      </c>
      <c r="U23" s="86">
        <f t="shared" si="7"/>
        <v>2.0787738048964031E-2</v>
      </c>
      <c r="V23" s="87">
        <f>分析係数表!D26</f>
        <v>7.8321678321678329E-2</v>
      </c>
      <c r="W23" s="167">
        <f t="shared" si="8"/>
        <v>0</v>
      </c>
      <c r="X23" s="76">
        <f>分析係数表!E26</f>
        <v>8.3216783216783219E-2</v>
      </c>
      <c r="Y23" s="166">
        <f t="shared" si="9"/>
        <v>0</v>
      </c>
    </row>
    <row r="24" spans="1:25" x14ac:dyDescent="0.2">
      <c r="A24" s="6" t="s">
        <v>12</v>
      </c>
      <c r="B24" s="5" t="s">
        <v>365</v>
      </c>
      <c r="C24" s="90"/>
      <c r="D24" s="76">
        <f>投入係数表!I24</f>
        <v>0</v>
      </c>
      <c r="E24" s="77">
        <f t="shared" si="0"/>
        <v>0</v>
      </c>
      <c r="F24" s="76">
        <f>分析係数表!C27</f>
        <v>4.6641791044776171E-2</v>
      </c>
      <c r="G24" s="77">
        <f t="shared" si="1"/>
        <v>0</v>
      </c>
      <c r="H24" s="77">
        <v>2.396565998803729E-5</v>
      </c>
      <c r="I24" s="77">
        <f t="shared" si="2"/>
        <v>2.396565998803729E-5</v>
      </c>
      <c r="J24" s="76">
        <f>分析係数表!G27</f>
        <v>0.18461538461538463</v>
      </c>
      <c r="K24" s="78">
        <f t="shared" si="3"/>
        <v>4.4244295362530383E-6</v>
      </c>
      <c r="L24" s="79"/>
      <c r="M24" s="80"/>
      <c r="N24" s="81">
        <f>分析係数表!H27</f>
        <v>1.1394876289892027E-2</v>
      </c>
      <c r="O24" s="82">
        <f t="shared" si="4"/>
        <v>0.16014080327467442</v>
      </c>
      <c r="P24" s="76">
        <f>分析係数表!C27</f>
        <v>4.6641791044776171E-2</v>
      </c>
      <c r="Q24" s="82">
        <f t="shared" si="5"/>
        <v>7.4692538840799719E-3</v>
      </c>
      <c r="R24" s="83">
        <v>7.4927943602495183E-3</v>
      </c>
      <c r="S24" s="84">
        <f t="shared" si="6"/>
        <v>7.5167600202375555E-3</v>
      </c>
      <c r="T24" s="85">
        <f>分析係数表!F27</f>
        <v>0.35384615384615387</v>
      </c>
      <c r="U24" s="86">
        <f t="shared" si="7"/>
        <v>2.6597766225455967E-3</v>
      </c>
      <c r="V24" s="87">
        <f>分析係数表!D27</f>
        <v>3.0769230769230771E-2</v>
      </c>
      <c r="W24" s="167">
        <f t="shared" si="8"/>
        <v>0</v>
      </c>
      <c r="X24" s="76">
        <f>分析係数表!E27</f>
        <v>4.6153846153846156E-2</v>
      </c>
      <c r="Y24" s="166">
        <f t="shared" si="9"/>
        <v>0</v>
      </c>
    </row>
    <row r="25" spans="1:25" x14ac:dyDescent="0.2">
      <c r="A25" s="6" t="s">
        <v>13</v>
      </c>
      <c r="B25" s="5" t="s">
        <v>191</v>
      </c>
      <c r="C25" s="90"/>
      <c r="D25" s="76">
        <f>投入係数表!I25</f>
        <v>0</v>
      </c>
      <c r="E25" s="77">
        <f t="shared" si="0"/>
        <v>0</v>
      </c>
      <c r="F25" s="76">
        <f>分析係数表!C28</f>
        <v>2.8632025450689325E-2</v>
      </c>
      <c r="G25" s="77">
        <f t="shared" si="1"/>
        <v>0</v>
      </c>
      <c r="H25" s="77">
        <v>4.8983900666980918E-4</v>
      </c>
      <c r="I25" s="77">
        <f t="shared" si="2"/>
        <v>4.8983900666980918E-4</v>
      </c>
      <c r="J25" s="76">
        <f>分析係数表!G28</f>
        <v>0.12903225806451613</v>
      </c>
      <c r="K25" s="78">
        <f t="shared" si="3"/>
        <v>6.3205033118685056E-5</v>
      </c>
      <c r="L25" s="79"/>
      <c r="M25" s="80"/>
      <c r="N25" s="81">
        <f>分析係数表!H28</f>
        <v>2.2510857006255228E-2</v>
      </c>
      <c r="O25" s="82">
        <f t="shared" si="4"/>
        <v>0.31636207639926939</v>
      </c>
      <c r="P25" s="76">
        <f>分析係数表!C28</f>
        <v>2.8632025450689325E-2</v>
      </c>
      <c r="Q25" s="82">
        <f t="shared" si="5"/>
        <v>9.0580870230968016E-3</v>
      </c>
      <c r="R25" s="83">
        <v>9.3298281767202514E-3</v>
      </c>
      <c r="S25" s="84">
        <f t="shared" si="6"/>
        <v>9.8196671833900608E-3</v>
      </c>
      <c r="T25" s="85">
        <f>分析係数表!F28</f>
        <v>0.22580645161290322</v>
      </c>
      <c r="U25" s="86">
        <f t="shared" si="7"/>
        <v>2.2173442027009814E-3</v>
      </c>
      <c r="V25" s="87">
        <f>分析係数表!D28</f>
        <v>0.15207373271889402</v>
      </c>
      <c r="W25" s="167">
        <f t="shared" si="8"/>
        <v>0</v>
      </c>
      <c r="X25" s="76">
        <f>分析係数表!E28</f>
        <v>9.6774193548387094E-2</v>
      </c>
      <c r="Y25" s="166">
        <f t="shared" si="9"/>
        <v>0</v>
      </c>
    </row>
    <row r="26" spans="1:25" x14ac:dyDescent="0.2">
      <c r="A26" s="6" t="s">
        <v>14</v>
      </c>
      <c r="B26" s="5" t="s">
        <v>50</v>
      </c>
      <c r="C26" s="90"/>
      <c r="D26" s="76">
        <f>投入係数表!I26</f>
        <v>1.3311148086522463E-2</v>
      </c>
      <c r="E26" s="77">
        <f t="shared" si="0"/>
        <v>1.3311148086522462</v>
      </c>
      <c r="F26" s="76">
        <f>分析係数表!C29</f>
        <v>0.63560732113144758</v>
      </c>
      <c r="G26" s="77">
        <f t="shared" si="1"/>
        <v>0.84606631764585361</v>
      </c>
      <c r="H26" s="77">
        <v>1.0716533594836921</v>
      </c>
      <c r="I26" s="77">
        <f t="shared" si="2"/>
        <v>1.0716533594836921</v>
      </c>
      <c r="J26" s="76">
        <f>分析係数表!G29</f>
        <v>0.25937031484257872</v>
      </c>
      <c r="K26" s="78">
        <f t="shared" si="3"/>
        <v>0.27795506925139241</v>
      </c>
      <c r="L26" s="79"/>
      <c r="M26" s="80"/>
      <c r="N26" s="81">
        <f>分析係数表!H29</f>
        <v>1.0239451770986892E-2</v>
      </c>
      <c r="O26" s="82">
        <f t="shared" si="4"/>
        <v>0.14390274979577389</v>
      </c>
      <c r="P26" s="76">
        <f>分析係数表!C29</f>
        <v>0.63560732113144758</v>
      </c>
      <c r="Q26" s="82">
        <f t="shared" si="5"/>
        <v>9.1465641301140807E-2</v>
      </c>
      <c r="R26" s="83">
        <v>0.11377705770257236</v>
      </c>
      <c r="S26" s="84">
        <f t="shared" si="6"/>
        <v>1.1854304171862644</v>
      </c>
      <c r="T26" s="85">
        <f>分析係数表!F29</f>
        <v>0.38680659670164919</v>
      </c>
      <c r="U26" s="86">
        <f t="shared" si="7"/>
        <v>0.45853230529843514</v>
      </c>
      <c r="V26" s="87">
        <f>分析係数表!D29</f>
        <v>0.1184407796101949</v>
      </c>
      <c r="W26" s="167">
        <f t="shared" si="8"/>
        <v>0</v>
      </c>
      <c r="X26" s="76">
        <f>分析係数表!E29</f>
        <v>6.5967016491754127E-2</v>
      </c>
      <c r="Y26" s="166">
        <f t="shared" si="9"/>
        <v>0</v>
      </c>
    </row>
    <row r="27" spans="1:25" x14ac:dyDescent="0.2">
      <c r="A27" s="6" t="s">
        <v>15</v>
      </c>
      <c r="B27" s="5" t="s">
        <v>36</v>
      </c>
      <c r="C27" s="90"/>
      <c r="D27" s="76">
        <f>投入係数表!I27</f>
        <v>1.6638935108153079E-3</v>
      </c>
      <c r="E27" s="77">
        <f t="shared" si="0"/>
        <v>0.16638935108153077</v>
      </c>
      <c r="F27" s="76">
        <f>分析係数表!C30</f>
        <v>1</v>
      </c>
      <c r="G27" s="77">
        <f t="shared" si="1"/>
        <v>0.16638935108153077</v>
      </c>
      <c r="H27" s="77">
        <v>0.21053505577986095</v>
      </c>
      <c r="I27" s="77">
        <f t="shared" si="2"/>
        <v>0.21053505577986095</v>
      </c>
      <c r="J27" s="76">
        <f>分析係数表!G30</f>
        <v>0.34552666372851476</v>
      </c>
      <c r="K27" s="78">
        <f t="shared" si="3"/>
        <v>7.2745475421512107E-2</v>
      </c>
      <c r="L27" s="79"/>
      <c r="M27" s="80"/>
      <c r="N27" s="81">
        <f>分析係数表!H30</f>
        <v>0</v>
      </c>
      <c r="O27" s="82">
        <f t="shared" si="4"/>
        <v>0</v>
      </c>
      <c r="P27" s="76">
        <f>分析係数表!C30</f>
        <v>1</v>
      </c>
      <c r="Q27" s="82">
        <f t="shared" si="5"/>
        <v>0</v>
      </c>
      <c r="R27" s="83">
        <v>2.3792464159621305E-2</v>
      </c>
      <c r="S27" s="84">
        <f t="shared" si="6"/>
        <v>0.23432751993948225</v>
      </c>
      <c r="T27" s="85">
        <f>分析係数表!F30</f>
        <v>0.44072278536800352</v>
      </c>
      <c r="U27" s="86">
        <f t="shared" si="7"/>
        <v>0.103273477276105</v>
      </c>
      <c r="V27" s="87">
        <f>分析係数表!D30</f>
        <v>0.15998237108858529</v>
      </c>
      <c r="W27" s="167">
        <f t="shared" si="8"/>
        <v>0</v>
      </c>
      <c r="X27" s="76">
        <f>分析係数表!E30</f>
        <v>8.153371529308065E-2</v>
      </c>
      <c r="Y27" s="166">
        <f t="shared" si="9"/>
        <v>0</v>
      </c>
    </row>
    <row r="28" spans="1:25" x14ac:dyDescent="0.2">
      <c r="A28" s="6" t="s">
        <v>16</v>
      </c>
      <c r="B28" s="5" t="s">
        <v>192</v>
      </c>
      <c r="C28" s="90"/>
      <c r="D28" s="76">
        <f>投入係数表!I28</f>
        <v>3.4941763727121461E-2</v>
      </c>
      <c r="E28" s="77">
        <f t="shared" si="0"/>
        <v>3.494176372712146</v>
      </c>
      <c r="F28" s="76">
        <f>分析係数表!C31</f>
        <v>3.6128152692569859E-2</v>
      </c>
      <c r="G28" s="77">
        <f t="shared" si="1"/>
        <v>0.1262381375281143</v>
      </c>
      <c r="H28" s="77">
        <v>0.14766207710392118</v>
      </c>
      <c r="I28" s="77">
        <f t="shared" si="2"/>
        <v>0.14766207710392118</v>
      </c>
      <c r="J28" s="76">
        <f>分析係数表!G31</f>
        <v>5.6603773584905662E-2</v>
      </c>
      <c r="K28" s="78">
        <f t="shared" si="3"/>
        <v>8.3582307794672368E-3</v>
      </c>
      <c r="L28" s="79"/>
      <c r="M28" s="80"/>
      <c r="N28" s="81">
        <f>分析係数表!H31</f>
        <v>2.4303757121797682E-2</v>
      </c>
      <c r="O28" s="82">
        <f t="shared" si="4"/>
        <v>0.3415590559354944</v>
      </c>
      <c r="P28" s="76">
        <f>分析係数表!C31</f>
        <v>3.6128152692569859E-2</v>
      </c>
      <c r="Q28" s="82">
        <f t="shared" si="5"/>
        <v>1.2339897726367552E-2</v>
      </c>
      <c r="R28" s="83">
        <v>1.4112038418927933E-2</v>
      </c>
      <c r="S28" s="84">
        <f t="shared" si="6"/>
        <v>0.16177411552284912</v>
      </c>
      <c r="T28" s="85">
        <f>分析係数表!F31</f>
        <v>0.33962264150943394</v>
      </c>
      <c r="U28" s="86">
        <f t="shared" si="7"/>
        <v>5.494215244172234E-2</v>
      </c>
      <c r="V28" s="87">
        <f>分析係数表!D31</f>
        <v>0</v>
      </c>
      <c r="W28" s="167">
        <f t="shared" si="8"/>
        <v>0</v>
      </c>
      <c r="X28" s="76">
        <f>分析係数表!E31</f>
        <v>0</v>
      </c>
      <c r="Y28" s="166">
        <f t="shared" si="9"/>
        <v>0</v>
      </c>
    </row>
    <row r="29" spans="1:25" x14ac:dyDescent="0.2">
      <c r="A29" s="6" t="s">
        <v>17</v>
      </c>
      <c r="B29" s="5" t="s">
        <v>272</v>
      </c>
      <c r="C29" s="90"/>
      <c r="D29" s="76">
        <f>投入係数表!I29</f>
        <v>1.6638935108153079E-3</v>
      </c>
      <c r="E29" s="77">
        <f t="shared" si="0"/>
        <v>0.16638935108153077</v>
      </c>
      <c r="F29" s="76">
        <f>分析係数表!C32</f>
        <v>1</v>
      </c>
      <c r="G29" s="77">
        <f t="shared" si="1"/>
        <v>0.16638935108153077</v>
      </c>
      <c r="H29" s="77">
        <v>0.20847711953454387</v>
      </c>
      <c r="I29" s="77">
        <f t="shared" si="2"/>
        <v>0.20847711953454387</v>
      </c>
      <c r="J29" s="76">
        <f>分析係数表!G32</f>
        <v>0.14012738853503184</v>
      </c>
      <c r="K29" s="78">
        <f t="shared" si="3"/>
        <v>2.9213354329681307E-2</v>
      </c>
      <c r="L29" s="79"/>
      <c r="M29" s="80"/>
      <c r="N29" s="81">
        <f>分析係数表!H32</f>
        <v>7.0919160125901427E-3</v>
      </c>
      <c r="O29" s="82">
        <f t="shared" si="4"/>
        <v>9.9668052387734435E-2</v>
      </c>
      <c r="P29" s="76">
        <f>分析係数表!C32</f>
        <v>1</v>
      </c>
      <c r="Q29" s="82">
        <f t="shared" si="5"/>
        <v>9.9668052387734435E-2</v>
      </c>
      <c r="R29" s="83">
        <v>0.12034386259421642</v>
      </c>
      <c r="S29" s="84">
        <f t="shared" si="6"/>
        <v>0.32882098212876032</v>
      </c>
      <c r="T29" s="85">
        <f>分析係数表!F32</f>
        <v>0.48195329087048833</v>
      </c>
      <c r="U29" s="86">
        <f t="shared" si="7"/>
        <v>0.15847635444422206</v>
      </c>
      <c r="V29" s="87">
        <f>分析係数表!D32</f>
        <v>1.0615711252653927E-2</v>
      </c>
      <c r="W29" s="167">
        <f t="shared" si="8"/>
        <v>0</v>
      </c>
      <c r="X29" s="76">
        <f>分析係数表!E32</f>
        <v>1.4861995753715499E-2</v>
      </c>
      <c r="Y29" s="166">
        <f t="shared" si="9"/>
        <v>0</v>
      </c>
    </row>
    <row r="30" spans="1:25" x14ac:dyDescent="0.2">
      <c r="A30" s="6" t="s">
        <v>18</v>
      </c>
      <c r="B30" s="5" t="s">
        <v>273</v>
      </c>
      <c r="C30" s="90"/>
      <c r="D30" s="76">
        <f>投入係数表!I30</f>
        <v>0</v>
      </c>
      <c r="E30" s="77">
        <f t="shared" si="0"/>
        <v>0</v>
      </c>
      <c r="F30" s="76">
        <f>分析係数表!C33</f>
        <v>1</v>
      </c>
      <c r="G30" s="77">
        <f t="shared" si="1"/>
        <v>0</v>
      </c>
      <c r="H30" s="77">
        <v>1.52166234546189E-2</v>
      </c>
      <c r="I30" s="77">
        <f t="shared" si="2"/>
        <v>1.52166234546189E-2</v>
      </c>
      <c r="J30" s="76">
        <f>分析係数表!G33</f>
        <v>0.50577557755775582</v>
      </c>
      <c r="K30" s="78">
        <f t="shared" si="3"/>
        <v>7.6961965162387676E-3</v>
      </c>
      <c r="L30" s="79"/>
      <c r="M30" s="80"/>
      <c r="N30" s="81">
        <f>分析係数表!H33</f>
        <v>1.0358978445356389E-3</v>
      </c>
      <c r="O30" s="82">
        <f t="shared" si="4"/>
        <v>1.4558254843152221E-2</v>
      </c>
      <c r="P30" s="76">
        <f>分析係数表!C33</f>
        <v>1</v>
      </c>
      <c r="Q30" s="82">
        <f t="shared" si="5"/>
        <v>1.4558254843152221E-2</v>
      </c>
      <c r="R30" s="83">
        <v>2.9116895219574432E-2</v>
      </c>
      <c r="S30" s="84">
        <f t="shared" si="6"/>
        <v>4.4333518674193328E-2</v>
      </c>
      <c r="T30" s="85">
        <f>分析係数表!F33</f>
        <v>0.6410891089108911</v>
      </c>
      <c r="U30" s="86">
        <f t="shared" si="7"/>
        <v>2.8421735981722953E-2</v>
      </c>
      <c r="V30" s="87">
        <f>分析係数表!D33</f>
        <v>2.3927392739273929E-2</v>
      </c>
      <c r="W30" s="167">
        <f t="shared" si="8"/>
        <v>0</v>
      </c>
      <c r="X30" s="76">
        <f>分析係数表!E33</f>
        <v>2.0627062706270627E-2</v>
      </c>
      <c r="Y30" s="166">
        <f t="shared" si="9"/>
        <v>0</v>
      </c>
    </row>
    <row r="31" spans="1:25" x14ac:dyDescent="0.2">
      <c r="A31" s="6" t="s">
        <v>19</v>
      </c>
      <c r="B31" s="5" t="s">
        <v>274</v>
      </c>
      <c r="C31" s="90"/>
      <c r="D31" s="76">
        <f>投入係数表!I31</f>
        <v>7.6539101497504161E-2</v>
      </c>
      <c r="E31" s="77">
        <f t="shared" si="0"/>
        <v>7.6539101497504163</v>
      </c>
      <c r="F31" s="76">
        <f>分析係数表!C34</f>
        <v>0.1150316455696202</v>
      </c>
      <c r="G31" s="77">
        <f t="shared" si="1"/>
        <v>0.88044187956780851</v>
      </c>
      <c r="H31" s="77">
        <v>1.0104510088425656</v>
      </c>
      <c r="I31" s="77">
        <f t="shared" si="2"/>
        <v>1.0104510088425656</v>
      </c>
      <c r="J31" s="76">
        <f>分析係数表!G34</f>
        <v>0.42702251876563802</v>
      </c>
      <c r="K31" s="78">
        <f t="shared" si="3"/>
        <v>0.43148533488523233</v>
      </c>
      <c r="L31" s="79"/>
      <c r="M31" s="80"/>
      <c r="N31" s="81">
        <f>分析係数表!H34</f>
        <v>0.17339336228535002</v>
      </c>
      <c r="O31" s="82">
        <f t="shared" si="4"/>
        <v>2.4368278875922487</v>
      </c>
      <c r="P31" s="76">
        <f>分析係数表!C34</f>
        <v>0.1150316455696202</v>
      </c>
      <c r="Q31" s="82">
        <f t="shared" si="5"/>
        <v>0.28031232187967786</v>
      </c>
      <c r="R31" s="83">
        <v>0.29286124503336636</v>
      </c>
      <c r="S31" s="84">
        <f t="shared" si="6"/>
        <v>1.3033122538759319</v>
      </c>
      <c r="T31" s="85">
        <f>分析係数表!F34</f>
        <v>0.70141784820683906</v>
      </c>
      <c r="U31" s="86">
        <f t="shared" si="7"/>
        <v>0.91416647665526163</v>
      </c>
      <c r="V31" s="87">
        <f>分析係数表!D34</f>
        <v>0.4553794829024187</v>
      </c>
      <c r="W31" s="167">
        <f t="shared" si="8"/>
        <v>1</v>
      </c>
      <c r="X31" s="76">
        <f>分析係数表!E34</f>
        <v>0.29190992493744788</v>
      </c>
      <c r="Y31" s="166">
        <f t="shared" si="9"/>
        <v>0</v>
      </c>
    </row>
    <row r="32" spans="1:25" x14ac:dyDescent="0.2">
      <c r="A32" s="6" t="s">
        <v>20</v>
      </c>
      <c r="B32" s="5" t="s">
        <v>37</v>
      </c>
      <c r="C32" s="90"/>
      <c r="D32" s="76">
        <f>投入係数表!I32</f>
        <v>8.3194675540765387E-3</v>
      </c>
      <c r="E32" s="77">
        <f t="shared" si="0"/>
        <v>0.83194675540765384</v>
      </c>
      <c r="F32" s="76">
        <f>分析係数表!C35</f>
        <v>3.8036267138434332E-2</v>
      </c>
      <c r="G32" s="77">
        <f t="shared" si="1"/>
        <v>3.1644149033639206E-2</v>
      </c>
      <c r="H32" s="77">
        <v>4.4367237087770371E-2</v>
      </c>
      <c r="I32" s="77">
        <f t="shared" si="2"/>
        <v>4.4367237087770371E-2</v>
      </c>
      <c r="J32" s="76">
        <f>分析係数表!G35</f>
        <v>0.34782608695652173</v>
      </c>
      <c r="K32" s="78">
        <f t="shared" si="3"/>
        <v>1.5432082465311433E-2</v>
      </c>
      <c r="L32" s="79"/>
      <c r="M32" s="80"/>
      <c r="N32" s="81">
        <f>分析係数表!H35</f>
        <v>6.6058408701541893E-2</v>
      </c>
      <c r="O32" s="82">
        <f t="shared" si="4"/>
        <v>0.92836871269024546</v>
      </c>
      <c r="P32" s="76">
        <f>分析係数表!C35</f>
        <v>3.8036267138434332E-2</v>
      </c>
      <c r="Q32" s="82">
        <f t="shared" si="5"/>
        <v>3.5311680358850565E-2</v>
      </c>
      <c r="R32" s="83">
        <v>4.0365889070386997E-2</v>
      </c>
      <c r="S32" s="84">
        <f t="shared" si="6"/>
        <v>8.4733126158157368E-2</v>
      </c>
      <c r="T32" s="85">
        <f>分析係数表!F35</f>
        <v>0.69565217391304346</v>
      </c>
      <c r="U32" s="86">
        <f t="shared" si="7"/>
        <v>5.8944783414370344E-2</v>
      </c>
      <c r="V32" s="87">
        <f>分析係数表!D35</f>
        <v>0.27173913043478259</v>
      </c>
      <c r="W32" s="167">
        <f t="shared" si="8"/>
        <v>0</v>
      </c>
      <c r="X32" s="76">
        <f>分析係数表!E35</f>
        <v>0.25</v>
      </c>
      <c r="Y32" s="166">
        <f t="shared" si="9"/>
        <v>0</v>
      </c>
    </row>
    <row r="33" spans="1:25" x14ac:dyDescent="0.2">
      <c r="A33" s="6" t="s">
        <v>21</v>
      </c>
      <c r="B33" s="5" t="s">
        <v>38</v>
      </c>
      <c r="C33" s="90"/>
      <c r="D33" s="76">
        <f>投入係数表!I33</f>
        <v>1.6638935108153079E-3</v>
      </c>
      <c r="E33" s="77">
        <f t="shared" si="0"/>
        <v>0.16638935108153077</v>
      </c>
      <c r="F33" s="76">
        <f>分析係数表!C36</f>
        <v>0.6983193277310924</v>
      </c>
      <c r="G33" s="77">
        <f t="shared" si="1"/>
        <v>0.11619289978886728</v>
      </c>
      <c r="H33" s="77">
        <v>0.17714337119309226</v>
      </c>
      <c r="I33" s="77">
        <f t="shared" si="2"/>
        <v>0.17714337119309226</v>
      </c>
      <c r="J33" s="76">
        <f>分析係数表!G36</f>
        <v>2.0048115477145148E-3</v>
      </c>
      <c r="K33" s="78">
        <f t="shared" si="3"/>
        <v>3.5513907616899009E-4</v>
      </c>
      <c r="L33" s="79"/>
      <c r="M33" s="80"/>
      <c r="N33" s="81">
        <f>分析係数表!H36</f>
        <v>0.13239571297661262</v>
      </c>
      <c r="O33" s="82">
        <f t="shared" si="4"/>
        <v>1.8606569555305705</v>
      </c>
      <c r="P33" s="76">
        <f>分析係数表!C36</f>
        <v>0.6983193277310924</v>
      </c>
      <c r="Q33" s="82">
        <f t="shared" si="5"/>
        <v>1.2993327143242892</v>
      </c>
      <c r="R33" s="83">
        <v>1.3289083155898642</v>
      </c>
      <c r="S33" s="84">
        <f t="shared" si="6"/>
        <v>1.5060516867829565</v>
      </c>
      <c r="T33" s="85">
        <f>分析係数表!F36</f>
        <v>0.90136327185244591</v>
      </c>
      <c r="U33" s="86">
        <f t="shared" si="7"/>
        <v>1.3574996759775808</v>
      </c>
      <c r="V33" s="87">
        <f>分析係数表!D36</f>
        <v>3.6086607858861267E-3</v>
      </c>
      <c r="W33" s="167">
        <f t="shared" si="8"/>
        <v>0</v>
      </c>
      <c r="X33" s="76">
        <f>分析係数表!E36</f>
        <v>4.0096230954290296E-4</v>
      </c>
      <c r="Y33" s="166">
        <f t="shared" si="9"/>
        <v>0</v>
      </c>
    </row>
    <row r="34" spans="1:25" x14ac:dyDescent="0.2">
      <c r="A34" s="6" t="s">
        <v>22</v>
      </c>
      <c r="B34" s="5" t="s">
        <v>377</v>
      </c>
      <c r="C34" s="90"/>
      <c r="D34" s="76">
        <f>投入係数表!I34</f>
        <v>3.3277870216306155E-2</v>
      </c>
      <c r="E34" s="77">
        <f t="shared" si="0"/>
        <v>3.3277870216306153</v>
      </c>
      <c r="F34" s="76">
        <f>分析係数表!C37</f>
        <v>0.25193798449612403</v>
      </c>
      <c r="G34" s="77">
        <f t="shared" si="1"/>
        <v>0.83839595506197673</v>
      </c>
      <c r="H34" s="77">
        <v>1.0765970753407039</v>
      </c>
      <c r="I34" s="77">
        <f t="shared" si="2"/>
        <v>1.0765970753407039</v>
      </c>
      <c r="J34" s="76">
        <f>分析係数表!G37</f>
        <v>0.36436436436436437</v>
      </c>
      <c r="K34" s="78">
        <f t="shared" si="3"/>
        <v>0.39227360903304931</v>
      </c>
      <c r="L34" s="79"/>
      <c r="M34" s="80"/>
      <c r="N34" s="81">
        <f>分析係数表!H37</f>
        <v>5.107773218056496E-2</v>
      </c>
      <c r="O34" s="82">
        <f t="shared" si="4"/>
        <v>0.71783395034312103</v>
      </c>
      <c r="P34" s="76">
        <f>分析係数表!C37</f>
        <v>0.25193798449612403</v>
      </c>
      <c r="Q34" s="82">
        <f t="shared" si="5"/>
        <v>0.18084963865233669</v>
      </c>
      <c r="R34" s="83">
        <v>0.20087920797161146</v>
      </c>
      <c r="S34" s="84">
        <f t="shared" si="6"/>
        <v>1.2774762833123154</v>
      </c>
      <c r="T34" s="85">
        <f>分析係数表!F37</f>
        <v>0.67567567567567566</v>
      </c>
      <c r="U34" s="86">
        <f t="shared" si="7"/>
        <v>0.86315965088669955</v>
      </c>
      <c r="V34" s="87">
        <f>分析係数表!D37</f>
        <v>9.1091091091091092E-2</v>
      </c>
      <c r="W34" s="167">
        <f t="shared" si="8"/>
        <v>0</v>
      </c>
      <c r="X34" s="76">
        <f>分析係数表!E37</f>
        <v>7.6576576576576572E-2</v>
      </c>
      <c r="Y34" s="166">
        <f t="shared" si="9"/>
        <v>0</v>
      </c>
    </row>
    <row r="35" spans="1:25" x14ac:dyDescent="0.2">
      <c r="A35" s="6" t="s">
        <v>23</v>
      </c>
      <c r="B35" s="5" t="s">
        <v>193</v>
      </c>
      <c r="C35" s="90"/>
      <c r="D35" s="76">
        <f>投入係数表!I35</f>
        <v>4.9916805324459234E-3</v>
      </c>
      <c r="E35" s="77">
        <f t="shared" si="0"/>
        <v>0.49916805324459235</v>
      </c>
      <c r="F35" s="76">
        <f>分析係数表!C38</f>
        <v>5.8638743455497355E-2</v>
      </c>
      <c r="G35" s="77">
        <f t="shared" si="1"/>
        <v>2.9270587415389696E-2</v>
      </c>
      <c r="H35" s="77">
        <v>3.9435373622514446E-2</v>
      </c>
      <c r="I35" s="77">
        <f t="shared" si="2"/>
        <v>3.9435373622514446E-2</v>
      </c>
      <c r="J35" s="76">
        <f>分析係数表!G38</f>
        <v>6.6115702479338845E-2</v>
      </c>
      <c r="K35" s="78">
        <f t="shared" si="3"/>
        <v>2.6072974295877319E-3</v>
      </c>
      <c r="L35" s="79"/>
      <c r="M35" s="80"/>
      <c r="N35" s="81">
        <f>分析係数表!H38</f>
        <v>4.4663133989401971E-2</v>
      </c>
      <c r="O35" s="82">
        <f t="shared" si="4"/>
        <v>0.62768475689129388</v>
      </c>
      <c r="P35" s="76">
        <f>分析係数表!C38</f>
        <v>5.8638743455497355E-2</v>
      </c>
      <c r="Q35" s="82">
        <f t="shared" si="5"/>
        <v>3.6806645430274808E-2</v>
      </c>
      <c r="R35" s="83">
        <v>4.126846385811022E-2</v>
      </c>
      <c r="S35" s="84">
        <f t="shared" si="6"/>
        <v>8.0703837480624666E-2</v>
      </c>
      <c r="T35" s="85">
        <f>分析係数表!F38</f>
        <v>0.57851239669421484</v>
      </c>
      <c r="U35" s="86">
        <f t="shared" si="7"/>
        <v>4.6688170443336577E-2</v>
      </c>
      <c r="V35" s="87">
        <f>分析係数表!D38</f>
        <v>8.2644628099173556E-2</v>
      </c>
      <c r="W35" s="167">
        <f t="shared" si="8"/>
        <v>0</v>
      </c>
      <c r="X35" s="76">
        <f>分析係数表!E38</f>
        <v>0</v>
      </c>
      <c r="Y35" s="166">
        <f t="shared" si="9"/>
        <v>0</v>
      </c>
    </row>
    <row r="36" spans="1:25" x14ac:dyDescent="0.2">
      <c r="A36" s="6" t="s">
        <v>24</v>
      </c>
      <c r="B36" s="5" t="s">
        <v>39</v>
      </c>
      <c r="C36" s="90"/>
      <c r="D36" s="76">
        <f>投入係数表!I36</f>
        <v>0</v>
      </c>
      <c r="E36" s="77">
        <f t="shared" si="0"/>
        <v>0</v>
      </c>
      <c r="F36" s="76">
        <f>分析係数表!C39</f>
        <v>1</v>
      </c>
      <c r="G36" s="77">
        <f t="shared" si="1"/>
        <v>0</v>
      </c>
      <c r="H36" s="77">
        <v>7.4594687513902011E-2</v>
      </c>
      <c r="I36" s="77">
        <f t="shared" si="2"/>
        <v>7.4594687513902011E-2</v>
      </c>
      <c r="J36" s="76">
        <f>分析係数表!G39</f>
        <v>0.34956843403205917</v>
      </c>
      <c r="K36" s="78">
        <f t="shared" si="3"/>
        <v>2.6075948101345524E-2</v>
      </c>
      <c r="L36" s="79"/>
      <c r="M36" s="80"/>
      <c r="N36" s="81">
        <f>分析係数表!H39</f>
        <v>4.0639069285628906E-3</v>
      </c>
      <c r="O36" s="82">
        <f t="shared" si="4"/>
        <v>5.7113153615443321E-2</v>
      </c>
      <c r="P36" s="76">
        <f>分析係数表!C39</f>
        <v>1</v>
      </c>
      <c r="Q36" s="82">
        <f t="shared" si="5"/>
        <v>5.7113153615443321E-2</v>
      </c>
      <c r="R36" s="83">
        <v>0.10193132518053702</v>
      </c>
      <c r="S36" s="84">
        <f t="shared" si="6"/>
        <v>0.17652601269443902</v>
      </c>
      <c r="T36" s="85">
        <f>分析係数表!F39</f>
        <v>0.6997533908754624</v>
      </c>
      <c r="U36" s="86">
        <f t="shared" si="7"/>
        <v>0.12352467596065862</v>
      </c>
      <c r="V36" s="87">
        <f>分析係数表!D39</f>
        <v>6.7817509247842175E-2</v>
      </c>
      <c r="W36" s="167">
        <f t="shared" si="8"/>
        <v>0</v>
      </c>
      <c r="X36" s="76">
        <f>分析係数表!E39</f>
        <v>8.0764488286066582E-2</v>
      </c>
      <c r="Y36" s="166">
        <f t="shared" si="9"/>
        <v>0</v>
      </c>
    </row>
    <row r="37" spans="1:25" x14ac:dyDescent="0.2">
      <c r="A37" s="6" t="s">
        <v>25</v>
      </c>
      <c r="B37" s="5" t="s">
        <v>40</v>
      </c>
      <c r="C37" s="90"/>
      <c r="D37" s="76">
        <f>投入係数表!I37</f>
        <v>0</v>
      </c>
      <c r="E37" s="77">
        <f t="shared" si="0"/>
        <v>0</v>
      </c>
      <c r="F37" s="76">
        <f>分析係数表!C40</f>
        <v>0.52321668909825036</v>
      </c>
      <c r="G37" s="77">
        <f t="shared" si="1"/>
        <v>0</v>
      </c>
      <c r="H37" s="77">
        <v>5.6997539861404468E-4</v>
      </c>
      <c r="I37" s="77">
        <f t="shared" si="2"/>
        <v>5.6997539861404468E-4</v>
      </c>
      <c r="J37" s="76">
        <f>分析係数表!G40</f>
        <v>0.58262454434993927</v>
      </c>
      <c r="K37" s="78">
        <f t="shared" si="3"/>
        <v>3.3208165690818276E-4</v>
      </c>
      <c r="L37" s="79"/>
      <c r="M37" s="80"/>
      <c r="N37" s="81">
        <f>分析係数表!H40</f>
        <v>2.9881668592374198E-2</v>
      </c>
      <c r="O37" s="82">
        <f t="shared" si="4"/>
        <v>0.4199496589370833</v>
      </c>
      <c r="P37" s="76">
        <f>分析係数表!C40</f>
        <v>0.52321668909825036</v>
      </c>
      <c r="Q37" s="82">
        <f t="shared" si="5"/>
        <v>0.2197246701370002</v>
      </c>
      <c r="R37" s="83">
        <v>0.21980689987376228</v>
      </c>
      <c r="S37" s="84">
        <f t="shared" si="6"/>
        <v>0.22037687527237632</v>
      </c>
      <c r="T37" s="85">
        <f>分析係数表!F40</f>
        <v>0.77642770352369384</v>
      </c>
      <c r="U37" s="86">
        <f t="shared" si="7"/>
        <v>0.17110671117745865</v>
      </c>
      <c r="V37" s="87">
        <f>分析係数表!D40</f>
        <v>0.18529769137302551</v>
      </c>
      <c r="W37" s="167">
        <f t="shared" si="8"/>
        <v>0</v>
      </c>
      <c r="X37" s="76">
        <f>分析係数表!E40</f>
        <v>0.10328068043742406</v>
      </c>
      <c r="Y37" s="166">
        <f t="shared" si="9"/>
        <v>0</v>
      </c>
    </row>
    <row r="38" spans="1:25" x14ac:dyDescent="0.2">
      <c r="A38" s="6" t="s">
        <v>26</v>
      </c>
      <c r="B38" s="5" t="s">
        <v>276</v>
      </c>
      <c r="C38" s="90"/>
      <c r="D38" s="76">
        <f>投入係数表!I38</f>
        <v>0</v>
      </c>
      <c r="E38" s="77">
        <f t="shared" si="0"/>
        <v>0</v>
      </c>
      <c r="F38" s="76">
        <f>分析係数表!C41</f>
        <v>0.20545717383447781</v>
      </c>
      <c r="G38" s="77">
        <f t="shared" si="1"/>
        <v>0</v>
      </c>
      <c r="H38" s="77">
        <v>5.8707195069857595E-4</v>
      </c>
      <c r="I38" s="77">
        <f t="shared" si="2"/>
        <v>5.8707195069857595E-4</v>
      </c>
      <c r="J38" s="76">
        <f>分析係数表!G41</f>
        <v>0.49662731871838112</v>
      </c>
      <c r="K38" s="78">
        <f t="shared" si="3"/>
        <v>2.9155596877020342E-4</v>
      </c>
      <c r="L38" s="79"/>
      <c r="M38" s="80"/>
      <c r="N38" s="81">
        <f>分析係数表!H41</f>
        <v>5.2870632296107417E-2</v>
      </c>
      <c r="O38" s="82">
        <f t="shared" si="4"/>
        <v>0.74303092987934605</v>
      </c>
      <c r="P38" s="76">
        <f>分析係数表!C41</f>
        <v>0.20545717383447781</v>
      </c>
      <c r="Q38" s="82">
        <f t="shared" si="5"/>
        <v>0.1526610349246145</v>
      </c>
      <c r="R38" s="83">
        <v>0.15353324734501667</v>
      </c>
      <c r="S38" s="84">
        <f t="shared" si="6"/>
        <v>0.15412031929571524</v>
      </c>
      <c r="T38" s="85">
        <f>分析係数表!F41</f>
        <v>0.59106239460370991</v>
      </c>
      <c r="U38" s="86">
        <f t="shared" si="7"/>
        <v>9.1094724980013808E-2</v>
      </c>
      <c r="V38" s="87">
        <f>分析係数表!D41</f>
        <v>0.2799325463743676</v>
      </c>
      <c r="W38" s="167">
        <f t="shared" si="8"/>
        <v>0</v>
      </c>
      <c r="X38" s="76">
        <f>分析係数表!E41</f>
        <v>0.26559865092748736</v>
      </c>
      <c r="Y38" s="166">
        <f t="shared" si="9"/>
        <v>0</v>
      </c>
    </row>
    <row r="39" spans="1:25" x14ac:dyDescent="0.2">
      <c r="A39" s="6" t="s">
        <v>51</v>
      </c>
      <c r="B39" s="5" t="s">
        <v>367</v>
      </c>
      <c r="C39" s="90"/>
      <c r="D39" s="76">
        <f>投入係数表!I39</f>
        <v>0</v>
      </c>
      <c r="E39" s="77">
        <f>$C$11*D39</f>
        <v>0</v>
      </c>
      <c r="F39" s="76">
        <f>分析係数表!C42</f>
        <v>0.63260340632603407</v>
      </c>
      <c r="G39" s="77">
        <f>E39*F39</f>
        <v>0</v>
      </c>
      <c r="H39" s="77">
        <v>5.1819237980390183E-3</v>
      </c>
      <c r="I39" s="77">
        <f>C39+H39</f>
        <v>5.1819237980390183E-3</v>
      </c>
      <c r="J39" s="76">
        <f>分析係数表!G42</f>
        <v>0.48091603053435117</v>
      </c>
      <c r="K39" s="78">
        <f>I39*J39</f>
        <v>2.4920702234844136E-3</v>
      </c>
      <c r="L39" s="79"/>
      <c r="M39" s="80"/>
      <c r="N39" s="81">
        <f>分析係数表!H42</f>
        <v>1.4900992071397267E-2</v>
      </c>
      <c r="O39" s="82">
        <f t="shared" si="4"/>
        <v>0.20941489658995888</v>
      </c>
      <c r="P39" s="76">
        <f>分析係数表!C42</f>
        <v>0.63260340632603407</v>
      </c>
      <c r="Q39" s="82">
        <f>O39*P39</f>
        <v>0.13247657691822215</v>
      </c>
      <c r="R39" s="83">
        <v>0.13468271449938282</v>
      </c>
      <c r="S39" s="84">
        <f>I39+R39</f>
        <v>0.13986463829742185</v>
      </c>
      <c r="T39" s="85">
        <f>分析係数表!F42</f>
        <v>0.54580152671755722</v>
      </c>
      <c r="U39" s="86">
        <f t="shared" si="7"/>
        <v>7.6338333116531765E-2</v>
      </c>
      <c r="V39" s="87">
        <f>分析係数表!D42</f>
        <v>0.26335877862595419</v>
      </c>
      <c r="W39" s="167">
        <f t="shared" si="8"/>
        <v>0</v>
      </c>
      <c r="X39" s="76">
        <f>分析係数表!E42</f>
        <v>0.19083969465648856</v>
      </c>
      <c r="Y39" s="166">
        <f t="shared" si="9"/>
        <v>0</v>
      </c>
    </row>
    <row r="40" spans="1:25" x14ac:dyDescent="0.2">
      <c r="A40" s="6" t="s">
        <v>194</v>
      </c>
      <c r="B40" s="5" t="s">
        <v>41</v>
      </c>
      <c r="C40" s="90"/>
      <c r="D40" s="76">
        <f>投入係数表!I40</f>
        <v>1.8302828618968387E-2</v>
      </c>
      <c r="E40" s="77">
        <f>$C$11*D40</f>
        <v>1.8302828618968388</v>
      </c>
      <c r="F40" s="76">
        <f>分析係数表!C43</f>
        <v>0.18460513162279235</v>
      </c>
      <c r="G40" s="77">
        <f>E40*F40</f>
        <v>0.33787960862740701</v>
      </c>
      <c r="H40" s="77">
        <v>0.49672203353239552</v>
      </c>
      <c r="I40" s="77">
        <f>C40+H40</f>
        <v>0.49672203353239552</v>
      </c>
      <c r="J40" s="76">
        <f>分析係数表!G43</f>
        <v>0.34455128205128205</v>
      </c>
      <c r="K40" s="78">
        <f>I40*J40</f>
        <v>0.17114621347670678</v>
      </c>
      <c r="L40" s="79"/>
      <c r="M40" s="80"/>
      <c r="N40" s="81">
        <f>分析係数表!H43</f>
        <v>4.0001593688991595E-2</v>
      </c>
      <c r="O40" s="82">
        <f t="shared" si="4"/>
        <v>0.56217261009710884</v>
      </c>
      <c r="P40" s="76">
        <f>分析係数表!C43</f>
        <v>0.18460513162279235</v>
      </c>
      <c r="Q40" s="82">
        <f>O40*P40</f>
        <v>0.10377994868170549</v>
      </c>
      <c r="R40" s="83">
        <v>0.13582127473282365</v>
      </c>
      <c r="S40" s="84">
        <f>I40+R40</f>
        <v>0.63254330826521921</v>
      </c>
      <c r="T40" s="85">
        <f>分析係数表!F43</f>
        <v>0.64423076923076927</v>
      </c>
      <c r="U40" s="86">
        <f t="shared" si="7"/>
        <v>0.40750386205547778</v>
      </c>
      <c r="V40" s="87">
        <f>分析係数表!D43</f>
        <v>0.36378205128205127</v>
      </c>
      <c r="W40" s="167">
        <f t="shared" si="8"/>
        <v>0</v>
      </c>
      <c r="X40" s="76">
        <f>分析係数表!E43</f>
        <v>0.22596153846153846</v>
      </c>
      <c r="Y40" s="166">
        <f t="shared" si="9"/>
        <v>0</v>
      </c>
    </row>
    <row r="41" spans="1:25" x14ac:dyDescent="0.2">
      <c r="A41" s="6" t="s">
        <v>340</v>
      </c>
      <c r="B41" s="5" t="s">
        <v>42</v>
      </c>
      <c r="C41" s="90"/>
      <c r="D41" s="76">
        <f>投入係数表!I41</f>
        <v>0</v>
      </c>
      <c r="E41" s="77">
        <f>$C$11*D41</f>
        <v>0</v>
      </c>
      <c r="F41" s="76">
        <f>分析係数表!C44</f>
        <v>0.21127596439169138</v>
      </c>
      <c r="G41" s="77">
        <f>E41*F41</f>
        <v>0</v>
      </c>
      <c r="H41" s="77">
        <v>5.4425033171569726E-4</v>
      </c>
      <c r="I41" s="77">
        <f>C41+H41</f>
        <v>5.4425033171569726E-4</v>
      </c>
      <c r="J41" s="76">
        <f>分析係数表!G44</f>
        <v>0.28586387434554972</v>
      </c>
      <c r="K41" s="78">
        <f>I41*J41</f>
        <v>1.5558150843809982E-4</v>
      </c>
      <c r="L41" s="79"/>
      <c r="M41" s="80"/>
      <c r="N41" s="81">
        <f>分析係数表!H44</f>
        <v>0.11633929638631021</v>
      </c>
      <c r="O41" s="82">
        <f t="shared" si="4"/>
        <v>1.635004005461711</v>
      </c>
      <c r="P41" s="76">
        <f>分析係数表!C44</f>
        <v>0.21127596439169138</v>
      </c>
      <c r="Q41" s="82">
        <f>O41*P41</f>
        <v>0.34543704803820124</v>
      </c>
      <c r="R41" s="83">
        <v>0.34730356385037503</v>
      </c>
      <c r="S41" s="84">
        <f>I41+R41</f>
        <v>0.34784781418209071</v>
      </c>
      <c r="T41" s="85">
        <f>分析係数表!F44</f>
        <v>0.54973821989528793</v>
      </c>
      <c r="U41" s="86">
        <f t="shared" si="7"/>
        <v>0.19122523816292944</v>
      </c>
      <c r="V41" s="87">
        <f>分析係数表!D44</f>
        <v>0.41256544502617803</v>
      </c>
      <c r="W41" s="167">
        <f t="shared" si="8"/>
        <v>0</v>
      </c>
      <c r="X41" s="76">
        <f>分析係数表!E44</f>
        <v>0.29528795811518327</v>
      </c>
      <c r="Y41" s="166">
        <f t="shared" si="9"/>
        <v>0</v>
      </c>
    </row>
    <row r="42" spans="1:25" x14ac:dyDescent="0.2">
      <c r="A42" s="6" t="s">
        <v>341</v>
      </c>
      <c r="B42" s="5" t="s">
        <v>278</v>
      </c>
      <c r="C42" s="90"/>
      <c r="D42" s="76">
        <f>投入係数表!I42</f>
        <v>0</v>
      </c>
      <c r="E42" s="77">
        <f>$C$11*D42</f>
        <v>0</v>
      </c>
      <c r="F42" s="76">
        <f>分析係数表!C45</f>
        <v>1</v>
      </c>
      <c r="G42" s="77">
        <f>E42*F42</f>
        <v>0</v>
      </c>
      <c r="H42" s="77">
        <v>1.3303942991456126E-2</v>
      </c>
      <c r="I42" s="77">
        <f>C42+H42</f>
        <v>1.3303942991456126E-2</v>
      </c>
      <c r="J42" s="76">
        <f>分析係数表!G45</f>
        <v>0</v>
      </c>
      <c r="K42" s="78">
        <f>I42*J42</f>
        <v>0</v>
      </c>
      <c r="L42" s="79"/>
      <c r="M42" s="80"/>
      <c r="N42" s="81">
        <f>分析係数表!H45</f>
        <v>0</v>
      </c>
      <c r="O42" s="82">
        <f t="shared" si="4"/>
        <v>0</v>
      </c>
      <c r="P42" s="76">
        <f>分析係数表!C45</f>
        <v>1</v>
      </c>
      <c r="Q42" s="82">
        <f>O42*P42</f>
        <v>0</v>
      </c>
      <c r="R42" s="83">
        <v>8.6564879131320899E-3</v>
      </c>
      <c r="S42" s="84">
        <f>I42+R42</f>
        <v>2.1960430904588216E-2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投入係数表!I43</f>
        <v>4.9916805324459234E-3</v>
      </c>
      <c r="E43" s="77">
        <f>$C$11*D43</f>
        <v>0.49916805324459235</v>
      </c>
      <c r="F43" s="76">
        <f>分析係数表!C46</f>
        <v>0.67444574095682608</v>
      </c>
      <c r="G43" s="77">
        <f>E43*F43</f>
        <v>0.33666176753252552</v>
      </c>
      <c r="H43" s="77">
        <v>0.39624150523439694</v>
      </c>
      <c r="I43" s="77">
        <f>C43+H43</f>
        <v>0.39624150523439694</v>
      </c>
      <c r="J43" s="76">
        <f>分析係数表!G46</f>
        <v>1.0362694300518135E-2</v>
      </c>
      <c r="K43" s="78">
        <f>I43*J43</f>
        <v>4.1061295879212117E-3</v>
      </c>
      <c r="L43" s="79"/>
      <c r="M43" s="80"/>
      <c r="N43" s="81">
        <f>分析係数表!H46</f>
        <v>2.3785808199529863E-2</v>
      </c>
      <c r="O43" s="82">
        <f t="shared" si="4"/>
        <v>0.3342799285139183</v>
      </c>
      <c r="P43" s="76">
        <f>分析係数表!C46</f>
        <v>0.67444574095682608</v>
      </c>
      <c r="Q43" s="82">
        <f>O43*P43</f>
        <v>0.22545367407356448</v>
      </c>
      <c r="R43" s="83">
        <v>0.23807083794669032</v>
      </c>
      <c r="S43" s="84">
        <f>I43+R43</f>
        <v>0.63431234318108731</v>
      </c>
      <c r="T43" s="85">
        <f>分析係数表!F46</f>
        <v>0.31433506044905007</v>
      </c>
      <c r="U43" s="86">
        <f t="shared" si="7"/>
        <v>0.19938660873740569</v>
      </c>
      <c r="V43" s="87">
        <f>分析係数表!D46</f>
        <v>0</v>
      </c>
      <c r="W43" s="167">
        <f t="shared" si="8"/>
        <v>0</v>
      </c>
      <c r="X43" s="76">
        <f>分析係数表!E46</f>
        <v>1.7271157167530224E-3</v>
      </c>
      <c r="Y43" s="166">
        <f t="shared" si="9"/>
        <v>0</v>
      </c>
    </row>
    <row r="44" spans="1:25" x14ac:dyDescent="0.2">
      <c r="A44" s="192">
        <v>40</v>
      </c>
      <c r="B44" s="14" t="s">
        <v>150</v>
      </c>
      <c r="C44" s="197">
        <f>SUM(C5:C43)</f>
        <v>100</v>
      </c>
      <c r="D44" s="92">
        <f>投入係数表!I44</f>
        <v>0.63061564059900166</v>
      </c>
      <c r="E44" s="91">
        <f>SUM(E5:E43)</f>
        <v>63.061564059900185</v>
      </c>
      <c r="F44" s="92">
        <f>分析係数表!C47</f>
        <v>0.30293510145279712</v>
      </c>
      <c r="G44" s="91">
        <f>SUM(G5:G43)</f>
        <v>21.160046869719263</v>
      </c>
      <c r="H44" s="91">
        <f>SUM(H5:H43)</f>
        <v>25.416615059402059</v>
      </c>
      <c r="I44" s="91">
        <f>SUM(I5:I43)</f>
        <v>125.41661505940208</v>
      </c>
      <c r="J44" s="92">
        <f>分析係数表!G47</f>
        <v>0.26248630220382319</v>
      </c>
      <c r="K44" s="93">
        <f>SUM(K5:K43)</f>
        <v>22.414282806298466</v>
      </c>
      <c r="L44" s="94">
        <f>最終需要_まとめ!$L$33</f>
        <v>0.627</v>
      </c>
      <c r="M44" s="91">
        <f>K44*L44</f>
        <v>14.053755319549138</v>
      </c>
      <c r="N44" s="95">
        <f>分析係数表!H47</f>
        <v>1</v>
      </c>
      <c r="O44" s="96">
        <f>SUM(O5:O43)</f>
        <v>14.053755319549138</v>
      </c>
      <c r="P44" s="92">
        <f>分析係数表!C47</f>
        <v>0.30293510145279712</v>
      </c>
      <c r="Q44" s="96">
        <f>SUM(Q5:Q43)</f>
        <v>3.6031824690949041</v>
      </c>
      <c r="R44" s="91">
        <f>SUM(R5:R43)</f>
        <v>3.9722092082463494</v>
      </c>
      <c r="S44" s="97">
        <f>SUM(S5:S43)</f>
        <v>129.38882426764843</v>
      </c>
      <c r="T44" s="98">
        <f>分析係数表!F47</f>
        <v>0.4935102885669061</v>
      </c>
      <c r="U44" s="99">
        <f>SUM(U5:U43)</f>
        <v>51.21707143243971</v>
      </c>
      <c r="V44" s="100">
        <f>分析係数表!D47</f>
        <v>0.11041032509436259</v>
      </c>
      <c r="W44" s="164">
        <f>SUM(W5:W43)</f>
        <v>13</v>
      </c>
      <c r="X44" s="92">
        <f>分析係数表!E47</f>
        <v>8.4451479361987089E-2</v>
      </c>
      <c r="Y44" s="165">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244</v>
      </c>
      <c r="S2" s="3" t="s">
        <v>152</v>
      </c>
      <c r="U2" s="64" t="s">
        <v>209</v>
      </c>
      <c r="W2" s="3" t="s">
        <v>130</v>
      </c>
      <c r="Y2" s="3" t="s">
        <v>153</v>
      </c>
    </row>
    <row r="3" spans="1:25" ht="44" x14ac:dyDescent="0.2">
      <c r="B3" s="65"/>
      <c r="C3" s="66" t="s">
        <v>227</v>
      </c>
      <c r="D3" s="66" t="s">
        <v>245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投入係数表!J5</f>
        <v>1.5360983102918587E-3</v>
      </c>
      <c r="E5" s="77">
        <f t="shared" ref="E5:E38" si="0">$C$12*D5</f>
        <v>0.15360983102918588</v>
      </c>
      <c r="F5" s="76">
        <f>分析係数表!C8</f>
        <v>0.98909090909090913</v>
      </c>
      <c r="G5" s="77">
        <f t="shared" ref="G5:G38" si="1">E5*F5</f>
        <v>0.15193408741795841</v>
      </c>
      <c r="H5" s="77">
        <f t="array" ref="H5:H43">MMULT(逆行列係数!C5:AO43,'8'!G5:G43)</f>
        <v>0.17989191385855768</v>
      </c>
      <c r="I5" s="77">
        <f t="shared" ref="I5:I38" si="2">C5+H5</f>
        <v>0.17989191385855768</v>
      </c>
      <c r="J5" s="76">
        <f>分析係数表!G8</f>
        <v>0.12014134275618374</v>
      </c>
      <c r="K5" s="78">
        <f t="shared" ref="K5:K38" si="3">I5*J5</f>
        <v>2.1612456081946858E-2</v>
      </c>
      <c r="L5" s="79" t="s">
        <v>182</v>
      </c>
      <c r="M5" s="80" t="s">
        <v>182</v>
      </c>
      <c r="N5" s="81">
        <f>分析係数表!H8</f>
        <v>1.3068249731064983E-2</v>
      </c>
      <c r="O5" s="82">
        <f t="shared" ref="O5:O43" si="4">$M$44*N5</f>
        <v>9.4882476835339458E-2</v>
      </c>
      <c r="P5" s="76">
        <f>分析係数表!C8</f>
        <v>0.98909090909090913</v>
      </c>
      <c r="Q5" s="82">
        <f t="shared" ref="Q5:Q38" si="5">O5*P5</f>
        <v>9.3847395269863035E-2</v>
      </c>
      <c r="R5" s="83">
        <f t="array" ref="R5:R43">MMULT(逆行列係数!C5:AO43,'8'!Q5:Q43)</f>
        <v>0.11434644591600536</v>
      </c>
      <c r="S5" s="84">
        <f t="shared" ref="S5:S38" si="6">I5+R5</f>
        <v>0.29423835977456303</v>
      </c>
      <c r="T5" s="85">
        <f>分析係数表!F8</f>
        <v>0.45141342756183744</v>
      </c>
      <c r="U5" s="86">
        <f t="shared" ref="U5:U43" si="7">S5*T5</f>
        <v>0.13282314650600857</v>
      </c>
      <c r="V5" s="87">
        <f>分析係数表!D8</f>
        <v>0.18992932862190812</v>
      </c>
      <c r="W5" s="88">
        <f t="shared" ref="W5:W43" si="8">ROUND(S5*V5,0)</f>
        <v>0</v>
      </c>
      <c r="X5" s="76">
        <f>分析係数表!E8</f>
        <v>0.11484098939929328</v>
      </c>
      <c r="Y5" s="89">
        <f t="shared" ref="Y5:Y43" si="9">ROUND(S5*X5,0)</f>
        <v>0</v>
      </c>
    </row>
    <row r="6" spans="1:25" x14ac:dyDescent="0.2">
      <c r="A6" s="6" t="s">
        <v>219</v>
      </c>
      <c r="B6" s="5" t="s">
        <v>265</v>
      </c>
      <c r="C6" s="90"/>
      <c r="D6" s="76">
        <f>投入係数表!J6</f>
        <v>0</v>
      </c>
      <c r="E6" s="77">
        <f t="shared" si="0"/>
        <v>0</v>
      </c>
      <c r="F6" s="76">
        <f>分析係数表!C9</f>
        <v>0.97580645161290325</v>
      </c>
      <c r="G6" s="77">
        <f t="shared" si="1"/>
        <v>0</v>
      </c>
      <c r="H6" s="77">
        <v>4.2501691886428189E-2</v>
      </c>
      <c r="I6" s="77">
        <f t="shared" si="2"/>
        <v>4.2501691886428189E-2</v>
      </c>
      <c r="J6" s="76">
        <f>分析係数表!G9</f>
        <v>0.23846153846153847</v>
      </c>
      <c r="K6" s="78">
        <f t="shared" si="3"/>
        <v>1.0135018834455953E-2</v>
      </c>
      <c r="L6" s="79"/>
      <c r="M6" s="80"/>
      <c r="N6" s="81">
        <f>分析係数表!H9</f>
        <v>6.773178214271485E-4</v>
      </c>
      <c r="O6" s="82">
        <f t="shared" si="4"/>
        <v>4.9176893481730809E-3</v>
      </c>
      <c r="P6" s="76">
        <f>分析係数表!C9</f>
        <v>0.97580645161290325</v>
      </c>
      <c r="Q6" s="82">
        <f t="shared" si="5"/>
        <v>4.7987129929753453E-3</v>
      </c>
      <c r="R6" s="83">
        <v>6.7160185118092649E-3</v>
      </c>
      <c r="S6" s="84">
        <f t="shared" si="6"/>
        <v>4.9217710398237455E-2</v>
      </c>
      <c r="T6" s="85">
        <f>分析係数表!F9</f>
        <v>0.65384615384615385</v>
      </c>
      <c r="U6" s="86">
        <f t="shared" si="7"/>
        <v>3.2180810645001411E-2</v>
      </c>
      <c r="V6" s="87">
        <f>分析係数表!D9</f>
        <v>0.11538461538461539</v>
      </c>
      <c r="W6" s="88">
        <f t="shared" si="8"/>
        <v>0</v>
      </c>
      <c r="X6" s="76">
        <f>分析係数表!E9</f>
        <v>0</v>
      </c>
      <c r="Y6" s="89">
        <f t="shared" si="9"/>
        <v>0</v>
      </c>
    </row>
    <row r="7" spans="1:25" x14ac:dyDescent="0.2">
      <c r="A7" s="6" t="s">
        <v>220</v>
      </c>
      <c r="B7" s="5" t="s">
        <v>266</v>
      </c>
      <c r="C7" s="90"/>
      <c r="D7" s="76">
        <f>投入係数表!J7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9.8353786963461618E-3</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投入係数表!J8</f>
        <v>5.3763440860215058E-3</v>
      </c>
      <c r="E8" s="77">
        <f t="shared" si="0"/>
        <v>0.53763440860215062</v>
      </c>
      <c r="F8" s="76">
        <f>分析係数表!C11</f>
        <v>0.58682634730538918</v>
      </c>
      <c r="G8" s="77">
        <f t="shared" si="1"/>
        <v>0.31549803618569316</v>
      </c>
      <c r="H8" s="77">
        <v>0.39035565338346501</v>
      </c>
      <c r="I8" s="77">
        <f t="shared" si="2"/>
        <v>0.39035565338346501</v>
      </c>
      <c r="J8" s="76">
        <f>分析係数表!G11</f>
        <v>0.35416666666666669</v>
      </c>
      <c r="K8" s="78">
        <f t="shared" si="3"/>
        <v>0.13825096057331054</v>
      </c>
      <c r="L8" s="79"/>
      <c r="M8" s="80"/>
      <c r="N8" s="81">
        <f>分析係数表!H11</f>
        <v>-3.9842224789832265E-5</v>
      </c>
      <c r="O8" s="82">
        <f t="shared" si="4"/>
        <v>-2.8927584401018127E-4</v>
      </c>
      <c r="P8" s="76">
        <f>分析係数表!C11</f>
        <v>0.58682634730538918</v>
      </c>
      <c r="Q8" s="82">
        <f t="shared" si="5"/>
        <v>-1.6975468690417822E-4</v>
      </c>
      <c r="R8" s="83">
        <v>2.0182608997830185E-3</v>
      </c>
      <c r="S8" s="84">
        <f t="shared" si="6"/>
        <v>0.39237391428324803</v>
      </c>
      <c r="T8" s="85">
        <f>分析係数表!F11</f>
        <v>0.57638888888888884</v>
      </c>
      <c r="U8" s="86">
        <f t="shared" si="7"/>
        <v>0.22615996448270545</v>
      </c>
      <c r="V8" s="87">
        <f>分析係数表!D11</f>
        <v>0</v>
      </c>
      <c r="W8" s="88">
        <f t="shared" si="8"/>
        <v>0</v>
      </c>
      <c r="X8" s="76">
        <f>分析係数表!E11</f>
        <v>0</v>
      </c>
      <c r="Y8" s="89">
        <f t="shared" si="9"/>
        <v>0</v>
      </c>
    </row>
    <row r="9" spans="1:25" x14ac:dyDescent="0.2">
      <c r="A9" s="6" t="s">
        <v>222</v>
      </c>
      <c r="B9" s="5" t="s">
        <v>190</v>
      </c>
      <c r="C9" s="90"/>
      <c r="D9" s="76">
        <f>投入係数表!J9</f>
        <v>7.6804915514592934E-3</v>
      </c>
      <c r="E9" s="77">
        <f t="shared" si="0"/>
        <v>0.76804915514592931</v>
      </c>
      <c r="F9" s="76">
        <f>分析係数表!C12</f>
        <v>4.9122807017544234E-3</v>
      </c>
      <c r="G9" s="77">
        <f t="shared" si="1"/>
        <v>3.7728730428221377E-3</v>
      </c>
      <c r="H9" s="77">
        <v>3.9198890252526699E-3</v>
      </c>
      <c r="I9" s="77">
        <f t="shared" si="2"/>
        <v>3.9198890252526699E-3</v>
      </c>
      <c r="J9" s="76">
        <f>分析係数表!G12</f>
        <v>0.15517241379310345</v>
      </c>
      <c r="K9" s="78">
        <f t="shared" si="3"/>
        <v>6.0825864184955222E-4</v>
      </c>
      <c r="L9" s="79"/>
      <c r="M9" s="80"/>
      <c r="N9" s="81">
        <f>分析係数表!H12</f>
        <v>9.8290768556516195E-2</v>
      </c>
      <c r="O9" s="82">
        <f t="shared" si="4"/>
        <v>0.71364350717311709</v>
      </c>
      <c r="P9" s="76">
        <f>分析係数表!C12</f>
        <v>4.9122807017544234E-3</v>
      </c>
      <c r="Q9" s="82">
        <f t="shared" si="5"/>
        <v>3.5056172282188474E-3</v>
      </c>
      <c r="R9" s="83">
        <v>3.7078866604711544E-3</v>
      </c>
      <c r="S9" s="84">
        <f t="shared" si="6"/>
        <v>7.6277756857238248E-3</v>
      </c>
      <c r="T9" s="85">
        <f>分析係数表!F12</f>
        <v>0.31896551724137934</v>
      </c>
      <c r="U9" s="86">
        <f t="shared" si="7"/>
        <v>2.4329974169981167E-3</v>
      </c>
      <c r="V9" s="87">
        <f>分析係数表!D12</f>
        <v>0.18965517241379309</v>
      </c>
      <c r="W9" s="88">
        <f t="shared" si="8"/>
        <v>0</v>
      </c>
      <c r="X9" s="76">
        <f>分析係数表!E12</f>
        <v>0.12931034482758622</v>
      </c>
      <c r="Y9" s="89">
        <f t="shared" si="9"/>
        <v>0</v>
      </c>
    </row>
    <row r="10" spans="1:25" x14ac:dyDescent="0.2">
      <c r="A10" s="6" t="s">
        <v>223</v>
      </c>
      <c r="B10" s="5" t="s">
        <v>28</v>
      </c>
      <c r="C10" s="90"/>
      <c r="D10" s="76">
        <f>投入係数表!J10</f>
        <v>1.5360983102918587E-3</v>
      </c>
      <c r="E10" s="77">
        <f t="shared" si="0"/>
        <v>0.15360983102918588</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0.10703206228376706</v>
      </c>
      <c r="P10" s="76">
        <f>分析係数表!C13</f>
        <v>0</v>
      </c>
      <c r="Q10" s="82">
        <f t="shared" si="5"/>
        <v>0</v>
      </c>
      <c r="R10" s="83">
        <v>0</v>
      </c>
      <c r="S10" s="84">
        <f t="shared" si="6"/>
        <v>0</v>
      </c>
      <c r="T10" s="85">
        <f>分析係数表!F13</f>
        <v>0.38505747126436779</v>
      </c>
      <c r="U10" s="86">
        <f t="shared" si="7"/>
        <v>0</v>
      </c>
      <c r="V10" s="87">
        <f>分析係数表!D13</f>
        <v>0.37931034482758619</v>
      </c>
      <c r="W10" s="88">
        <f t="shared" si="8"/>
        <v>0</v>
      </c>
      <c r="X10" s="76">
        <f>分析係数表!E13</f>
        <v>0.33333333333333331</v>
      </c>
      <c r="Y10" s="89">
        <f t="shared" si="9"/>
        <v>0</v>
      </c>
    </row>
    <row r="11" spans="1:25" x14ac:dyDescent="0.2">
      <c r="A11" s="6" t="s">
        <v>224</v>
      </c>
      <c r="B11" s="5" t="s">
        <v>267</v>
      </c>
      <c r="C11" s="90"/>
      <c r="D11" s="76">
        <f>投入係数表!J11</f>
        <v>1.3824884792626729E-2</v>
      </c>
      <c r="E11" s="77">
        <f t="shared" si="0"/>
        <v>1.3824884792626728</v>
      </c>
      <c r="F11" s="76">
        <f>分析係数表!C14</f>
        <v>0.28421052631578947</v>
      </c>
      <c r="G11" s="77">
        <f t="shared" si="1"/>
        <v>0.39291777831675961</v>
      </c>
      <c r="H11" s="77">
        <v>0.46604738552360347</v>
      </c>
      <c r="I11" s="77">
        <f t="shared" si="2"/>
        <v>0.46604738552360347</v>
      </c>
      <c r="J11" s="76">
        <f>分析係数表!G14</f>
        <v>0.16638935108153077</v>
      </c>
      <c r="K11" s="78">
        <f t="shared" si="3"/>
        <v>7.7545322050516383E-2</v>
      </c>
      <c r="L11" s="79"/>
      <c r="M11" s="80"/>
      <c r="N11" s="81">
        <f>分析係数表!H14</f>
        <v>1.2351089684848001E-3</v>
      </c>
      <c r="O11" s="82">
        <f t="shared" si="4"/>
        <v>8.9675511643156174E-3</v>
      </c>
      <c r="P11" s="76">
        <f>分析係数表!C14</f>
        <v>0.28421052631578947</v>
      </c>
      <c r="Q11" s="82">
        <f t="shared" si="5"/>
        <v>2.5486724361739122E-3</v>
      </c>
      <c r="R11" s="83">
        <v>1.102298746791797E-2</v>
      </c>
      <c r="S11" s="84">
        <f t="shared" si="6"/>
        <v>0.47707037299152144</v>
      </c>
      <c r="T11" s="85">
        <f>分析係数表!F14</f>
        <v>0.35440931780366058</v>
      </c>
      <c r="U11" s="86">
        <f t="shared" si="7"/>
        <v>0.16907818543626302</v>
      </c>
      <c r="V11" s="87">
        <f>分析係数表!D14</f>
        <v>9.9833610648918464E-2</v>
      </c>
      <c r="W11" s="88">
        <f t="shared" si="8"/>
        <v>0</v>
      </c>
      <c r="X11" s="76">
        <f>分析係数表!E14</f>
        <v>6.8219633943427616E-2</v>
      </c>
      <c r="Y11" s="89">
        <f t="shared" si="9"/>
        <v>0</v>
      </c>
    </row>
    <row r="12" spans="1:25" x14ac:dyDescent="0.2">
      <c r="A12" s="6" t="s">
        <v>225</v>
      </c>
      <c r="B12" s="5" t="s">
        <v>29</v>
      </c>
      <c r="C12" s="75">
        <f>最終需要_まとめ!C13</f>
        <v>100</v>
      </c>
      <c r="D12" s="76">
        <f>投入係数表!J12</f>
        <v>0.36098310291858676</v>
      </c>
      <c r="E12" s="77">
        <f t="shared" si="0"/>
        <v>36.098310291858674</v>
      </c>
      <c r="F12" s="76">
        <f>分析係数表!C15</f>
        <v>0</v>
      </c>
      <c r="G12" s="77">
        <f t="shared" si="1"/>
        <v>0</v>
      </c>
      <c r="H12" s="77">
        <v>0</v>
      </c>
      <c r="I12" s="77">
        <f t="shared" si="2"/>
        <v>100</v>
      </c>
      <c r="J12" s="76">
        <f>分析係数表!G15</f>
        <v>9.6006144393241163E-2</v>
      </c>
      <c r="K12" s="78">
        <f t="shared" si="3"/>
        <v>9.6006144393241168</v>
      </c>
      <c r="L12" s="79"/>
      <c r="M12" s="80"/>
      <c r="N12" s="81">
        <f>分析係数表!H15</f>
        <v>9.1238694768715888E-3</v>
      </c>
      <c r="O12" s="82">
        <f t="shared" si="4"/>
        <v>6.6244168278331503E-2</v>
      </c>
      <c r="P12" s="76">
        <f>分析係数表!C15</f>
        <v>0</v>
      </c>
      <c r="Q12" s="82">
        <f t="shared" si="5"/>
        <v>0</v>
      </c>
      <c r="R12" s="83">
        <v>0</v>
      </c>
      <c r="S12" s="84">
        <f t="shared" si="6"/>
        <v>100</v>
      </c>
      <c r="T12" s="85">
        <f>分析係数表!F15</f>
        <v>0.30337941628264209</v>
      </c>
      <c r="U12" s="86">
        <f t="shared" si="7"/>
        <v>30.337941628264208</v>
      </c>
      <c r="V12" s="87">
        <f>分析係数表!D15</f>
        <v>4.6082949308755762E-2</v>
      </c>
      <c r="W12" s="88">
        <f t="shared" si="8"/>
        <v>5</v>
      </c>
      <c r="X12" s="76">
        <f>分析係数表!E15</f>
        <v>4.3010752688172046E-2</v>
      </c>
      <c r="Y12" s="89">
        <f t="shared" si="9"/>
        <v>4</v>
      </c>
    </row>
    <row r="13" spans="1:25" x14ac:dyDescent="0.2">
      <c r="A13" s="6" t="s">
        <v>226</v>
      </c>
      <c r="B13" s="5" t="s">
        <v>30</v>
      </c>
      <c r="C13" s="90"/>
      <c r="D13" s="76">
        <f>投入係数表!J13</f>
        <v>8.1413210445468509E-2</v>
      </c>
      <c r="E13" s="77">
        <f t="shared" si="0"/>
        <v>8.1413210445468511</v>
      </c>
      <c r="F13" s="76">
        <f>分析係数表!C16</f>
        <v>1.2870012870012881E-2</v>
      </c>
      <c r="G13" s="77">
        <f t="shared" si="1"/>
        <v>0.10477890662222469</v>
      </c>
      <c r="H13" s="77">
        <v>0.10570600586050154</v>
      </c>
      <c r="I13" s="77">
        <f t="shared" si="2"/>
        <v>0.10570600586050154</v>
      </c>
      <c r="J13" s="76">
        <f>分析係数表!G16</f>
        <v>4.3478260869565216E-2</v>
      </c>
      <c r="K13" s="78">
        <f t="shared" si="3"/>
        <v>4.5959132982826756E-3</v>
      </c>
      <c r="L13" s="79"/>
      <c r="M13" s="80"/>
      <c r="N13" s="81">
        <f>分析係数表!H16</f>
        <v>1.7650105581895694E-2</v>
      </c>
      <c r="O13" s="82">
        <f t="shared" si="4"/>
        <v>0.1281491988965103</v>
      </c>
      <c r="P13" s="76">
        <f>分析係数表!C16</f>
        <v>1.2870012870012881E-2</v>
      </c>
      <c r="Q13" s="82">
        <f t="shared" si="5"/>
        <v>1.6492818390799282E-3</v>
      </c>
      <c r="R13" s="83">
        <v>1.7779860951409865E-3</v>
      </c>
      <c r="S13" s="84">
        <f t="shared" si="6"/>
        <v>0.10748399195564252</v>
      </c>
      <c r="T13" s="85">
        <f>分析係数表!F16</f>
        <v>0.30434782608695654</v>
      </c>
      <c r="U13" s="86">
        <f t="shared" si="7"/>
        <v>3.271251929084773E-2</v>
      </c>
      <c r="V13" s="87">
        <f>分析係数表!D16</f>
        <v>0</v>
      </c>
      <c r="W13" s="88">
        <f t="shared" si="8"/>
        <v>0</v>
      </c>
      <c r="X13" s="76">
        <f>分析係数表!E16</f>
        <v>0</v>
      </c>
      <c r="Y13" s="89">
        <f t="shared" si="9"/>
        <v>0</v>
      </c>
    </row>
    <row r="14" spans="1:25" x14ac:dyDescent="0.2">
      <c r="A14" s="6" t="s">
        <v>2</v>
      </c>
      <c r="B14" s="5" t="s">
        <v>364</v>
      </c>
      <c r="C14" s="90"/>
      <c r="D14" s="76">
        <f>投入係数表!J14</f>
        <v>1.9201228878648235E-2</v>
      </c>
      <c r="E14" s="77">
        <f t="shared" si="0"/>
        <v>1.9201228878648235</v>
      </c>
      <c r="F14" s="76">
        <f>分析係数表!C17</f>
        <v>0.42397137745974955</v>
      </c>
      <c r="G14" s="77">
        <f t="shared" si="1"/>
        <v>0.81407714566004152</v>
      </c>
      <c r="H14" s="77">
        <v>0.97274778778580195</v>
      </c>
      <c r="I14" s="77">
        <f t="shared" si="2"/>
        <v>0.97274778778580195</v>
      </c>
      <c r="J14" s="76">
        <f>分析係数表!G17</f>
        <v>0.21220930232558138</v>
      </c>
      <c r="K14" s="78">
        <f t="shared" si="3"/>
        <v>0.20642612938477772</v>
      </c>
      <c r="L14" s="79"/>
      <c r="M14" s="80"/>
      <c r="N14" s="81">
        <f>分析係数表!H17</f>
        <v>2.9483246344475873E-3</v>
      </c>
      <c r="O14" s="82">
        <f t="shared" si="4"/>
        <v>2.1406412456753409E-2</v>
      </c>
      <c r="P14" s="76">
        <f>分析係数表!C17</f>
        <v>0.42397137745974955</v>
      </c>
      <c r="Q14" s="82">
        <f t="shared" si="5"/>
        <v>9.0757061757612851E-3</v>
      </c>
      <c r="R14" s="83">
        <v>1.8236532006733631E-2</v>
      </c>
      <c r="S14" s="84">
        <f t="shared" si="6"/>
        <v>0.99098431979253554</v>
      </c>
      <c r="T14" s="85">
        <f>分析係数表!F17</f>
        <v>0.32194767441860467</v>
      </c>
      <c r="U14" s="86">
        <f t="shared" si="7"/>
        <v>0.31904509714250961</v>
      </c>
      <c r="V14" s="87">
        <f>分析係数表!D17</f>
        <v>4.1908914728682169E-2</v>
      </c>
      <c r="W14" s="88">
        <f t="shared" si="8"/>
        <v>0</v>
      </c>
      <c r="X14" s="76">
        <f>分析係数表!E17</f>
        <v>4.2151162790697673E-2</v>
      </c>
      <c r="Y14" s="89">
        <f t="shared" si="9"/>
        <v>0</v>
      </c>
    </row>
    <row r="15" spans="1:25" x14ac:dyDescent="0.2">
      <c r="A15" s="6" t="s">
        <v>3</v>
      </c>
      <c r="B15" s="5" t="s">
        <v>31</v>
      </c>
      <c r="C15" s="90"/>
      <c r="D15" s="76">
        <f>投入係数表!J15</f>
        <v>6.9124423963133645E-3</v>
      </c>
      <c r="E15" s="77">
        <f t="shared" si="0"/>
        <v>0.69124423963133641</v>
      </c>
      <c r="F15" s="76">
        <f>分析係数表!C18</f>
        <v>0.3411764705882353</v>
      </c>
      <c r="G15" s="77">
        <f t="shared" si="1"/>
        <v>0.23583626999186771</v>
      </c>
      <c r="H15" s="77">
        <v>0.25546874609099252</v>
      </c>
      <c r="I15" s="77">
        <f t="shared" si="2"/>
        <v>0.25546874609099252</v>
      </c>
      <c r="J15" s="76">
        <f>分析係数表!G18</f>
        <v>0.21582733812949639</v>
      </c>
      <c r="K15" s="78">
        <f t="shared" si="3"/>
        <v>5.5137139444099099E-2</v>
      </c>
      <c r="L15" s="79"/>
      <c r="M15" s="80"/>
      <c r="N15" s="81">
        <f>分析係数表!H18</f>
        <v>4.7810669747798716E-4</v>
      </c>
      <c r="O15" s="82">
        <f t="shared" si="4"/>
        <v>3.4713101281221748E-3</v>
      </c>
      <c r="P15" s="76">
        <f>分析係数表!C18</f>
        <v>0.3411764705882353</v>
      </c>
      <c r="Q15" s="82">
        <f t="shared" si="5"/>
        <v>1.1843293378299186E-3</v>
      </c>
      <c r="R15" s="83">
        <v>2.4641105430166154E-3</v>
      </c>
      <c r="S15" s="84">
        <f t="shared" si="6"/>
        <v>0.25793285663400911</v>
      </c>
      <c r="T15" s="85">
        <f>分析係数表!F18</f>
        <v>0.45899280575539569</v>
      </c>
      <c r="U15" s="86">
        <f t="shared" si="7"/>
        <v>0.11838932556294807</v>
      </c>
      <c r="V15" s="87">
        <f>分析係数表!D18</f>
        <v>0.1223021582733813</v>
      </c>
      <c r="W15" s="88">
        <f t="shared" si="8"/>
        <v>0</v>
      </c>
      <c r="X15" s="76">
        <f>分析係数表!E18</f>
        <v>0.12949640287769784</v>
      </c>
      <c r="Y15" s="89">
        <f t="shared" si="9"/>
        <v>0</v>
      </c>
    </row>
    <row r="16" spans="1:25" x14ac:dyDescent="0.2">
      <c r="A16" s="6" t="s">
        <v>4</v>
      </c>
      <c r="B16" s="5" t="s">
        <v>32</v>
      </c>
      <c r="C16" s="90"/>
      <c r="D16" s="76">
        <f>投入係数表!J16</f>
        <v>0</v>
      </c>
      <c r="E16" s="77">
        <f t="shared" si="0"/>
        <v>0</v>
      </c>
      <c r="F16" s="76">
        <f>分析係数表!C19</f>
        <v>3.2631144155307767E-2</v>
      </c>
      <c r="G16" s="77">
        <f t="shared" si="1"/>
        <v>0</v>
      </c>
      <c r="H16" s="77">
        <v>8.2126406850409079E-3</v>
      </c>
      <c r="I16" s="77">
        <f t="shared" si="2"/>
        <v>8.2126406850409079E-3</v>
      </c>
      <c r="J16" s="76">
        <f>分析係数表!G19</f>
        <v>5.8988764044943819E-2</v>
      </c>
      <c r="K16" s="78">
        <f t="shared" si="3"/>
        <v>4.8445352355578388E-4</v>
      </c>
      <c r="L16" s="79"/>
      <c r="M16" s="80"/>
      <c r="N16" s="81">
        <f>分析係数表!H19</f>
        <v>-1.1952667436949679E-4</v>
      </c>
      <c r="O16" s="82">
        <f t="shared" si="4"/>
        <v>-8.678275320305437E-4</v>
      </c>
      <c r="P16" s="76">
        <f>分析係数表!C19</f>
        <v>3.2631144155307767E-2</v>
      </c>
      <c r="Q16" s="82">
        <f t="shared" si="5"/>
        <v>-2.8318205299633639E-5</v>
      </c>
      <c r="R16" s="83">
        <v>1.8218651666845458E-4</v>
      </c>
      <c r="S16" s="84">
        <f t="shared" si="6"/>
        <v>8.3948272017093633E-3</v>
      </c>
      <c r="T16" s="85">
        <f>分析係数表!F19</f>
        <v>0.2443820224719101</v>
      </c>
      <c r="U16" s="86">
        <f t="shared" si="7"/>
        <v>2.0515448498559397E-3</v>
      </c>
      <c r="V16" s="87">
        <f>分析係数表!D19</f>
        <v>4.49438202247191E-2</v>
      </c>
      <c r="W16" s="88">
        <f t="shared" si="8"/>
        <v>0</v>
      </c>
      <c r="X16" s="76">
        <f>分析係数表!E19</f>
        <v>4.7752808988764044E-2</v>
      </c>
      <c r="Y16" s="89">
        <f t="shared" si="9"/>
        <v>0</v>
      </c>
    </row>
    <row r="17" spans="1:25" x14ac:dyDescent="0.2">
      <c r="A17" s="6" t="s">
        <v>5</v>
      </c>
      <c r="B17" s="5" t="s">
        <v>33</v>
      </c>
      <c r="C17" s="90"/>
      <c r="D17" s="76">
        <f>投入係数表!J17</f>
        <v>5.3763440860215058E-3</v>
      </c>
      <c r="E17" s="77">
        <f t="shared" si="0"/>
        <v>0.53763440860215062</v>
      </c>
      <c r="F17" s="76">
        <f>分析係数表!C20</f>
        <v>6.4516129032258118E-2</v>
      </c>
      <c r="G17" s="77">
        <f t="shared" si="1"/>
        <v>3.4686090877558133E-2</v>
      </c>
      <c r="H17" s="77">
        <v>4.1262178026252469E-2</v>
      </c>
      <c r="I17" s="77">
        <f t="shared" si="2"/>
        <v>4.1262178026252469E-2</v>
      </c>
      <c r="J17" s="76">
        <f>分析係数表!G20</f>
        <v>0.10153846153846154</v>
      </c>
      <c r="K17" s="78">
        <f t="shared" si="3"/>
        <v>4.1896980765117895E-3</v>
      </c>
      <c r="L17" s="79"/>
      <c r="M17" s="80"/>
      <c r="N17" s="81">
        <f>分析係数表!H20</f>
        <v>5.9763337184748399E-4</v>
      </c>
      <c r="O17" s="82">
        <f t="shared" si="4"/>
        <v>4.3391376601527188E-3</v>
      </c>
      <c r="P17" s="76">
        <f>分析係数表!C20</f>
        <v>6.4516129032258118E-2</v>
      </c>
      <c r="Q17" s="82">
        <f t="shared" si="5"/>
        <v>2.7994436517114339E-4</v>
      </c>
      <c r="R17" s="83">
        <v>6.6075966945740479E-4</v>
      </c>
      <c r="S17" s="84">
        <f t="shared" si="6"/>
        <v>4.1922937695709872E-2</v>
      </c>
      <c r="T17" s="85">
        <f>分析係数表!F20</f>
        <v>0.22461538461538461</v>
      </c>
      <c r="U17" s="86">
        <f t="shared" si="7"/>
        <v>9.4165367747286784E-3</v>
      </c>
      <c r="V17" s="87">
        <f>分析係数表!D20</f>
        <v>1.2307692307692308E-2</v>
      </c>
      <c r="W17" s="88">
        <f t="shared" si="8"/>
        <v>0</v>
      </c>
      <c r="X17" s="76">
        <f>分析係数表!E20</f>
        <v>1.2307692307692308E-2</v>
      </c>
      <c r="Y17" s="89">
        <f t="shared" si="9"/>
        <v>0</v>
      </c>
    </row>
    <row r="18" spans="1:25" x14ac:dyDescent="0.2">
      <c r="A18" s="6" t="s">
        <v>6</v>
      </c>
      <c r="B18" s="5" t="s">
        <v>34</v>
      </c>
      <c r="C18" s="90"/>
      <c r="D18" s="76">
        <f>投入係数表!J18</f>
        <v>9.2165898617511521E-3</v>
      </c>
      <c r="E18" s="77">
        <f t="shared" si="0"/>
        <v>0.92165898617511521</v>
      </c>
      <c r="F18" s="76">
        <f>分析係数表!C21</f>
        <v>0.91527001862197399</v>
      </c>
      <c r="G18" s="77">
        <f t="shared" si="1"/>
        <v>0.84356683743960736</v>
      </c>
      <c r="H18" s="77">
        <v>0.97049089895835727</v>
      </c>
      <c r="I18" s="77">
        <f t="shared" si="2"/>
        <v>0.97049089895835727</v>
      </c>
      <c r="J18" s="76">
        <f>分析係数表!G21</f>
        <v>0.28514332965821387</v>
      </c>
      <c r="K18" s="78">
        <f t="shared" si="3"/>
        <v>0.27672900633197922</v>
      </c>
      <c r="L18" s="79"/>
      <c r="M18" s="80"/>
      <c r="N18" s="81">
        <f>分析係数表!H21</f>
        <v>9.9605561974580657E-4</v>
      </c>
      <c r="O18" s="82">
        <f t="shared" si="4"/>
        <v>7.231896100254531E-3</v>
      </c>
      <c r="P18" s="76">
        <f>分析係数表!C21</f>
        <v>0.91527001862197399</v>
      </c>
      <c r="Q18" s="82">
        <f t="shared" si="5"/>
        <v>6.6191376783521459E-3</v>
      </c>
      <c r="R18" s="83">
        <v>1.3866492469883723E-2</v>
      </c>
      <c r="S18" s="84">
        <f t="shared" si="6"/>
        <v>0.98435739142824097</v>
      </c>
      <c r="T18" s="85">
        <f>分析係数表!F21</f>
        <v>0.42530319735391398</v>
      </c>
      <c r="U18" s="86">
        <f t="shared" si="7"/>
        <v>0.41865034591338912</v>
      </c>
      <c r="V18" s="87">
        <f>分析係数表!D21</f>
        <v>8.7513781697905177E-2</v>
      </c>
      <c r="W18" s="88">
        <f t="shared" si="8"/>
        <v>0</v>
      </c>
      <c r="X18" s="76">
        <f>分析係数表!E21</f>
        <v>7.5661521499448728E-2</v>
      </c>
      <c r="Y18" s="89">
        <f t="shared" si="9"/>
        <v>0</v>
      </c>
    </row>
    <row r="19" spans="1:25" x14ac:dyDescent="0.2">
      <c r="A19" s="6" t="s">
        <v>7</v>
      </c>
      <c r="B19" s="5" t="s">
        <v>268</v>
      </c>
      <c r="C19" s="90"/>
      <c r="D19" s="76">
        <f>投入係数表!J19</f>
        <v>0</v>
      </c>
      <c r="E19" s="77">
        <f t="shared" si="0"/>
        <v>0</v>
      </c>
      <c r="F19" s="76">
        <f>分析係数表!C22</f>
        <v>0.14107142857142863</v>
      </c>
      <c r="G19" s="77">
        <f t="shared" si="1"/>
        <v>0</v>
      </c>
      <c r="H19" s="77">
        <v>2.4314155682970875E-3</v>
      </c>
      <c r="I19" s="77">
        <f t="shared" si="2"/>
        <v>2.4314155682970875E-3</v>
      </c>
      <c r="J19" s="76">
        <f>分析係数表!G22</f>
        <v>0.19425587467362923</v>
      </c>
      <c r="K19" s="78">
        <f t="shared" si="3"/>
        <v>4.7231675791463E-4</v>
      </c>
      <c r="L19" s="79"/>
      <c r="M19" s="80"/>
      <c r="N19" s="81">
        <f>分析係数表!H22</f>
        <v>3.9842224789832265E-5</v>
      </c>
      <c r="O19" s="82">
        <f t="shared" si="4"/>
        <v>2.8927584401018127E-4</v>
      </c>
      <c r="P19" s="76">
        <f>分析係数表!C22</f>
        <v>0.14107142857142863</v>
      </c>
      <c r="Q19" s="82">
        <f t="shared" si="5"/>
        <v>4.0808556565722017E-5</v>
      </c>
      <c r="R19" s="83">
        <v>3.4290705925150175E-4</v>
      </c>
      <c r="S19" s="84">
        <f t="shared" si="6"/>
        <v>2.7743226275485891E-3</v>
      </c>
      <c r="T19" s="85">
        <f>分析係数表!F22</f>
        <v>0.41148825065274153</v>
      </c>
      <c r="U19" s="86">
        <f t="shared" si="7"/>
        <v>1.1416011647562864E-3</v>
      </c>
      <c r="V19" s="87">
        <f>分析係数表!D22</f>
        <v>6.2663185378590081E-3</v>
      </c>
      <c r="W19" s="88">
        <f t="shared" si="8"/>
        <v>0</v>
      </c>
      <c r="X19" s="76">
        <f>分析係数表!E22</f>
        <v>5.2219321148825066E-3</v>
      </c>
      <c r="Y19" s="89">
        <f t="shared" si="9"/>
        <v>0</v>
      </c>
    </row>
    <row r="20" spans="1:25" x14ac:dyDescent="0.2">
      <c r="A20" s="6" t="s">
        <v>8</v>
      </c>
      <c r="B20" s="5" t="s">
        <v>269</v>
      </c>
      <c r="C20" s="90"/>
      <c r="D20" s="76">
        <f>投入係数表!J20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2.8927584401018127E-4</v>
      </c>
      <c r="P20" s="76">
        <f>分析係数表!C23</f>
        <v>0</v>
      </c>
      <c r="Q20" s="82">
        <f t="shared" si="5"/>
        <v>0</v>
      </c>
      <c r="R20" s="83">
        <v>0</v>
      </c>
      <c r="S20" s="84">
        <f t="shared" si="6"/>
        <v>0</v>
      </c>
      <c r="T20" s="85">
        <f>分析係数表!F23</f>
        <v>0.43755958055290756</v>
      </c>
      <c r="U20" s="86">
        <f t="shared" si="7"/>
        <v>0</v>
      </c>
      <c r="V20" s="87">
        <f>分析係数表!D23</f>
        <v>4.9571020019065777E-2</v>
      </c>
      <c r="W20" s="88">
        <f t="shared" si="8"/>
        <v>0</v>
      </c>
      <c r="X20" s="76">
        <f>分析係数表!E23</f>
        <v>4.38512869399428E-2</v>
      </c>
      <c r="Y20" s="89">
        <f t="shared" si="9"/>
        <v>0</v>
      </c>
    </row>
    <row r="21" spans="1:25" x14ac:dyDescent="0.2">
      <c r="A21" s="6" t="s">
        <v>9</v>
      </c>
      <c r="B21" s="5" t="s">
        <v>270</v>
      </c>
      <c r="C21" s="90"/>
      <c r="D21" s="76">
        <f>投入係数表!J21</f>
        <v>0</v>
      </c>
      <c r="E21" s="77">
        <f t="shared" si="0"/>
        <v>0</v>
      </c>
      <c r="F21" s="76">
        <f>分析係数表!C24</f>
        <v>1</v>
      </c>
      <c r="G21" s="77">
        <f t="shared" si="1"/>
        <v>0</v>
      </c>
      <c r="H21" s="77">
        <v>2.9161745791218229E-2</v>
      </c>
      <c r="I21" s="77">
        <f t="shared" si="2"/>
        <v>2.9161745791218229E-2</v>
      </c>
      <c r="J21" s="76">
        <f>分析係数表!G24</f>
        <v>0.20760410380205191</v>
      </c>
      <c r="K21" s="78">
        <f t="shared" si="3"/>
        <v>6.0540981002891198E-3</v>
      </c>
      <c r="L21" s="79"/>
      <c r="M21" s="80"/>
      <c r="N21" s="81">
        <f>分析係数表!H24</f>
        <v>3.9842224789832264E-4</v>
      </c>
      <c r="O21" s="82">
        <f t="shared" si="4"/>
        <v>2.8927584401018122E-3</v>
      </c>
      <c r="P21" s="76">
        <f>分析係数表!C24</f>
        <v>1</v>
      </c>
      <c r="Q21" s="82">
        <f t="shared" si="5"/>
        <v>2.8927584401018122E-3</v>
      </c>
      <c r="R21" s="83">
        <v>6.1835717692528529E-3</v>
      </c>
      <c r="S21" s="84">
        <f t="shared" si="6"/>
        <v>3.534531756047108E-2</v>
      </c>
      <c r="T21" s="85">
        <f>分析係数表!F24</f>
        <v>0.38986119493059745</v>
      </c>
      <c r="U21" s="86">
        <f t="shared" si="7"/>
        <v>1.3779767739326685E-2</v>
      </c>
      <c r="V21" s="87">
        <f>分析係数表!D24</f>
        <v>0.12190706095353047</v>
      </c>
      <c r="W21" s="88">
        <f t="shared" si="8"/>
        <v>0</v>
      </c>
      <c r="X21" s="76">
        <f>分析係数表!E24</f>
        <v>0.12492456246228123</v>
      </c>
      <c r="Y21" s="89">
        <f t="shared" si="9"/>
        <v>0</v>
      </c>
    </row>
    <row r="22" spans="1:25" x14ac:dyDescent="0.2">
      <c r="A22" s="6" t="s">
        <v>10</v>
      </c>
      <c r="B22" s="5" t="s">
        <v>271</v>
      </c>
      <c r="C22" s="90"/>
      <c r="D22" s="76">
        <f>投入係数表!J22</f>
        <v>0</v>
      </c>
      <c r="E22" s="77">
        <f t="shared" si="0"/>
        <v>0</v>
      </c>
      <c r="F22" s="76">
        <f>分析係数表!C25</f>
        <v>2.3217247097844118E-2</v>
      </c>
      <c r="G22" s="77">
        <f t="shared" si="1"/>
        <v>0</v>
      </c>
      <c r="H22" s="77">
        <v>6.2263768879390505E-4</v>
      </c>
      <c r="I22" s="77">
        <f t="shared" si="2"/>
        <v>6.2263768879390505E-4</v>
      </c>
      <c r="J22" s="76">
        <f>分析係数表!G25</f>
        <v>0.19607843137254902</v>
      </c>
      <c r="K22" s="78">
        <f t="shared" si="3"/>
        <v>1.2208582133213825E-4</v>
      </c>
      <c r="L22" s="79"/>
      <c r="M22" s="80"/>
      <c r="N22" s="81">
        <f>分析係数表!H25</f>
        <v>5.5779114705765173E-4</v>
      </c>
      <c r="O22" s="82">
        <f t="shared" si="4"/>
        <v>4.0498618161425373E-3</v>
      </c>
      <c r="P22" s="76">
        <f>分析係数表!C25</f>
        <v>2.3217247097844118E-2</v>
      </c>
      <c r="Q22" s="82">
        <f t="shared" si="5"/>
        <v>9.4026642497505039E-5</v>
      </c>
      <c r="R22" s="83">
        <v>3.2267566321816037E-4</v>
      </c>
      <c r="S22" s="84">
        <f t="shared" si="6"/>
        <v>9.4531335201206547E-4</v>
      </c>
      <c r="T22" s="85">
        <f>分析係数表!F25</f>
        <v>0.34640522875816993</v>
      </c>
      <c r="U22" s="86">
        <f t="shared" si="7"/>
        <v>3.2746148795189197E-4</v>
      </c>
      <c r="V22" s="87">
        <f>分析係数表!D25</f>
        <v>3.9215686274509803E-2</v>
      </c>
      <c r="W22" s="88">
        <f t="shared" si="8"/>
        <v>0</v>
      </c>
      <c r="X22" s="76">
        <f>分析係数表!E25</f>
        <v>3.9215686274509803E-2</v>
      </c>
      <c r="Y22" s="89">
        <f t="shared" si="9"/>
        <v>0</v>
      </c>
    </row>
    <row r="23" spans="1:25" x14ac:dyDescent="0.2">
      <c r="A23" s="6" t="s">
        <v>11</v>
      </c>
      <c r="B23" s="5" t="s">
        <v>35</v>
      </c>
      <c r="C23" s="90"/>
      <c r="D23" s="76">
        <f>投入係数表!J23</f>
        <v>0</v>
      </c>
      <c r="E23" s="77">
        <f t="shared" si="0"/>
        <v>0</v>
      </c>
      <c r="F23" s="76">
        <f>分析係数表!C26</f>
        <v>0.3263433813892529</v>
      </c>
      <c r="G23" s="77">
        <f t="shared" si="1"/>
        <v>0</v>
      </c>
      <c r="H23" s="77">
        <v>4.4413880689090591E-3</v>
      </c>
      <c r="I23" s="77">
        <f t="shared" si="2"/>
        <v>4.4413880689090591E-3</v>
      </c>
      <c r="J23" s="76">
        <f>分析係数表!G26</f>
        <v>0.19720279720279721</v>
      </c>
      <c r="K23" s="78">
        <f t="shared" si="3"/>
        <v>8.7585415065199632E-4</v>
      </c>
      <c r="L23" s="79"/>
      <c r="M23" s="80"/>
      <c r="N23" s="81">
        <f>分析係数表!H26</f>
        <v>1.195266743694968E-2</v>
      </c>
      <c r="O23" s="82">
        <f t="shared" si="4"/>
        <v>8.6782753203054383E-2</v>
      </c>
      <c r="P23" s="76">
        <f>分析係数表!C26</f>
        <v>0.3263433813892529</v>
      </c>
      <c r="Q23" s="82">
        <f t="shared" si="5"/>
        <v>2.8320977126553785E-2</v>
      </c>
      <c r="R23" s="83">
        <v>3.0047780941034798E-2</v>
      </c>
      <c r="S23" s="84">
        <f t="shared" si="6"/>
        <v>3.4489169009943858E-2</v>
      </c>
      <c r="T23" s="85">
        <f>分析係数表!F26</f>
        <v>0.33496503496503499</v>
      </c>
      <c r="U23" s="86">
        <f t="shared" si="7"/>
        <v>1.1552665703330845E-2</v>
      </c>
      <c r="V23" s="87">
        <f>分析係数表!D26</f>
        <v>7.8321678321678329E-2</v>
      </c>
      <c r="W23" s="88">
        <f t="shared" si="8"/>
        <v>0</v>
      </c>
      <c r="X23" s="76">
        <f>分析係数表!E26</f>
        <v>8.3216783216783219E-2</v>
      </c>
      <c r="Y23" s="89">
        <f t="shared" si="9"/>
        <v>0</v>
      </c>
    </row>
    <row r="24" spans="1:25" x14ac:dyDescent="0.2">
      <c r="A24" s="6" t="s">
        <v>12</v>
      </c>
      <c r="B24" s="5" t="s">
        <v>365</v>
      </c>
      <c r="C24" s="90"/>
      <c r="D24" s="76">
        <f>投入係数表!J24</f>
        <v>0</v>
      </c>
      <c r="E24" s="77">
        <f t="shared" si="0"/>
        <v>0</v>
      </c>
      <c r="F24" s="76">
        <f>分析係数表!C27</f>
        <v>4.6641791044776171E-2</v>
      </c>
      <c r="G24" s="77">
        <f t="shared" si="1"/>
        <v>0</v>
      </c>
      <c r="H24" s="77">
        <v>3.0220225741001787E-5</v>
      </c>
      <c r="I24" s="77">
        <f t="shared" si="2"/>
        <v>3.0220225741001787E-5</v>
      </c>
      <c r="J24" s="76">
        <f>分析係数表!G27</f>
        <v>0.18461538461538463</v>
      </c>
      <c r="K24" s="78">
        <f t="shared" si="3"/>
        <v>5.5791185983387916E-6</v>
      </c>
      <c r="L24" s="79"/>
      <c r="M24" s="80"/>
      <c r="N24" s="81">
        <f>分析係数表!H27</f>
        <v>1.1394876289892027E-2</v>
      </c>
      <c r="O24" s="82">
        <f t="shared" si="4"/>
        <v>8.2732891386911839E-2</v>
      </c>
      <c r="P24" s="76">
        <f>分析係数表!C27</f>
        <v>4.6641791044776171E-2</v>
      </c>
      <c r="Q24" s="82">
        <f t="shared" si="5"/>
        <v>3.8588102325985041E-3</v>
      </c>
      <c r="R24" s="83">
        <v>3.8709718529869753E-3</v>
      </c>
      <c r="S24" s="84">
        <f t="shared" si="6"/>
        <v>3.9011920787279772E-3</v>
      </c>
      <c r="T24" s="85">
        <f>分析係数表!F27</f>
        <v>0.35384615384615387</v>
      </c>
      <c r="U24" s="86">
        <f t="shared" si="7"/>
        <v>1.3804218124729766E-3</v>
      </c>
      <c r="V24" s="87">
        <f>分析係数表!D27</f>
        <v>3.0769230769230771E-2</v>
      </c>
      <c r="W24" s="88">
        <f t="shared" si="8"/>
        <v>0</v>
      </c>
      <c r="X24" s="76">
        <f>分析係数表!E27</f>
        <v>4.6153846153846156E-2</v>
      </c>
      <c r="Y24" s="89">
        <f t="shared" si="9"/>
        <v>0</v>
      </c>
    </row>
    <row r="25" spans="1:25" x14ac:dyDescent="0.2">
      <c r="A25" s="6" t="s">
        <v>13</v>
      </c>
      <c r="B25" s="5" t="s">
        <v>191</v>
      </c>
      <c r="C25" s="90"/>
      <c r="D25" s="76">
        <f>投入係数表!J25</f>
        <v>0</v>
      </c>
      <c r="E25" s="77">
        <f t="shared" si="0"/>
        <v>0</v>
      </c>
      <c r="F25" s="76">
        <f>分析係数表!C28</f>
        <v>2.8632025450689325E-2</v>
      </c>
      <c r="G25" s="77">
        <f t="shared" si="1"/>
        <v>0</v>
      </c>
      <c r="H25" s="77">
        <v>8.6181480835899717E-4</v>
      </c>
      <c r="I25" s="77">
        <f t="shared" si="2"/>
        <v>8.6181480835899717E-4</v>
      </c>
      <c r="J25" s="76">
        <f>分析係数表!G28</f>
        <v>0.12903225806451613</v>
      </c>
      <c r="K25" s="78">
        <f t="shared" si="3"/>
        <v>1.1120191075599964E-4</v>
      </c>
      <c r="L25" s="79"/>
      <c r="M25" s="80"/>
      <c r="N25" s="81">
        <f>分析係数表!H28</f>
        <v>2.2510857006255228E-2</v>
      </c>
      <c r="O25" s="82">
        <f t="shared" si="4"/>
        <v>0.16344085186575238</v>
      </c>
      <c r="P25" s="76">
        <f>分析係数表!C28</f>
        <v>2.8632025450689325E-2</v>
      </c>
      <c r="Q25" s="82">
        <f t="shared" si="5"/>
        <v>4.6796426303025657E-3</v>
      </c>
      <c r="R25" s="83">
        <v>4.8200311564517801E-3</v>
      </c>
      <c r="S25" s="84">
        <f t="shared" si="6"/>
        <v>5.6818459648107777E-3</v>
      </c>
      <c r="T25" s="85">
        <f>分析係数表!F28</f>
        <v>0.22580645161290322</v>
      </c>
      <c r="U25" s="86">
        <f t="shared" si="7"/>
        <v>1.2829974759250144E-3</v>
      </c>
      <c r="V25" s="87">
        <f>分析係数表!D28</f>
        <v>0.15207373271889402</v>
      </c>
      <c r="W25" s="88">
        <f t="shared" si="8"/>
        <v>0</v>
      </c>
      <c r="X25" s="76">
        <f>分析係数表!E28</f>
        <v>9.6774193548387094E-2</v>
      </c>
      <c r="Y25" s="89">
        <f t="shared" si="9"/>
        <v>0</v>
      </c>
    </row>
    <row r="26" spans="1:25" x14ac:dyDescent="0.2">
      <c r="A26" s="6" t="s">
        <v>14</v>
      </c>
      <c r="B26" s="5" t="s">
        <v>50</v>
      </c>
      <c r="C26" s="90"/>
      <c r="D26" s="76">
        <f>投入係数表!J26</f>
        <v>3.8402457757296467E-3</v>
      </c>
      <c r="E26" s="77">
        <f t="shared" si="0"/>
        <v>0.38402457757296465</v>
      </c>
      <c r="F26" s="76">
        <f>分析係数表!C29</f>
        <v>0.63560732113144758</v>
      </c>
      <c r="G26" s="77">
        <f t="shared" si="1"/>
        <v>0.24408883299978784</v>
      </c>
      <c r="H26" s="77">
        <v>0.29374280083589444</v>
      </c>
      <c r="I26" s="77">
        <f t="shared" si="2"/>
        <v>0.29374280083589444</v>
      </c>
      <c r="J26" s="76">
        <f>分析係数表!G29</f>
        <v>0.25937031484257872</v>
      </c>
      <c r="K26" s="78">
        <f t="shared" si="3"/>
        <v>7.6188162735546835E-2</v>
      </c>
      <c r="L26" s="79"/>
      <c r="M26" s="80"/>
      <c r="N26" s="81">
        <f>分析係数表!H29</f>
        <v>1.0239451770986892E-2</v>
      </c>
      <c r="O26" s="82">
        <f t="shared" si="4"/>
        <v>7.4343891910616591E-2</v>
      </c>
      <c r="P26" s="76">
        <f>分析係数表!C29</f>
        <v>0.63560732113144758</v>
      </c>
      <c r="Q26" s="82">
        <f t="shared" si="5"/>
        <v>4.7253521979792906E-2</v>
      </c>
      <c r="R26" s="83">
        <v>5.8780178222810009E-2</v>
      </c>
      <c r="S26" s="84">
        <f t="shared" si="6"/>
        <v>0.35252297905870444</v>
      </c>
      <c r="T26" s="85">
        <f>分析係数表!F29</f>
        <v>0.38680659670164919</v>
      </c>
      <c r="U26" s="86">
        <f t="shared" si="7"/>
        <v>0.13635821378882421</v>
      </c>
      <c r="V26" s="87">
        <f>分析係数表!D29</f>
        <v>0.1184407796101949</v>
      </c>
      <c r="W26" s="88">
        <f t="shared" si="8"/>
        <v>0</v>
      </c>
      <c r="X26" s="76">
        <f>分析係数表!E29</f>
        <v>6.5967016491754127E-2</v>
      </c>
      <c r="Y26" s="89">
        <f t="shared" si="9"/>
        <v>0</v>
      </c>
    </row>
    <row r="27" spans="1:25" x14ac:dyDescent="0.2">
      <c r="A27" s="6" t="s">
        <v>15</v>
      </c>
      <c r="B27" s="5" t="s">
        <v>36</v>
      </c>
      <c r="C27" s="90"/>
      <c r="D27" s="76">
        <f>投入係数表!J27</f>
        <v>3.0721966205837174E-3</v>
      </c>
      <c r="E27" s="77">
        <f t="shared" si="0"/>
        <v>0.30721966205837176</v>
      </c>
      <c r="F27" s="76">
        <f>分析係数表!C30</f>
        <v>1</v>
      </c>
      <c r="G27" s="77">
        <f t="shared" si="1"/>
        <v>0.30721966205837176</v>
      </c>
      <c r="H27" s="77">
        <v>0.33577968510153317</v>
      </c>
      <c r="I27" s="77">
        <f t="shared" si="2"/>
        <v>0.33577968510153317</v>
      </c>
      <c r="J27" s="76">
        <f>分析係数表!G30</f>
        <v>0.34552666372851476</v>
      </c>
      <c r="K27" s="78">
        <f t="shared" si="3"/>
        <v>0.11602083434094403</v>
      </c>
      <c r="L27" s="79"/>
      <c r="M27" s="80"/>
      <c r="N27" s="81">
        <f>分析係数表!H30</f>
        <v>0</v>
      </c>
      <c r="O27" s="82">
        <f t="shared" si="4"/>
        <v>0</v>
      </c>
      <c r="P27" s="76">
        <f>分析係数表!C30</f>
        <v>1</v>
      </c>
      <c r="Q27" s="82">
        <f t="shared" si="5"/>
        <v>0</v>
      </c>
      <c r="R27" s="83">
        <v>1.2291803918135079E-2</v>
      </c>
      <c r="S27" s="84">
        <f t="shared" si="6"/>
        <v>0.34807148901966822</v>
      </c>
      <c r="T27" s="85">
        <f>分析係数表!F30</f>
        <v>0.44072278536800352</v>
      </c>
      <c r="U27" s="86">
        <f t="shared" si="7"/>
        <v>0.15340303614793663</v>
      </c>
      <c r="V27" s="87">
        <f>分析係数表!D30</f>
        <v>0.15998237108858529</v>
      </c>
      <c r="W27" s="88">
        <f t="shared" si="8"/>
        <v>0</v>
      </c>
      <c r="X27" s="76">
        <f>分析係数表!E30</f>
        <v>8.153371529308065E-2</v>
      </c>
      <c r="Y27" s="89">
        <f t="shared" si="9"/>
        <v>0</v>
      </c>
    </row>
    <row r="28" spans="1:25" x14ac:dyDescent="0.2">
      <c r="A28" s="6" t="s">
        <v>16</v>
      </c>
      <c r="B28" s="5" t="s">
        <v>192</v>
      </c>
      <c r="C28" s="90"/>
      <c r="D28" s="76">
        <f>投入係数表!J28</f>
        <v>2.9953917050691243E-2</v>
      </c>
      <c r="E28" s="77">
        <f t="shared" si="0"/>
        <v>2.9953917050691241</v>
      </c>
      <c r="F28" s="76">
        <f>分析係数表!C31</f>
        <v>3.6128152692569859E-2</v>
      </c>
      <c r="G28" s="77">
        <f t="shared" si="1"/>
        <v>0.1082179688947945</v>
      </c>
      <c r="H28" s="77">
        <v>0.11480809562870248</v>
      </c>
      <c r="I28" s="77">
        <f t="shared" si="2"/>
        <v>0.11480809562870248</v>
      </c>
      <c r="J28" s="76">
        <f>分析係数表!G31</f>
        <v>5.6603773584905662E-2</v>
      </c>
      <c r="K28" s="78">
        <f t="shared" si="3"/>
        <v>6.4985714506812725E-3</v>
      </c>
      <c r="L28" s="79"/>
      <c r="M28" s="80"/>
      <c r="N28" s="81">
        <f>分析係数表!H31</f>
        <v>2.4303757121797682E-2</v>
      </c>
      <c r="O28" s="82">
        <f t="shared" si="4"/>
        <v>0.17645826484621058</v>
      </c>
      <c r="P28" s="76">
        <f>分析係数表!C31</f>
        <v>3.6128152692569859E-2</v>
      </c>
      <c r="Q28" s="82">
        <f t="shared" si="5"/>
        <v>6.3751111362298279E-3</v>
      </c>
      <c r="R28" s="83">
        <v>7.2906449692183581E-3</v>
      </c>
      <c r="S28" s="84">
        <f t="shared" si="6"/>
        <v>0.12209874059792084</v>
      </c>
      <c r="T28" s="85">
        <f>分析係数表!F31</f>
        <v>0.33962264150943394</v>
      </c>
      <c r="U28" s="86">
        <f t="shared" si="7"/>
        <v>4.1467496806841038E-2</v>
      </c>
      <c r="V28" s="87">
        <f>分析係数表!D31</f>
        <v>0</v>
      </c>
      <c r="W28" s="88">
        <f t="shared" si="8"/>
        <v>0</v>
      </c>
      <c r="X28" s="76">
        <f>分析係数表!E31</f>
        <v>0</v>
      </c>
      <c r="Y28" s="89">
        <f t="shared" si="9"/>
        <v>0</v>
      </c>
    </row>
    <row r="29" spans="1:25" x14ac:dyDescent="0.2">
      <c r="A29" s="6" t="s">
        <v>17</v>
      </c>
      <c r="B29" s="5" t="s">
        <v>272</v>
      </c>
      <c r="C29" s="90"/>
      <c r="D29" s="76">
        <f>投入係数表!J29</f>
        <v>2.304147465437788E-3</v>
      </c>
      <c r="E29" s="77">
        <f t="shared" si="0"/>
        <v>0.2304147465437788</v>
      </c>
      <c r="F29" s="76">
        <f>分析係数表!C32</f>
        <v>1</v>
      </c>
      <c r="G29" s="77">
        <f t="shared" si="1"/>
        <v>0.2304147465437788</v>
      </c>
      <c r="H29" s="77">
        <v>0.26419776199134559</v>
      </c>
      <c r="I29" s="77">
        <f t="shared" si="2"/>
        <v>0.26419776199134559</v>
      </c>
      <c r="J29" s="76">
        <f>分析係数表!G32</f>
        <v>0.14012738853503184</v>
      </c>
      <c r="K29" s="78">
        <f t="shared" si="3"/>
        <v>3.7021342444647151E-2</v>
      </c>
      <c r="L29" s="79"/>
      <c r="M29" s="80"/>
      <c r="N29" s="81">
        <f>分析係数表!H32</f>
        <v>7.0919160125901427E-3</v>
      </c>
      <c r="O29" s="82">
        <f t="shared" si="4"/>
        <v>5.1491100233812259E-2</v>
      </c>
      <c r="P29" s="76">
        <f>分析係数表!C32</f>
        <v>1</v>
      </c>
      <c r="Q29" s="82">
        <f t="shared" si="5"/>
        <v>5.1491100233812259E-2</v>
      </c>
      <c r="R29" s="83">
        <v>6.217275990561557E-2</v>
      </c>
      <c r="S29" s="84">
        <f t="shared" si="6"/>
        <v>0.32637052189696114</v>
      </c>
      <c r="T29" s="85">
        <f>分析係数表!F32</f>
        <v>0.48195329087048833</v>
      </c>
      <c r="U29" s="86">
        <f t="shared" si="7"/>
        <v>0.1572953470713592</v>
      </c>
      <c r="V29" s="87">
        <f>分析係数表!D32</f>
        <v>1.0615711252653927E-2</v>
      </c>
      <c r="W29" s="88">
        <f t="shared" si="8"/>
        <v>0</v>
      </c>
      <c r="X29" s="76">
        <f>分析係数表!E32</f>
        <v>1.4861995753715499E-2</v>
      </c>
      <c r="Y29" s="89">
        <f t="shared" si="9"/>
        <v>0</v>
      </c>
    </row>
    <row r="30" spans="1:25" x14ac:dyDescent="0.2">
      <c r="A30" s="6" t="s">
        <v>18</v>
      </c>
      <c r="B30" s="5" t="s">
        <v>273</v>
      </c>
      <c r="C30" s="90"/>
      <c r="D30" s="76">
        <f>投入係数表!J30</f>
        <v>2.304147465437788E-3</v>
      </c>
      <c r="E30" s="77">
        <f t="shared" si="0"/>
        <v>0.2304147465437788</v>
      </c>
      <c r="F30" s="76">
        <f>分析係数表!C33</f>
        <v>1</v>
      </c>
      <c r="G30" s="77">
        <f t="shared" si="1"/>
        <v>0.2304147465437788</v>
      </c>
      <c r="H30" s="77">
        <v>0.2393930264520292</v>
      </c>
      <c r="I30" s="77">
        <f t="shared" si="2"/>
        <v>0.2393930264520292</v>
      </c>
      <c r="J30" s="76">
        <f>分析係数表!G33</f>
        <v>0.50577557755775582</v>
      </c>
      <c r="K30" s="78">
        <f t="shared" si="3"/>
        <v>0.12107914621707419</v>
      </c>
      <c r="L30" s="79"/>
      <c r="M30" s="80"/>
      <c r="N30" s="81">
        <f>分析係数表!H33</f>
        <v>1.0358978445356389E-3</v>
      </c>
      <c r="O30" s="82">
        <f t="shared" si="4"/>
        <v>7.5211719442647125E-3</v>
      </c>
      <c r="P30" s="76">
        <f>分析係数表!C33</f>
        <v>1</v>
      </c>
      <c r="Q30" s="82">
        <f t="shared" si="5"/>
        <v>7.5211719442647125E-3</v>
      </c>
      <c r="R30" s="83">
        <v>1.5042543065013491E-2</v>
      </c>
      <c r="S30" s="84">
        <f t="shared" si="6"/>
        <v>0.25443556951704271</v>
      </c>
      <c r="T30" s="85">
        <f>分析係数表!F33</f>
        <v>0.6410891089108911</v>
      </c>
      <c r="U30" s="86">
        <f t="shared" si="7"/>
        <v>0.16311587253691601</v>
      </c>
      <c r="V30" s="87">
        <f>分析係数表!D33</f>
        <v>2.3927392739273929E-2</v>
      </c>
      <c r="W30" s="88">
        <f t="shared" si="8"/>
        <v>0</v>
      </c>
      <c r="X30" s="76">
        <f>分析係数表!E33</f>
        <v>2.0627062706270627E-2</v>
      </c>
      <c r="Y30" s="89">
        <f t="shared" si="9"/>
        <v>0</v>
      </c>
    </row>
    <row r="31" spans="1:25" x14ac:dyDescent="0.2">
      <c r="A31" s="6" t="s">
        <v>19</v>
      </c>
      <c r="B31" s="5" t="s">
        <v>274</v>
      </c>
      <c r="C31" s="90"/>
      <c r="D31" s="76">
        <f>投入係数表!J31</f>
        <v>4.0706605222734255E-2</v>
      </c>
      <c r="E31" s="77">
        <f t="shared" si="0"/>
        <v>4.0706605222734256</v>
      </c>
      <c r="F31" s="76">
        <f>分析係数表!C34</f>
        <v>0.1150316455696202</v>
      </c>
      <c r="G31" s="77">
        <f t="shared" si="1"/>
        <v>0.46825477843240176</v>
      </c>
      <c r="H31" s="77">
        <v>0.50130166918930186</v>
      </c>
      <c r="I31" s="77">
        <f t="shared" si="2"/>
        <v>0.50130166918930186</v>
      </c>
      <c r="J31" s="76">
        <f>分析係数表!G34</f>
        <v>0.42702251876563802</v>
      </c>
      <c r="K31" s="78">
        <f t="shared" si="3"/>
        <v>0.21406710143863431</v>
      </c>
      <c r="L31" s="79"/>
      <c r="M31" s="80"/>
      <c r="N31" s="81">
        <f>分析係数表!H34</f>
        <v>0.17339336228535002</v>
      </c>
      <c r="O31" s="82">
        <f t="shared" si="4"/>
        <v>1.2589284731323087</v>
      </c>
      <c r="P31" s="76">
        <f>分析係数表!C34</f>
        <v>0.1150316455696202</v>
      </c>
      <c r="Q31" s="82">
        <f t="shared" si="5"/>
        <v>0.14481661391885886</v>
      </c>
      <c r="R31" s="83">
        <v>0.15129971301082529</v>
      </c>
      <c r="S31" s="84">
        <f t="shared" si="6"/>
        <v>0.65260138220012709</v>
      </c>
      <c r="T31" s="85">
        <f>分析係数表!F34</f>
        <v>0.70141784820683906</v>
      </c>
      <c r="U31" s="86">
        <f t="shared" si="7"/>
        <v>0.45774625723962209</v>
      </c>
      <c r="V31" s="87">
        <f>分析係数表!D34</f>
        <v>0.4553794829024187</v>
      </c>
      <c r="W31" s="88">
        <f t="shared" si="8"/>
        <v>0</v>
      </c>
      <c r="X31" s="76">
        <f>分析係数表!E34</f>
        <v>0.29190992493744788</v>
      </c>
      <c r="Y31" s="89">
        <f t="shared" si="9"/>
        <v>0</v>
      </c>
    </row>
    <row r="32" spans="1:25" x14ac:dyDescent="0.2">
      <c r="A32" s="6" t="s">
        <v>20</v>
      </c>
      <c r="B32" s="5" t="s">
        <v>37</v>
      </c>
      <c r="C32" s="90"/>
      <c r="D32" s="76">
        <f>投入係数表!J32</f>
        <v>5.3763440860215058E-3</v>
      </c>
      <c r="E32" s="77">
        <f t="shared" si="0"/>
        <v>0.53763440860215062</v>
      </c>
      <c r="F32" s="76">
        <f>分析係数表!C35</f>
        <v>3.8036267138434332E-2</v>
      </c>
      <c r="G32" s="77">
        <f t="shared" si="1"/>
        <v>2.0449605988405558E-2</v>
      </c>
      <c r="H32" s="77">
        <v>2.4675557652522641E-2</v>
      </c>
      <c r="I32" s="77">
        <f t="shared" si="2"/>
        <v>2.4675557652522641E-2</v>
      </c>
      <c r="J32" s="76">
        <f>分析係数表!G35</f>
        <v>0.34782608695652173</v>
      </c>
      <c r="K32" s="78">
        <f t="shared" si="3"/>
        <v>8.5828026617470049E-3</v>
      </c>
      <c r="L32" s="79"/>
      <c r="M32" s="80"/>
      <c r="N32" s="81">
        <f>分析係数表!H35</f>
        <v>6.6058408701541893E-2</v>
      </c>
      <c r="O32" s="82">
        <f t="shared" si="4"/>
        <v>0.47961934936888051</v>
      </c>
      <c r="P32" s="76">
        <f>分析係数表!C35</f>
        <v>3.8036267138434332E-2</v>
      </c>
      <c r="Q32" s="82">
        <f t="shared" si="5"/>
        <v>1.8242929697356806E-2</v>
      </c>
      <c r="R32" s="83">
        <v>2.0854064972238087E-2</v>
      </c>
      <c r="S32" s="84">
        <f t="shared" si="6"/>
        <v>4.5529622624760728E-2</v>
      </c>
      <c r="T32" s="85">
        <f>分析係数表!F35</f>
        <v>0.69565217391304346</v>
      </c>
      <c r="U32" s="86">
        <f t="shared" si="7"/>
        <v>3.1672780956355291E-2</v>
      </c>
      <c r="V32" s="87">
        <f>分析係数表!D35</f>
        <v>0.27173913043478259</v>
      </c>
      <c r="W32" s="88">
        <f t="shared" si="8"/>
        <v>0</v>
      </c>
      <c r="X32" s="76">
        <f>分析係数表!E35</f>
        <v>0.25</v>
      </c>
      <c r="Y32" s="89">
        <f t="shared" si="9"/>
        <v>0</v>
      </c>
    </row>
    <row r="33" spans="1:25" x14ac:dyDescent="0.2">
      <c r="A33" s="6" t="s">
        <v>21</v>
      </c>
      <c r="B33" s="5" t="s">
        <v>38</v>
      </c>
      <c r="C33" s="90"/>
      <c r="D33" s="76">
        <f>投入係数表!J33</f>
        <v>1.5360983102918587E-3</v>
      </c>
      <c r="E33" s="77">
        <f t="shared" si="0"/>
        <v>0.15360983102918588</v>
      </c>
      <c r="F33" s="76">
        <f>分析係数表!C36</f>
        <v>0.6983193277310924</v>
      </c>
      <c r="G33" s="77">
        <f t="shared" si="1"/>
        <v>0.10726871393718777</v>
      </c>
      <c r="H33" s="77">
        <v>0.14066433161746084</v>
      </c>
      <c r="I33" s="77">
        <f t="shared" si="2"/>
        <v>0.14066433161746084</v>
      </c>
      <c r="J33" s="76">
        <f>分析係数表!G36</f>
        <v>2.0048115477145148E-3</v>
      </c>
      <c r="K33" s="78">
        <f t="shared" si="3"/>
        <v>2.8200547637822939E-4</v>
      </c>
      <c r="L33" s="79"/>
      <c r="M33" s="80"/>
      <c r="N33" s="81">
        <f>分析係数表!H36</f>
        <v>0.13239571297661262</v>
      </c>
      <c r="O33" s="82">
        <f t="shared" si="4"/>
        <v>0.96126362964583234</v>
      </c>
      <c r="P33" s="76">
        <f>分析係数表!C36</f>
        <v>0.6983193277310924</v>
      </c>
      <c r="Q33" s="82">
        <f t="shared" si="5"/>
        <v>0.67126897162662746</v>
      </c>
      <c r="R33" s="83">
        <v>0.68654849412915009</v>
      </c>
      <c r="S33" s="84">
        <f t="shared" si="6"/>
        <v>0.82721282574661092</v>
      </c>
      <c r="T33" s="85">
        <f>分析係数表!F36</f>
        <v>0.90136327185244591</v>
      </c>
      <c r="U33" s="86">
        <f t="shared" si="7"/>
        <v>0.74561925913327243</v>
      </c>
      <c r="V33" s="87">
        <f>分析係数表!D36</f>
        <v>3.6086607858861267E-3</v>
      </c>
      <c r="W33" s="88">
        <f t="shared" si="8"/>
        <v>0</v>
      </c>
      <c r="X33" s="76">
        <f>分析係数表!E36</f>
        <v>4.0096230954290296E-4</v>
      </c>
      <c r="Y33" s="89">
        <f t="shared" si="9"/>
        <v>0</v>
      </c>
    </row>
    <row r="34" spans="1:25" x14ac:dyDescent="0.2">
      <c r="A34" s="6" t="s">
        <v>22</v>
      </c>
      <c r="B34" s="5" t="s">
        <v>377</v>
      </c>
      <c r="C34" s="90"/>
      <c r="D34" s="76">
        <f>投入係数表!J34</f>
        <v>2.1505376344086023E-2</v>
      </c>
      <c r="E34" s="77">
        <f t="shared" si="0"/>
        <v>2.1505376344086025</v>
      </c>
      <c r="F34" s="76">
        <f>分析係数表!C37</f>
        <v>0.25193798449612403</v>
      </c>
      <c r="G34" s="77">
        <f t="shared" si="1"/>
        <v>0.54180211719596572</v>
      </c>
      <c r="H34" s="77">
        <v>0.59452067696918254</v>
      </c>
      <c r="I34" s="77">
        <f t="shared" si="2"/>
        <v>0.59452067696918254</v>
      </c>
      <c r="J34" s="76">
        <f>分析係数表!G37</f>
        <v>0.36436436436436437</v>
      </c>
      <c r="K34" s="78">
        <f t="shared" si="3"/>
        <v>0.21662214856534778</v>
      </c>
      <c r="L34" s="79"/>
      <c r="M34" s="80"/>
      <c r="N34" s="81">
        <f>分析係数表!H37</f>
        <v>5.107773218056496E-2</v>
      </c>
      <c r="O34" s="82">
        <f t="shared" si="4"/>
        <v>0.37085163202105231</v>
      </c>
      <c r="P34" s="76">
        <f>分析係数表!C37</f>
        <v>0.25193798449612403</v>
      </c>
      <c r="Q34" s="82">
        <f t="shared" si="5"/>
        <v>9.3431612718482174E-2</v>
      </c>
      <c r="R34" s="83">
        <v>0.10377940759107256</v>
      </c>
      <c r="S34" s="84">
        <f t="shared" si="6"/>
        <v>0.69830008456025505</v>
      </c>
      <c r="T34" s="85">
        <f>分析係数表!F37</f>
        <v>0.67567567567567566</v>
      </c>
      <c r="U34" s="86">
        <f t="shared" si="7"/>
        <v>0.47182438145963179</v>
      </c>
      <c r="V34" s="87">
        <f>分析係数表!D37</f>
        <v>9.1091091091091092E-2</v>
      </c>
      <c r="W34" s="88">
        <f t="shared" si="8"/>
        <v>0</v>
      </c>
      <c r="X34" s="76">
        <f>分析係数表!E37</f>
        <v>7.6576576576576572E-2</v>
      </c>
      <c r="Y34" s="89">
        <f t="shared" si="9"/>
        <v>0</v>
      </c>
    </row>
    <row r="35" spans="1:25" x14ac:dyDescent="0.2">
      <c r="A35" s="6" t="s">
        <v>23</v>
      </c>
      <c r="B35" s="5" t="s">
        <v>193</v>
      </c>
      <c r="C35" s="90"/>
      <c r="D35" s="76">
        <f>投入係数表!J35</f>
        <v>1.1520737327188941E-2</v>
      </c>
      <c r="E35" s="77">
        <f t="shared" si="0"/>
        <v>1.1520737327188941</v>
      </c>
      <c r="F35" s="76">
        <f>分析係数表!C38</f>
        <v>5.8638743455497355E-2</v>
      </c>
      <c r="G35" s="77">
        <f t="shared" si="1"/>
        <v>6.7556156054720456E-2</v>
      </c>
      <c r="H35" s="77">
        <v>7.4541638516520445E-2</v>
      </c>
      <c r="I35" s="77">
        <f t="shared" si="2"/>
        <v>7.4541638516520445E-2</v>
      </c>
      <c r="J35" s="76">
        <f>分析係数表!G38</f>
        <v>6.6115702479338845E-2</v>
      </c>
      <c r="K35" s="78">
        <f t="shared" si="3"/>
        <v>4.9283727944806907E-3</v>
      </c>
      <c r="L35" s="79"/>
      <c r="M35" s="80"/>
      <c r="N35" s="81">
        <f>分析係数表!H38</f>
        <v>4.4663133989401971E-2</v>
      </c>
      <c r="O35" s="82">
        <f t="shared" si="4"/>
        <v>0.32427822113541321</v>
      </c>
      <c r="P35" s="76">
        <f>分析係数表!C38</f>
        <v>5.8638743455497355E-2</v>
      </c>
      <c r="Q35" s="82">
        <f t="shared" si="5"/>
        <v>1.9015267417364534E-2</v>
      </c>
      <c r="R35" s="83">
        <v>2.1320358511138303E-2</v>
      </c>
      <c r="S35" s="84">
        <f t="shared" si="6"/>
        <v>9.5861997027658741E-2</v>
      </c>
      <c r="T35" s="85">
        <f>分析係数表!F38</f>
        <v>0.57851239669421484</v>
      </c>
      <c r="U35" s="86">
        <f t="shared" si="7"/>
        <v>5.5457353652364559E-2</v>
      </c>
      <c r="V35" s="87">
        <f>分析係数表!D38</f>
        <v>8.2644628099173556E-2</v>
      </c>
      <c r="W35" s="88">
        <f t="shared" si="8"/>
        <v>0</v>
      </c>
      <c r="X35" s="76">
        <f>分析係数表!E38</f>
        <v>0</v>
      </c>
      <c r="Y35" s="89">
        <f t="shared" si="9"/>
        <v>0</v>
      </c>
    </row>
    <row r="36" spans="1:25" x14ac:dyDescent="0.2">
      <c r="A36" s="6" t="s">
        <v>24</v>
      </c>
      <c r="B36" s="5" t="s">
        <v>39</v>
      </c>
      <c r="C36" s="90"/>
      <c r="D36" s="76">
        <f>投入係数表!J36</f>
        <v>0</v>
      </c>
      <c r="E36" s="77">
        <f t="shared" si="0"/>
        <v>0</v>
      </c>
      <c r="F36" s="76">
        <f>分析係数表!C39</f>
        <v>1</v>
      </c>
      <c r="G36" s="77">
        <f t="shared" si="1"/>
        <v>0</v>
      </c>
      <c r="H36" s="77">
        <v>2.6242835529436837E-2</v>
      </c>
      <c r="I36" s="77">
        <f t="shared" si="2"/>
        <v>2.6242835529436837E-2</v>
      </c>
      <c r="J36" s="76">
        <f>分析係数表!G39</f>
        <v>0.34956843403205917</v>
      </c>
      <c r="K36" s="78">
        <f t="shared" si="3"/>
        <v>9.1736669205861199E-3</v>
      </c>
      <c r="L36" s="79"/>
      <c r="M36" s="80"/>
      <c r="N36" s="81">
        <f>分析係数表!H39</f>
        <v>4.0639069285628906E-3</v>
      </c>
      <c r="O36" s="82">
        <f t="shared" si="4"/>
        <v>2.9506136089038484E-2</v>
      </c>
      <c r="P36" s="76">
        <f>分析係数表!C39</f>
        <v>1</v>
      </c>
      <c r="Q36" s="82">
        <f t="shared" si="5"/>
        <v>2.9506136089038484E-2</v>
      </c>
      <c r="R36" s="83">
        <v>5.2660365644731429E-2</v>
      </c>
      <c r="S36" s="84">
        <f t="shared" si="6"/>
        <v>7.8903201174168269E-2</v>
      </c>
      <c r="T36" s="85">
        <f>分析係数表!F39</f>
        <v>0.6997533908754624</v>
      </c>
      <c r="U36" s="86">
        <f t="shared" si="7"/>
        <v>5.5212782572553014E-2</v>
      </c>
      <c r="V36" s="87">
        <f>分析係数表!D39</f>
        <v>6.7817509247842175E-2</v>
      </c>
      <c r="W36" s="88">
        <f t="shared" si="8"/>
        <v>0</v>
      </c>
      <c r="X36" s="76">
        <f>分析係数表!E39</f>
        <v>8.0764488286066582E-2</v>
      </c>
      <c r="Y36" s="89">
        <f t="shared" si="9"/>
        <v>0</v>
      </c>
    </row>
    <row r="37" spans="1:25" x14ac:dyDescent="0.2">
      <c r="A37" s="6" t="s">
        <v>25</v>
      </c>
      <c r="B37" s="5" t="s">
        <v>40</v>
      </c>
      <c r="C37" s="90"/>
      <c r="D37" s="76">
        <f>投入係数表!J37</f>
        <v>0</v>
      </c>
      <c r="E37" s="77">
        <f t="shared" si="0"/>
        <v>0</v>
      </c>
      <c r="F37" s="76">
        <f>分析係数表!C40</f>
        <v>0.52321668909825036</v>
      </c>
      <c r="G37" s="77">
        <f t="shared" si="1"/>
        <v>0</v>
      </c>
      <c r="H37" s="77">
        <v>4.2056695146433872E-4</v>
      </c>
      <c r="I37" s="77">
        <f t="shared" si="2"/>
        <v>4.2056695146433872E-4</v>
      </c>
      <c r="J37" s="76">
        <f>分析係数表!G40</f>
        <v>0.58262454434993927</v>
      </c>
      <c r="K37" s="78">
        <f t="shared" si="3"/>
        <v>2.4503262846555337E-4</v>
      </c>
      <c r="L37" s="79"/>
      <c r="M37" s="80"/>
      <c r="N37" s="81">
        <f>分析係数表!H40</f>
        <v>2.9881668592374198E-2</v>
      </c>
      <c r="O37" s="82">
        <f t="shared" si="4"/>
        <v>0.21695688300763594</v>
      </c>
      <c r="P37" s="76">
        <f>分析係数表!C40</f>
        <v>0.52321668909825036</v>
      </c>
      <c r="Q37" s="82">
        <f t="shared" si="5"/>
        <v>0.11351546200433173</v>
      </c>
      <c r="R37" s="83">
        <v>0.1135579440185417</v>
      </c>
      <c r="S37" s="84">
        <f t="shared" si="6"/>
        <v>0.11397851097000604</v>
      </c>
      <c r="T37" s="85">
        <f>分析係数表!F40</f>
        <v>0.77642770352369384</v>
      </c>
      <c r="U37" s="86">
        <f t="shared" si="7"/>
        <v>8.8496073523491939E-2</v>
      </c>
      <c r="V37" s="87">
        <f>分析係数表!D40</f>
        <v>0.18529769137302551</v>
      </c>
      <c r="W37" s="88">
        <f t="shared" si="8"/>
        <v>0</v>
      </c>
      <c r="X37" s="76">
        <f>分析係数表!E40</f>
        <v>0.10328068043742406</v>
      </c>
      <c r="Y37" s="89">
        <f t="shared" si="9"/>
        <v>0</v>
      </c>
    </row>
    <row r="38" spans="1:25" x14ac:dyDescent="0.2">
      <c r="A38" s="6" t="s">
        <v>26</v>
      </c>
      <c r="B38" s="5" t="s">
        <v>276</v>
      </c>
      <c r="C38" s="90"/>
      <c r="D38" s="76">
        <f>投入係数表!J38</f>
        <v>0</v>
      </c>
      <c r="E38" s="77">
        <f t="shared" si="0"/>
        <v>0</v>
      </c>
      <c r="F38" s="76">
        <f>分析係数表!C41</f>
        <v>0.20545717383447781</v>
      </c>
      <c r="G38" s="77">
        <f t="shared" si="1"/>
        <v>0</v>
      </c>
      <c r="H38" s="77">
        <v>3.2807860020649061E-4</v>
      </c>
      <c r="I38" s="77">
        <f t="shared" si="2"/>
        <v>3.2807860020649061E-4</v>
      </c>
      <c r="J38" s="76">
        <f>分析係数表!G41</f>
        <v>0.49662731871838112</v>
      </c>
      <c r="K38" s="78">
        <f t="shared" si="3"/>
        <v>1.6293279554942914E-4</v>
      </c>
      <c r="L38" s="79"/>
      <c r="M38" s="80"/>
      <c r="N38" s="81">
        <f>分析係数表!H41</f>
        <v>5.2870632296107417E-2</v>
      </c>
      <c r="O38" s="82">
        <f t="shared" si="4"/>
        <v>0.38386904500151053</v>
      </c>
      <c r="P38" s="76">
        <f>分析係数表!C41</f>
        <v>0.20545717383447781</v>
      </c>
      <c r="Q38" s="82">
        <f t="shared" si="5"/>
        <v>7.8868649108550334E-2</v>
      </c>
      <c r="R38" s="83">
        <v>7.9319256661203111E-2</v>
      </c>
      <c r="S38" s="84">
        <f t="shared" si="6"/>
        <v>7.9647335261409602E-2</v>
      </c>
      <c r="T38" s="85">
        <f>分析係数表!F41</f>
        <v>0.59106239460370991</v>
      </c>
      <c r="U38" s="86">
        <f t="shared" si="7"/>
        <v>4.7076544703413263E-2</v>
      </c>
      <c r="V38" s="87">
        <f>分析係数表!D41</f>
        <v>0.2799325463743676</v>
      </c>
      <c r="W38" s="88">
        <f t="shared" si="8"/>
        <v>0</v>
      </c>
      <c r="X38" s="76">
        <f>分析係数表!E41</f>
        <v>0.26559865092748736</v>
      </c>
      <c r="Y38" s="89">
        <f t="shared" si="9"/>
        <v>0</v>
      </c>
    </row>
    <row r="39" spans="1:25" x14ac:dyDescent="0.2">
      <c r="A39" s="6" t="s">
        <v>51</v>
      </c>
      <c r="B39" s="5" t="s">
        <v>367</v>
      </c>
      <c r="C39" s="90"/>
      <c r="D39" s="76">
        <f>投入係数表!J39</f>
        <v>1.5360983102918587E-3</v>
      </c>
      <c r="E39" s="77">
        <f>$C$12*D39</f>
        <v>0.15360983102918588</v>
      </c>
      <c r="F39" s="76">
        <f>分析係数表!C42</f>
        <v>0.63260340632603407</v>
      </c>
      <c r="G39" s="77">
        <f>E39*F39</f>
        <v>9.7174102354229505E-2</v>
      </c>
      <c r="H39" s="77">
        <v>0.1020037853868432</v>
      </c>
      <c r="I39" s="77">
        <f>C39+H39</f>
        <v>0.1020037853868432</v>
      </c>
      <c r="J39" s="76">
        <f>分析係数表!G42</f>
        <v>0.48091603053435117</v>
      </c>
      <c r="K39" s="78">
        <f>I39*J39</f>
        <v>4.9055255567718489E-2</v>
      </c>
      <c r="L39" s="79"/>
      <c r="M39" s="80"/>
      <c r="N39" s="81">
        <f>分析係数表!H42</f>
        <v>1.4900992071397267E-2</v>
      </c>
      <c r="O39" s="82">
        <f t="shared" si="4"/>
        <v>0.10818916565980778</v>
      </c>
      <c r="P39" s="76">
        <f>分析係数表!C42</f>
        <v>0.63260340632603407</v>
      </c>
      <c r="Q39" s="82">
        <f>O39*P39</f>
        <v>6.844083472396599E-2</v>
      </c>
      <c r="R39" s="83">
        <v>6.9580582603047683E-2</v>
      </c>
      <c r="S39" s="84">
        <f>I39+R39</f>
        <v>0.17158436798989088</v>
      </c>
      <c r="T39" s="85">
        <f>分析係数表!F42</f>
        <v>0.54580152671755722</v>
      </c>
      <c r="U39" s="86">
        <f t="shared" si="7"/>
        <v>9.3651010009749597E-2</v>
      </c>
      <c r="V39" s="87">
        <f>分析係数表!D42</f>
        <v>0.26335877862595419</v>
      </c>
      <c r="W39" s="88">
        <f t="shared" si="8"/>
        <v>0</v>
      </c>
      <c r="X39" s="76">
        <f>分析係数表!E42</f>
        <v>0.19083969465648856</v>
      </c>
      <c r="Y39" s="89">
        <f t="shared" si="9"/>
        <v>0</v>
      </c>
    </row>
    <row r="40" spans="1:25" x14ac:dyDescent="0.2">
      <c r="A40" s="6" t="s">
        <v>194</v>
      </c>
      <c r="B40" s="5" t="s">
        <v>41</v>
      </c>
      <c r="C40" s="90"/>
      <c r="D40" s="76">
        <f>投入係数表!J40</f>
        <v>4.4546850998463901E-2</v>
      </c>
      <c r="E40" s="77">
        <f>$C$12*D40</f>
        <v>4.4546850998463903</v>
      </c>
      <c r="F40" s="76">
        <f>分析係数表!C43</f>
        <v>0.18460513162279235</v>
      </c>
      <c r="G40" s="77">
        <f>E40*F40</f>
        <v>0.82235772919523475</v>
      </c>
      <c r="H40" s="77">
        <v>0.91239635239162409</v>
      </c>
      <c r="I40" s="77">
        <f>C40+H40</f>
        <v>0.91239635239162409</v>
      </c>
      <c r="J40" s="76">
        <f>分析係数表!G43</f>
        <v>0.34455128205128205</v>
      </c>
      <c r="K40" s="78">
        <f>I40*J40</f>
        <v>0.31436733295544739</v>
      </c>
      <c r="L40" s="79"/>
      <c r="M40" s="80"/>
      <c r="N40" s="81">
        <f>分析係数表!H43</f>
        <v>4.0001593688991595E-2</v>
      </c>
      <c r="O40" s="82">
        <f t="shared" si="4"/>
        <v>0.290432947386222</v>
      </c>
      <c r="P40" s="76">
        <f>分析係数表!C43</f>
        <v>0.18460513162279235</v>
      </c>
      <c r="Q40" s="82">
        <f>O40*P40</f>
        <v>5.3615412479829039E-2</v>
      </c>
      <c r="R40" s="83">
        <v>7.016879234225544E-2</v>
      </c>
      <c r="S40" s="84">
        <f>I40+R40</f>
        <v>0.98256514473387957</v>
      </c>
      <c r="T40" s="85">
        <f>分析係数表!F43</f>
        <v>0.64423076923076927</v>
      </c>
      <c r="U40" s="86">
        <f t="shared" si="7"/>
        <v>0.63299869901124939</v>
      </c>
      <c r="V40" s="87">
        <f>分析係数表!D43</f>
        <v>0.36378205128205127</v>
      </c>
      <c r="W40" s="88">
        <f t="shared" si="8"/>
        <v>0</v>
      </c>
      <c r="X40" s="76">
        <f>分析係数表!E43</f>
        <v>0.22596153846153846</v>
      </c>
      <c r="Y40" s="89">
        <f t="shared" si="9"/>
        <v>0</v>
      </c>
    </row>
    <row r="41" spans="1:25" x14ac:dyDescent="0.2">
      <c r="A41" s="6" t="s">
        <v>340</v>
      </c>
      <c r="B41" s="5" t="s">
        <v>42</v>
      </c>
      <c r="C41" s="90"/>
      <c r="D41" s="76">
        <f>投入係数表!J41</f>
        <v>0</v>
      </c>
      <c r="E41" s="77">
        <f>$C$12*D41</f>
        <v>0</v>
      </c>
      <c r="F41" s="76">
        <f>分析係数表!C44</f>
        <v>0.21127596439169138</v>
      </c>
      <c r="G41" s="77">
        <f>E41*F41</f>
        <v>0</v>
      </c>
      <c r="H41" s="77">
        <v>3.1656641583881407E-4</v>
      </c>
      <c r="I41" s="77">
        <f>C41+H41</f>
        <v>3.1656641583881407E-4</v>
      </c>
      <c r="J41" s="76">
        <f>分析係数表!G44</f>
        <v>0.28586387434554972</v>
      </c>
      <c r="K41" s="78">
        <f>I41*J41</f>
        <v>9.0494902119367791E-5</v>
      </c>
      <c r="L41" s="79"/>
      <c r="M41" s="80"/>
      <c r="N41" s="81">
        <f>分析係数表!H44</f>
        <v>0.11633929638631021</v>
      </c>
      <c r="O41" s="82">
        <f t="shared" si="4"/>
        <v>0.84468546450972926</v>
      </c>
      <c r="P41" s="76">
        <f>分析係数表!C44</f>
        <v>0.21127596439169138</v>
      </c>
      <c r="Q41" s="82">
        <f>O41*P41</f>
        <v>0.17846173612193686</v>
      </c>
      <c r="R41" s="83">
        <v>0.17942602658884343</v>
      </c>
      <c r="S41" s="84">
        <f>I41+R41</f>
        <v>0.17974259300468226</v>
      </c>
      <c r="T41" s="85">
        <f>分析係数表!F44</f>
        <v>0.54973821989528793</v>
      </c>
      <c r="U41" s="86">
        <f t="shared" si="7"/>
        <v>9.8811373117757256E-2</v>
      </c>
      <c r="V41" s="87">
        <f>分析係数表!D44</f>
        <v>0.41256544502617803</v>
      </c>
      <c r="W41" s="88">
        <f t="shared" si="8"/>
        <v>0</v>
      </c>
      <c r="X41" s="76">
        <f>分析係数表!E44</f>
        <v>0.29528795811518327</v>
      </c>
      <c r="Y41" s="89">
        <f t="shared" si="9"/>
        <v>0</v>
      </c>
    </row>
    <row r="42" spans="1:25" x14ac:dyDescent="0.2">
      <c r="A42" s="6" t="s">
        <v>341</v>
      </c>
      <c r="B42" s="5" t="s">
        <v>278</v>
      </c>
      <c r="C42" s="90"/>
      <c r="D42" s="76">
        <f>投入係数表!J42</f>
        <v>1.5360983102918587E-3</v>
      </c>
      <c r="E42" s="77">
        <f>$C$12*D42</f>
        <v>0.15360983102918588</v>
      </c>
      <c r="F42" s="76">
        <f>分析係数表!C45</f>
        <v>1</v>
      </c>
      <c r="G42" s="77">
        <f>E42*F42</f>
        <v>0.15360983102918588</v>
      </c>
      <c r="H42" s="77">
        <v>0.1676419769930082</v>
      </c>
      <c r="I42" s="77">
        <f>C42+H42</f>
        <v>0.1676419769930082</v>
      </c>
      <c r="J42" s="76">
        <f>分析係数表!G45</f>
        <v>0</v>
      </c>
      <c r="K42" s="78">
        <f>I42*J42</f>
        <v>0</v>
      </c>
      <c r="L42" s="79"/>
      <c r="M42" s="80"/>
      <c r="N42" s="81">
        <f>分析係数表!H45</f>
        <v>0</v>
      </c>
      <c r="O42" s="82">
        <f t="shared" si="4"/>
        <v>0</v>
      </c>
      <c r="P42" s="76">
        <f>分析係数表!C45</f>
        <v>1</v>
      </c>
      <c r="Q42" s="82">
        <f>O42*P42</f>
        <v>0</v>
      </c>
      <c r="R42" s="83">
        <v>4.4721661167196874E-3</v>
      </c>
      <c r="S42" s="84">
        <f>I42+R42</f>
        <v>0.17211414310972789</v>
      </c>
      <c r="T42" s="85">
        <f>分析係数表!F45</f>
        <v>0</v>
      </c>
      <c r="U42" s="86">
        <f t="shared" si="7"/>
        <v>0</v>
      </c>
      <c r="V42" s="87">
        <f>分析係数表!D45</f>
        <v>0</v>
      </c>
      <c r="W42" s="88">
        <f t="shared" si="8"/>
        <v>0</v>
      </c>
      <c r="X42" s="76">
        <f>分析係数表!E45</f>
        <v>0</v>
      </c>
      <c r="Y42" s="89">
        <f t="shared" si="9"/>
        <v>0</v>
      </c>
    </row>
    <row r="43" spans="1:25" x14ac:dyDescent="0.2">
      <c r="A43" s="6" t="s">
        <v>342</v>
      </c>
      <c r="B43" s="5" t="s">
        <v>279</v>
      </c>
      <c r="C43" s="90"/>
      <c r="D43" s="76">
        <f>投入係数表!J43</f>
        <v>1.5360983102918587E-3</v>
      </c>
      <c r="E43" s="77">
        <f>$C$12*D43</f>
        <v>0.15360983102918588</v>
      </c>
      <c r="F43" s="76">
        <f>分析係数表!C46</f>
        <v>0.67444574095682608</v>
      </c>
      <c r="G43" s="77">
        <f>E43*F43</f>
        <v>0.10360149630673213</v>
      </c>
      <c r="H43" s="77">
        <v>0.13940001625269663</v>
      </c>
      <c r="I43" s="77">
        <f>C43+H43</f>
        <v>0.13940001625269663</v>
      </c>
      <c r="J43" s="76">
        <f>分析係数表!G46</f>
        <v>1.0362694300518135E-2</v>
      </c>
      <c r="K43" s="78">
        <f>I43*J43</f>
        <v>1.4445597539139547E-3</v>
      </c>
      <c r="L43" s="79"/>
      <c r="M43" s="80"/>
      <c r="N43" s="81">
        <f>分析係数表!H46</f>
        <v>2.3785808199529863E-2</v>
      </c>
      <c r="O43" s="82">
        <f t="shared" si="4"/>
        <v>0.17269767887407822</v>
      </c>
      <c r="P43" s="76">
        <f>分析係数表!C46</f>
        <v>0.67444574095682608</v>
      </c>
      <c r="Q43" s="82">
        <f>O43*P43</f>
        <v>0.11647521398975169</v>
      </c>
      <c r="R43" s="83">
        <v>0.12299356800684602</v>
      </c>
      <c r="S43" s="84">
        <f>I43+R43</f>
        <v>0.26239358425954262</v>
      </c>
      <c r="T43" s="85">
        <f>分析係数表!F46</f>
        <v>0.31433506044905007</v>
      </c>
      <c r="U43" s="86">
        <f t="shared" si="7"/>
        <v>8.2479503169666249E-2</v>
      </c>
      <c r="V43" s="87">
        <f>分析係数表!D46</f>
        <v>0</v>
      </c>
      <c r="W43" s="88">
        <f t="shared" si="8"/>
        <v>0</v>
      </c>
      <c r="X43" s="76">
        <f>分析係数表!E46</f>
        <v>1.7271157167530224E-3</v>
      </c>
      <c r="Y43" s="89">
        <f t="shared" si="9"/>
        <v>0</v>
      </c>
    </row>
    <row r="44" spans="1:25" x14ac:dyDescent="0.2">
      <c r="A44" s="192">
        <v>40</v>
      </c>
      <c r="B44" s="14" t="s">
        <v>150</v>
      </c>
      <c r="C44" s="197">
        <f>SUM(C5:C43)</f>
        <v>100</v>
      </c>
      <c r="D44" s="92">
        <f>投入係数表!J44</f>
        <v>0.68433179723502302</v>
      </c>
      <c r="E44" s="91">
        <f>SUM(E5:E43)</f>
        <v>68.433179723502306</v>
      </c>
      <c r="F44" s="92">
        <f>分析係数表!C47</f>
        <v>0.30293510145279712</v>
      </c>
      <c r="G44" s="91">
        <f>SUM(G5:G43)</f>
        <v>6.3994985130891093</v>
      </c>
      <c r="H44" s="91">
        <f>SUM(H5:H43)</f>
        <v>7.4065294357111835</v>
      </c>
      <c r="I44" s="91">
        <f>SUM(I5:I43)</f>
        <v>107.40652943571119</v>
      </c>
      <c r="J44" s="92">
        <f>分析係数表!G47</f>
        <v>0.26248630220382319</v>
      </c>
      <c r="K44" s="93">
        <f>SUM(K5:K43)</f>
        <v>11.579799695074225</v>
      </c>
      <c r="L44" s="94">
        <f>最終需要_まとめ!$L$33</f>
        <v>0.627</v>
      </c>
      <c r="M44" s="91">
        <f>K44*L44</f>
        <v>7.2605344088115391</v>
      </c>
      <c r="N44" s="95">
        <f>分析係数表!H47</f>
        <v>1</v>
      </c>
      <c r="O44" s="91">
        <f>SUM(O5:O43)</f>
        <v>7.2605344088115391</v>
      </c>
      <c r="P44" s="92">
        <f>分析係数表!C47</f>
        <v>0.30293510145279712</v>
      </c>
      <c r="Q44" s="96">
        <f>SUM(Q5:Q43)</f>
        <v>1.8614974932500359</v>
      </c>
      <c r="R44" s="91">
        <f>SUM(R5:R43)</f>
        <v>2.0521462754764892</v>
      </c>
      <c r="S44" s="97">
        <f>SUM(S5:S43)</f>
        <v>109.45867571118769</v>
      </c>
      <c r="T44" s="98">
        <f>分析係数表!F47</f>
        <v>0.4935102885669061</v>
      </c>
      <c r="U44" s="99">
        <f>SUM(U5:U43)</f>
        <v>35.34303300257023</v>
      </c>
      <c r="V44" s="100">
        <f>分析係数表!D47</f>
        <v>0.11041032509436259</v>
      </c>
      <c r="W44" s="101">
        <f>SUM(W5:W43)</f>
        <v>5</v>
      </c>
      <c r="X44" s="92">
        <f>分析係数表!E47</f>
        <v>8.4451479361987089E-2</v>
      </c>
      <c r="Y44" s="102">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6" width="9" style="3" bestFit="1" customWidth="1"/>
    <col min="7"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302</v>
      </c>
      <c r="S2" s="3" t="s">
        <v>152</v>
      </c>
      <c r="U2" s="64" t="s">
        <v>209</v>
      </c>
      <c r="W2" s="3" t="s">
        <v>130</v>
      </c>
      <c r="Y2" s="3" t="s">
        <v>153</v>
      </c>
    </row>
    <row r="3" spans="1:25" ht="44" x14ac:dyDescent="0.2">
      <c r="B3" s="65"/>
      <c r="C3" s="66" t="s">
        <v>227</v>
      </c>
      <c r="D3" s="66" t="s">
        <v>243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投入係数表!K5</f>
        <v>0</v>
      </c>
      <c r="E5" s="110">
        <f t="shared" ref="E5:E38" si="0">$C$13*D5</f>
        <v>0</v>
      </c>
      <c r="F5" s="76">
        <f>分析係数表!C8</f>
        <v>0.98909090909090913</v>
      </c>
      <c r="G5" s="110">
        <f t="shared" ref="G5:G38" si="1">E5*F5</f>
        <v>0</v>
      </c>
      <c r="H5" s="110">
        <f t="array" ref="H5:H43">MMULT(逆行列係数!C5:AO43,'9'!G5:G43)</f>
        <v>1.4842085812235761E-4</v>
      </c>
      <c r="I5" s="110">
        <f t="shared" ref="I5:I38" si="2">C5+H5</f>
        <v>1.4842085812235761E-4</v>
      </c>
      <c r="J5" s="107">
        <f>分析係数表!G8</f>
        <v>0.12014134275618374</v>
      </c>
      <c r="K5" s="111">
        <f t="shared" ref="K5:K38" si="3">I5*J5</f>
        <v>1.7831481187845082E-5</v>
      </c>
      <c r="L5" s="79" t="s">
        <v>182</v>
      </c>
      <c r="M5" s="80" t="s">
        <v>182</v>
      </c>
      <c r="N5" s="81">
        <f>分析係数表!H8</f>
        <v>1.3068249731064983E-2</v>
      </c>
      <c r="O5" s="82">
        <f t="shared" ref="O5:O43" si="4">$M$44*N5</f>
        <v>0.14525573912812839</v>
      </c>
      <c r="P5" s="76">
        <f>分析係数表!C8</f>
        <v>0.98909090909090913</v>
      </c>
      <c r="Q5" s="82">
        <f t="shared" ref="Q5:Q38" si="5">O5*P5</f>
        <v>0.14367113106491244</v>
      </c>
      <c r="R5" s="83">
        <f t="array" ref="R5:R43">MMULT(逆行列係数!C5:AO43,'9'!Q5:Q43)</f>
        <v>0.17505316125998965</v>
      </c>
      <c r="S5" s="84">
        <f t="shared" ref="S5:S38" si="6">I5+R5</f>
        <v>0.17520158211811201</v>
      </c>
      <c r="T5" s="85">
        <f>分析係数表!F8</f>
        <v>0.45141342756183744</v>
      </c>
      <c r="U5" s="86">
        <f t="shared" ref="U5:U43" si="7">S5*T5</f>
        <v>7.9088346698193673E-2</v>
      </c>
      <c r="V5" s="87">
        <f>分析係数表!D8</f>
        <v>0.18992932862190812</v>
      </c>
      <c r="W5" s="167">
        <f t="shared" ref="W5:W43" si="8">ROUND(S5*V5,0)</f>
        <v>0</v>
      </c>
      <c r="X5" s="76">
        <f>分析係数表!E8</f>
        <v>0.11484098939929328</v>
      </c>
      <c r="Y5" s="166">
        <f t="shared" ref="Y5:Y43" si="9">ROUND(S5*X5,0)</f>
        <v>0</v>
      </c>
    </row>
    <row r="6" spans="1:25" x14ac:dyDescent="0.2">
      <c r="A6" s="6" t="s">
        <v>219</v>
      </c>
      <c r="B6" s="5" t="s">
        <v>265</v>
      </c>
      <c r="C6" s="90"/>
      <c r="D6" s="107">
        <f>投入係数表!K6</f>
        <v>0</v>
      </c>
      <c r="E6" s="110">
        <f t="shared" si="0"/>
        <v>0</v>
      </c>
      <c r="F6" s="76">
        <f>分析係数表!C9</f>
        <v>0.97580645161290325</v>
      </c>
      <c r="G6" s="110">
        <f t="shared" si="1"/>
        <v>0</v>
      </c>
      <c r="H6" s="110">
        <v>1.8482525987125007E-3</v>
      </c>
      <c r="I6" s="110">
        <f t="shared" si="2"/>
        <v>1.8482525987125007E-3</v>
      </c>
      <c r="J6" s="107">
        <f>分析係数表!G9</f>
        <v>0.23846153846153847</v>
      </c>
      <c r="K6" s="111">
        <f t="shared" si="3"/>
        <v>4.4073715815451939E-4</v>
      </c>
      <c r="L6" s="79"/>
      <c r="M6" s="80"/>
      <c r="N6" s="81">
        <f>分析係数表!H9</f>
        <v>6.773178214271485E-4</v>
      </c>
      <c r="O6" s="82">
        <f t="shared" si="4"/>
        <v>7.5284986743237269E-3</v>
      </c>
      <c r="P6" s="76">
        <f>分析係数表!C9</f>
        <v>0.97580645161290325</v>
      </c>
      <c r="Q6" s="82">
        <f t="shared" si="5"/>
        <v>7.3463575773642818E-3</v>
      </c>
      <c r="R6" s="83">
        <v>1.028156373514591E-2</v>
      </c>
      <c r="S6" s="84">
        <f t="shared" si="6"/>
        <v>1.2129816333858411E-2</v>
      </c>
      <c r="T6" s="85">
        <f>分析係数表!F9</f>
        <v>0.65384615384615385</v>
      </c>
      <c r="U6" s="86">
        <f t="shared" si="7"/>
        <v>7.931033756753577E-3</v>
      </c>
      <c r="V6" s="87">
        <f>分析係数表!D9</f>
        <v>0.11538461538461539</v>
      </c>
      <c r="W6" s="167">
        <f t="shared" si="8"/>
        <v>0</v>
      </c>
      <c r="X6" s="76">
        <f>分析係数表!E9</f>
        <v>0</v>
      </c>
      <c r="Y6" s="166">
        <f t="shared" si="9"/>
        <v>0</v>
      </c>
    </row>
    <row r="7" spans="1:25" x14ac:dyDescent="0.2">
      <c r="A7" s="6" t="s">
        <v>220</v>
      </c>
      <c r="B7" s="5" t="s">
        <v>266</v>
      </c>
      <c r="C7" s="90"/>
      <c r="D7" s="107">
        <f>投入係数表!K7</f>
        <v>0</v>
      </c>
      <c r="E7" s="110">
        <f t="shared" si="0"/>
        <v>0</v>
      </c>
      <c r="F7" s="76">
        <f>分析係数表!C10</f>
        <v>0</v>
      </c>
      <c r="G7" s="110">
        <f t="shared" si="1"/>
        <v>0</v>
      </c>
      <c r="H7" s="110">
        <v>0</v>
      </c>
      <c r="I7" s="110">
        <f t="shared" si="2"/>
        <v>0</v>
      </c>
      <c r="J7" s="107">
        <f>分析係数表!G10</f>
        <v>0</v>
      </c>
      <c r="K7" s="111">
        <f t="shared" si="3"/>
        <v>0</v>
      </c>
      <c r="L7" s="79"/>
      <c r="M7" s="80"/>
      <c r="N7" s="81">
        <f>分析係数表!H10</f>
        <v>1.354635642854297E-3</v>
      </c>
      <c r="O7" s="82">
        <f t="shared" si="4"/>
        <v>1.5056997348647454E-2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107">
        <f>投入係数表!K8</f>
        <v>0.60869565217391308</v>
      </c>
      <c r="E8" s="110">
        <f t="shared" si="0"/>
        <v>60.869565217391312</v>
      </c>
      <c r="F8" s="76">
        <f>分析係数表!C11</f>
        <v>0.58682634730538918</v>
      </c>
      <c r="G8" s="110">
        <f t="shared" si="1"/>
        <v>35.719864618588915</v>
      </c>
      <c r="H8" s="110">
        <v>35.778605250256049</v>
      </c>
      <c r="I8" s="110">
        <f t="shared" si="2"/>
        <v>35.778605250256049</v>
      </c>
      <c r="J8" s="107">
        <f>分析係数表!G11</f>
        <v>0.35416666666666669</v>
      </c>
      <c r="K8" s="111">
        <f t="shared" si="3"/>
        <v>12.671589359465685</v>
      </c>
      <c r="L8" s="79"/>
      <c r="M8" s="80"/>
      <c r="N8" s="81">
        <f>分析係数表!H11</f>
        <v>-3.9842224789832265E-5</v>
      </c>
      <c r="O8" s="82">
        <f t="shared" si="4"/>
        <v>-4.4285286319551337E-4</v>
      </c>
      <c r="P8" s="76">
        <f>分析係数表!C11</f>
        <v>0.58682634730538918</v>
      </c>
      <c r="Q8" s="82">
        <f t="shared" si="5"/>
        <v>-2.5987772810275636E-4</v>
      </c>
      <c r="R8" s="83">
        <v>3.0897589157600227E-3</v>
      </c>
      <c r="S8" s="84">
        <f t="shared" si="6"/>
        <v>35.781695009171813</v>
      </c>
      <c r="T8" s="85">
        <f>分析係数表!F11</f>
        <v>0.57638888888888884</v>
      </c>
      <c r="U8" s="86">
        <f t="shared" si="7"/>
        <v>20.62417142889764</v>
      </c>
      <c r="V8" s="87">
        <f>分析係数表!D11</f>
        <v>0</v>
      </c>
      <c r="W8" s="167">
        <f t="shared" si="8"/>
        <v>0</v>
      </c>
      <c r="X8" s="76">
        <f>分析係数表!E11</f>
        <v>0</v>
      </c>
      <c r="Y8" s="166">
        <f t="shared" si="9"/>
        <v>0</v>
      </c>
    </row>
    <row r="9" spans="1:25" x14ac:dyDescent="0.2">
      <c r="A9" s="6" t="s">
        <v>222</v>
      </c>
      <c r="B9" s="5" t="s">
        <v>190</v>
      </c>
      <c r="C9" s="90"/>
      <c r="D9" s="107">
        <f>投入係数表!K9</f>
        <v>0</v>
      </c>
      <c r="E9" s="110">
        <f t="shared" si="0"/>
        <v>0</v>
      </c>
      <c r="F9" s="76">
        <f>分析係数表!C12</f>
        <v>4.9122807017544234E-3</v>
      </c>
      <c r="G9" s="110">
        <f t="shared" si="1"/>
        <v>0</v>
      </c>
      <c r="H9" s="110">
        <v>7.0474684850563529E-6</v>
      </c>
      <c r="I9" s="110">
        <f t="shared" si="2"/>
        <v>7.0474684850563529E-6</v>
      </c>
      <c r="J9" s="107">
        <f>分析係数表!G12</f>
        <v>0.15517241379310345</v>
      </c>
      <c r="K9" s="111">
        <f t="shared" si="3"/>
        <v>1.0935726959570203E-6</v>
      </c>
      <c r="L9" s="79"/>
      <c r="M9" s="80"/>
      <c r="N9" s="81">
        <f>分析係数表!H12</f>
        <v>9.8290768556516195E-2</v>
      </c>
      <c r="O9" s="82">
        <f t="shared" si="4"/>
        <v>1.0925180135033314</v>
      </c>
      <c r="P9" s="76">
        <f>分析係数表!C12</f>
        <v>4.9122807017544234E-3</v>
      </c>
      <c r="Q9" s="82">
        <f t="shared" si="5"/>
        <v>5.3667551540514937E-3</v>
      </c>
      <c r="R9" s="83">
        <v>5.6764097590406085E-3</v>
      </c>
      <c r="S9" s="84">
        <f t="shared" si="6"/>
        <v>5.6834572275256652E-3</v>
      </c>
      <c r="T9" s="85">
        <f>分析係数表!F12</f>
        <v>0.31896551724137934</v>
      </c>
      <c r="U9" s="86">
        <f t="shared" si="7"/>
        <v>1.8128268742969797E-3</v>
      </c>
      <c r="V9" s="87">
        <f>分析係数表!D12</f>
        <v>0.18965517241379309</v>
      </c>
      <c r="W9" s="167">
        <f t="shared" si="8"/>
        <v>0</v>
      </c>
      <c r="X9" s="76">
        <f>分析係数表!E12</f>
        <v>0.12931034482758622</v>
      </c>
      <c r="Y9" s="166">
        <f t="shared" si="9"/>
        <v>0</v>
      </c>
    </row>
    <row r="10" spans="1:25" x14ac:dyDescent="0.2">
      <c r="A10" s="6" t="s">
        <v>223</v>
      </c>
      <c r="B10" s="5" t="s">
        <v>28</v>
      </c>
      <c r="C10" s="90"/>
      <c r="D10" s="107">
        <f>投入係数表!K10</f>
        <v>0</v>
      </c>
      <c r="E10" s="110">
        <f t="shared" si="0"/>
        <v>0</v>
      </c>
      <c r="F10" s="76">
        <f>分析係数表!C13</f>
        <v>0</v>
      </c>
      <c r="G10" s="110">
        <f t="shared" si="1"/>
        <v>0</v>
      </c>
      <c r="H10" s="110">
        <v>0</v>
      </c>
      <c r="I10" s="110">
        <f t="shared" si="2"/>
        <v>0</v>
      </c>
      <c r="J10" s="107">
        <f>分析係数表!G13</f>
        <v>0.2471264367816092</v>
      </c>
      <c r="K10" s="111">
        <f t="shared" si="3"/>
        <v>0</v>
      </c>
      <c r="L10" s="79"/>
      <c r="M10" s="80"/>
      <c r="N10" s="81">
        <f>分析係数表!H13</f>
        <v>1.4741623172237938E-2</v>
      </c>
      <c r="O10" s="82">
        <f t="shared" si="4"/>
        <v>0.16385555938233995</v>
      </c>
      <c r="P10" s="76">
        <f>分析係数表!C13</f>
        <v>0</v>
      </c>
      <c r="Q10" s="82">
        <f t="shared" si="5"/>
        <v>0</v>
      </c>
      <c r="R10" s="83">
        <v>0</v>
      </c>
      <c r="S10" s="84">
        <f t="shared" si="6"/>
        <v>0</v>
      </c>
      <c r="T10" s="85">
        <f>分析係数表!F13</f>
        <v>0.38505747126436779</v>
      </c>
      <c r="U10" s="86">
        <f t="shared" si="7"/>
        <v>0</v>
      </c>
      <c r="V10" s="87">
        <f>分析係数表!D13</f>
        <v>0.37931034482758619</v>
      </c>
      <c r="W10" s="167">
        <f t="shared" si="8"/>
        <v>0</v>
      </c>
      <c r="X10" s="76">
        <f>分析係数表!E13</f>
        <v>0.33333333333333331</v>
      </c>
      <c r="Y10" s="166">
        <f t="shared" si="9"/>
        <v>0</v>
      </c>
    </row>
    <row r="11" spans="1:25" x14ac:dyDescent="0.2">
      <c r="A11" s="6" t="s">
        <v>224</v>
      </c>
      <c r="B11" s="5" t="s">
        <v>267</v>
      </c>
      <c r="C11" s="90"/>
      <c r="D11" s="107">
        <f>投入係数表!K11</f>
        <v>0</v>
      </c>
      <c r="E11" s="110">
        <f t="shared" si="0"/>
        <v>0</v>
      </c>
      <c r="F11" s="76">
        <f>分析係数表!C14</f>
        <v>0.28421052631578947</v>
      </c>
      <c r="G11" s="110">
        <f t="shared" si="1"/>
        <v>0</v>
      </c>
      <c r="H11" s="110">
        <v>2.0263826152197358E-2</v>
      </c>
      <c r="I11" s="110">
        <f t="shared" si="2"/>
        <v>2.0263826152197358E-2</v>
      </c>
      <c r="J11" s="107">
        <f>分析係数表!G14</f>
        <v>0.16638935108153077</v>
      </c>
      <c r="K11" s="111">
        <f t="shared" si="3"/>
        <v>3.3716848838930709E-3</v>
      </c>
      <c r="L11" s="79"/>
      <c r="M11" s="80"/>
      <c r="N11" s="81">
        <f>分析係数表!H14</f>
        <v>1.2351089684848001E-3</v>
      </c>
      <c r="O11" s="82">
        <f t="shared" si="4"/>
        <v>1.3728438759060914E-2</v>
      </c>
      <c r="P11" s="76">
        <f>分析係数表!C14</f>
        <v>0.28421052631578947</v>
      </c>
      <c r="Q11" s="82">
        <f t="shared" si="5"/>
        <v>3.9017668052067859E-3</v>
      </c>
      <c r="R11" s="83">
        <v>1.6875109561391256E-2</v>
      </c>
      <c r="S11" s="84">
        <f t="shared" si="6"/>
        <v>3.7138935713588617E-2</v>
      </c>
      <c r="T11" s="85">
        <f>分析係数表!F14</f>
        <v>0.35440931780366058</v>
      </c>
      <c r="U11" s="86">
        <f t="shared" si="7"/>
        <v>1.3162384870206947E-2</v>
      </c>
      <c r="V11" s="87">
        <f>分析係数表!D14</f>
        <v>9.9833610648918464E-2</v>
      </c>
      <c r="W11" s="167">
        <f t="shared" si="8"/>
        <v>0</v>
      </c>
      <c r="X11" s="76">
        <f>分析係数表!E14</f>
        <v>6.8219633943427616E-2</v>
      </c>
      <c r="Y11" s="166">
        <f t="shared" si="9"/>
        <v>0</v>
      </c>
    </row>
    <row r="12" spans="1:25" x14ac:dyDescent="0.2">
      <c r="A12" s="6" t="s">
        <v>225</v>
      </c>
      <c r="B12" s="5" t="s">
        <v>29</v>
      </c>
      <c r="C12" s="90"/>
      <c r="D12" s="107">
        <f>投入係数表!K12</f>
        <v>0</v>
      </c>
      <c r="E12" s="110">
        <f t="shared" si="0"/>
        <v>0</v>
      </c>
      <c r="F12" s="76">
        <f>分析係数表!C15</f>
        <v>0</v>
      </c>
      <c r="G12" s="110">
        <f t="shared" si="1"/>
        <v>0</v>
      </c>
      <c r="H12" s="110">
        <v>0</v>
      </c>
      <c r="I12" s="110">
        <f t="shared" si="2"/>
        <v>0</v>
      </c>
      <c r="J12" s="107">
        <f>分析係数表!G15</f>
        <v>9.6006144393241163E-2</v>
      </c>
      <c r="K12" s="111">
        <f t="shared" si="3"/>
        <v>0</v>
      </c>
      <c r="L12" s="79"/>
      <c r="M12" s="80"/>
      <c r="N12" s="81">
        <f>分析係数表!H15</f>
        <v>9.1238694768715888E-3</v>
      </c>
      <c r="O12" s="82">
        <f t="shared" si="4"/>
        <v>0.10141330567177256</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75">
        <f>最終需要_まとめ!C14</f>
        <v>100</v>
      </c>
      <c r="D13" s="107">
        <f>投入係数表!K13</f>
        <v>8.6956521739130432E-2</v>
      </c>
      <c r="E13" s="110">
        <f t="shared" si="0"/>
        <v>8.695652173913043</v>
      </c>
      <c r="F13" s="76">
        <f>分析係数表!C16</f>
        <v>1.2870012870012881E-2</v>
      </c>
      <c r="G13" s="110">
        <f t="shared" si="1"/>
        <v>0.11191315539141636</v>
      </c>
      <c r="H13" s="110">
        <v>0.12513660794911466</v>
      </c>
      <c r="I13" s="110">
        <f t="shared" si="2"/>
        <v>100.12513660794912</v>
      </c>
      <c r="J13" s="107">
        <f>分析係数表!G16</f>
        <v>4.3478260869565216E-2</v>
      </c>
      <c r="K13" s="111">
        <f t="shared" si="3"/>
        <v>4.3532668090412656</v>
      </c>
      <c r="L13" s="79"/>
      <c r="M13" s="80"/>
      <c r="N13" s="81">
        <f>分析係数表!H16</f>
        <v>1.7650105581895694E-2</v>
      </c>
      <c r="O13" s="82">
        <f t="shared" si="4"/>
        <v>0.19618381839561244</v>
      </c>
      <c r="P13" s="76">
        <f>分析係数表!C16</f>
        <v>1.2870012870012881E-2</v>
      </c>
      <c r="Q13" s="82">
        <f t="shared" si="5"/>
        <v>2.5248882676398021E-3</v>
      </c>
      <c r="R13" s="83">
        <v>2.7219218239573572E-3</v>
      </c>
      <c r="S13" s="84">
        <f t="shared" si="6"/>
        <v>100.12785852977308</v>
      </c>
      <c r="T13" s="85">
        <f>分析係数表!F16</f>
        <v>0.30434782608695654</v>
      </c>
      <c r="U13" s="86">
        <f t="shared" si="7"/>
        <v>30.473696074278767</v>
      </c>
      <c r="V13" s="87">
        <f>分析係数表!D16</f>
        <v>0</v>
      </c>
      <c r="W13" s="167">
        <f t="shared" si="8"/>
        <v>0</v>
      </c>
      <c r="X13" s="76">
        <f>分析係数表!E16</f>
        <v>0</v>
      </c>
      <c r="Y13" s="166">
        <f t="shared" si="9"/>
        <v>0</v>
      </c>
    </row>
    <row r="14" spans="1:25" x14ac:dyDescent="0.2">
      <c r="A14" s="6" t="s">
        <v>2</v>
      </c>
      <c r="B14" s="5" t="s">
        <v>364</v>
      </c>
      <c r="C14" s="90"/>
      <c r="D14" s="107">
        <f>投入係数表!K14</f>
        <v>0</v>
      </c>
      <c r="E14" s="110">
        <f t="shared" si="0"/>
        <v>0</v>
      </c>
      <c r="F14" s="76">
        <f>分析係数表!C17</f>
        <v>0.42397137745974955</v>
      </c>
      <c r="G14" s="110">
        <f t="shared" si="1"/>
        <v>0</v>
      </c>
      <c r="H14" s="110">
        <v>0.12966626240035278</v>
      </c>
      <c r="I14" s="110">
        <f t="shared" si="2"/>
        <v>0.12966626240035278</v>
      </c>
      <c r="J14" s="107">
        <f>分析係数表!G17</f>
        <v>0.21220930232558138</v>
      </c>
      <c r="K14" s="111">
        <f t="shared" si="3"/>
        <v>2.7516387079144628E-2</v>
      </c>
      <c r="L14" s="79"/>
      <c r="M14" s="80"/>
      <c r="N14" s="81">
        <f>分析係数表!H17</f>
        <v>2.9483246344475873E-3</v>
      </c>
      <c r="O14" s="82">
        <f t="shared" si="4"/>
        <v>3.2771111876467987E-2</v>
      </c>
      <c r="P14" s="76">
        <f>分析係数表!C17</f>
        <v>0.42397137745974955</v>
      </c>
      <c r="Q14" s="82">
        <f t="shared" si="5"/>
        <v>1.3894013443153691E-2</v>
      </c>
      <c r="R14" s="83">
        <v>2.791833670582728E-2</v>
      </c>
      <c r="S14" s="84">
        <f t="shared" si="6"/>
        <v>0.15758459910618006</v>
      </c>
      <c r="T14" s="85">
        <f>分析係数表!F17</f>
        <v>0.32194767441860467</v>
      </c>
      <c r="U14" s="86">
        <f t="shared" si="7"/>
        <v>5.0733995206422799E-2</v>
      </c>
      <c r="V14" s="87">
        <f>分析係数表!D17</f>
        <v>4.1908914728682169E-2</v>
      </c>
      <c r="W14" s="167">
        <f t="shared" si="8"/>
        <v>0</v>
      </c>
      <c r="X14" s="76">
        <f>分析係数表!E17</f>
        <v>4.2151162790697673E-2</v>
      </c>
      <c r="Y14" s="166">
        <f t="shared" si="9"/>
        <v>0</v>
      </c>
    </row>
    <row r="15" spans="1:25" x14ac:dyDescent="0.2">
      <c r="A15" s="6" t="s">
        <v>3</v>
      </c>
      <c r="B15" s="5" t="s">
        <v>31</v>
      </c>
      <c r="C15" s="90"/>
      <c r="D15" s="107">
        <f>投入係数表!K15</f>
        <v>0</v>
      </c>
      <c r="E15" s="110">
        <f t="shared" si="0"/>
        <v>0</v>
      </c>
      <c r="F15" s="76">
        <f>分析係数表!C18</f>
        <v>0.3411764705882353</v>
      </c>
      <c r="G15" s="110">
        <f t="shared" si="1"/>
        <v>0</v>
      </c>
      <c r="H15" s="110">
        <v>2.7793042236999833E-3</v>
      </c>
      <c r="I15" s="110">
        <f t="shared" si="2"/>
        <v>2.7793042236999833E-3</v>
      </c>
      <c r="J15" s="107">
        <f>分析係数表!G18</f>
        <v>0.21582733812949639</v>
      </c>
      <c r="K15" s="111">
        <f t="shared" si="3"/>
        <v>5.998498324532338E-4</v>
      </c>
      <c r="L15" s="79"/>
      <c r="M15" s="80"/>
      <c r="N15" s="81">
        <f>分析係数表!H18</f>
        <v>4.7810669747798716E-4</v>
      </c>
      <c r="O15" s="82">
        <f t="shared" si="4"/>
        <v>5.3142343583461602E-3</v>
      </c>
      <c r="P15" s="76">
        <f>分析係数表!C18</f>
        <v>0.3411764705882353</v>
      </c>
      <c r="Q15" s="82">
        <f t="shared" si="5"/>
        <v>1.8130917222592782E-3</v>
      </c>
      <c r="R15" s="83">
        <v>3.7723108645281588E-3</v>
      </c>
      <c r="S15" s="84">
        <f t="shared" si="6"/>
        <v>6.551615088228142E-3</v>
      </c>
      <c r="T15" s="85">
        <f>分析係数表!F18</f>
        <v>0.45899280575539569</v>
      </c>
      <c r="U15" s="86">
        <f t="shared" si="7"/>
        <v>3.007144191575219E-3</v>
      </c>
      <c r="V15" s="87">
        <f>分析係数表!D18</f>
        <v>0.1223021582733813</v>
      </c>
      <c r="W15" s="167">
        <f t="shared" si="8"/>
        <v>0</v>
      </c>
      <c r="X15" s="76">
        <f>分析係数表!E18</f>
        <v>0.12949640287769784</v>
      </c>
      <c r="Y15" s="166">
        <f t="shared" si="9"/>
        <v>0</v>
      </c>
    </row>
    <row r="16" spans="1:25" x14ac:dyDescent="0.2">
      <c r="A16" s="6" t="s">
        <v>4</v>
      </c>
      <c r="B16" s="5" t="s">
        <v>32</v>
      </c>
      <c r="C16" s="90"/>
      <c r="D16" s="107">
        <f>投入係数表!K16</f>
        <v>0</v>
      </c>
      <c r="E16" s="110">
        <f t="shared" si="0"/>
        <v>0</v>
      </c>
      <c r="F16" s="76">
        <f>分析係数表!C19</f>
        <v>3.2631144155307767E-2</v>
      </c>
      <c r="G16" s="110">
        <f t="shared" si="1"/>
        <v>0</v>
      </c>
      <c r="H16" s="110">
        <v>7.7942871828815766E-3</v>
      </c>
      <c r="I16" s="110">
        <f t="shared" si="2"/>
        <v>7.7942871828815766E-3</v>
      </c>
      <c r="J16" s="107">
        <f>分析係数表!G19</f>
        <v>5.8988764044943819E-2</v>
      </c>
      <c r="K16" s="111">
        <f t="shared" si="3"/>
        <v>4.5977536752953122E-4</v>
      </c>
      <c r="L16" s="79"/>
      <c r="M16" s="80"/>
      <c r="N16" s="81">
        <f>分析係数表!H19</f>
        <v>-1.1952667436949679E-4</v>
      </c>
      <c r="O16" s="82">
        <f t="shared" si="4"/>
        <v>-1.32855858958654E-3</v>
      </c>
      <c r="P16" s="76">
        <f>分析係数表!C19</f>
        <v>3.2631144155307767E-2</v>
      </c>
      <c r="Q16" s="82">
        <f t="shared" si="5"/>
        <v>-4.3352386855570758E-5</v>
      </c>
      <c r="R16" s="83">
        <v>2.7890963664218914E-4</v>
      </c>
      <c r="S16" s="84">
        <f t="shared" si="6"/>
        <v>8.0731968195237661E-3</v>
      </c>
      <c r="T16" s="85">
        <f>分析係数表!F19</f>
        <v>0.2443820224719101</v>
      </c>
      <c r="U16" s="86">
        <f t="shared" si="7"/>
        <v>1.9729441665690102E-3</v>
      </c>
      <c r="V16" s="87">
        <f>分析係数表!D19</f>
        <v>4.49438202247191E-2</v>
      </c>
      <c r="W16" s="167">
        <f t="shared" si="8"/>
        <v>0</v>
      </c>
      <c r="X16" s="76">
        <f>分析係数表!E19</f>
        <v>4.7752808988764044E-2</v>
      </c>
      <c r="Y16" s="166">
        <f t="shared" si="9"/>
        <v>0</v>
      </c>
    </row>
    <row r="17" spans="1:25" x14ac:dyDescent="0.2">
      <c r="A17" s="6" t="s">
        <v>5</v>
      </c>
      <c r="B17" s="5" t="s">
        <v>33</v>
      </c>
      <c r="C17" s="90"/>
      <c r="D17" s="107">
        <f>投入係数表!K17</f>
        <v>0</v>
      </c>
      <c r="E17" s="110">
        <f t="shared" si="0"/>
        <v>0</v>
      </c>
      <c r="F17" s="76">
        <f>分析係数表!C20</f>
        <v>6.4516129032258118E-2</v>
      </c>
      <c r="G17" s="110">
        <f t="shared" si="1"/>
        <v>0</v>
      </c>
      <c r="H17" s="110">
        <v>4.6547323930578874E-3</v>
      </c>
      <c r="I17" s="110">
        <f t="shared" si="2"/>
        <v>4.6547323930578874E-3</v>
      </c>
      <c r="J17" s="107">
        <f>分析係数表!G20</f>
        <v>0.10153846153846154</v>
      </c>
      <c r="K17" s="111">
        <f t="shared" si="3"/>
        <v>4.7263436606433931E-4</v>
      </c>
      <c r="L17" s="79"/>
      <c r="M17" s="80"/>
      <c r="N17" s="81">
        <f>分析係数表!H20</f>
        <v>5.9763337184748399E-4</v>
      </c>
      <c r="O17" s="82">
        <f t="shared" si="4"/>
        <v>6.6427929479327009E-3</v>
      </c>
      <c r="P17" s="76">
        <f>分析係数表!C20</f>
        <v>6.4516129032258118E-2</v>
      </c>
      <c r="Q17" s="82">
        <f t="shared" si="5"/>
        <v>4.2856728696340039E-4</v>
      </c>
      <c r="R17" s="83">
        <v>1.0115580597633094E-3</v>
      </c>
      <c r="S17" s="84">
        <f t="shared" si="6"/>
        <v>5.6662904528211964E-3</v>
      </c>
      <c r="T17" s="85">
        <f>分析係数表!F20</f>
        <v>0.22461538461538461</v>
      </c>
      <c r="U17" s="86">
        <f t="shared" si="7"/>
        <v>1.2727360094029149E-3</v>
      </c>
      <c r="V17" s="87">
        <f>分析係数表!D20</f>
        <v>1.2307692307692308E-2</v>
      </c>
      <c r="W17" s="167">
        <f t="shared" si="8"/>
        <v>0</v>
      </c>
      <c r="X17" s="76">
        <f>分析係数表!E20</f>
        <v>1.2307692307692308E-2</v>
      </c>
      <c r="Y17" s="166">
        <f t="shared" si="9"/>
        <v>0</v>
      </c>
    </row>
    <row r="18" spans="1:25" x14ac:dyDescent="0.2">
      <c r="A18" s="6" t="s">
        <v>6</v>
      </c>
      <c r="B18" s="5" t="s">
        <v>34</v>
      </c>
      <c r="C18" s="90"/>
      <c r="D18" s="107">
        <f>投入係数表!K18</f>
        <v>0</v>
      </c>
      <c r="E18" s="110">
        <f t="shared" si="0"/>
        <v>0</v>
      </c>
      <c r="F18" s="76">
        <f>分析係数表!C21</f>
        <v>0.91527001862197399</v>
      </c>
      <c r="G18" s="110">
        <f t="shared" si="1"/>
        <v>0</v>
      </c>
      <c r="H18" s="110">
        <v>0.98148559987793094</v>
      </c>
      <c r="I18" s="110">
        <f t="shared" si="2"/>
        <v>0.98148559987793094</v>
      </c>
      <c r="J18" s="107">
        <f>分析係数表!G21</f>
        <v>0.28514332965821387</v>
      </c>
      <c r="K18" s="111">
        <f t="shared" si="3"/>
        <v>0.27986407196078267</v>
      </c>
      <c r="L18" s="79"/>
      <c r="M18" s="80"/>
      <c r="N18" s="81">
        <f>分析係数表!H21</f>
        <v>9.9605561974580657E-4</v>
      </c>
      <c r="O18" s="82">
        <f t="shared" si="4"/>
        <v>1.1071321579887834E-2</v>
      </c>
      <c r="P18" s="76">
        <f>分析係数表!C21</f>
        <v>0.91527001862197399</v>
      </c>
      <c r="Q18" s="82">
        <f t="shared" si="5"/>
        <v>1.0133248708593801E-2</v>
      </c>
      <c r="R18" s="83">
        <v>2.1228236024266517E-2</v>
      </c>
      <c r="S18" s="84">
        <f t="shared" si="6"/>
        <v>1.0027138359021974</v>
      </c>
      <c r="T18" s="85">
        <f>分析係数表!F21</f>
        <v>0.42530319735391398</v>
      </c>
      <c r="U18" s="86">
        <f t="shared" si="7"/>
        <v>0.42645740044021241</v>
      </c>
      <c r="V18" s="87">
        <f>分析係数表!D21</f>
        <v>8.7513781697905177E-2</v>
      </c>
      <c r="W18" s="167">
        <f t="shared" si="8"/>
        <v>0</v>
      </c>
      <c r="X18" s="76">
        <f>分析係数表!E21</f>
        <v>7.5661521499448728E-2</v>
      </c>
      <c r="Y18" s="166">
        <f t="shared" si="9"/>
        <v>0</v>
      </c>
    </row>
    <row r="19" spans="1:25" x14ac:dyDescent="0.2">
      <c r="A19" s="6" t="s">
        <v>7</v>
      </c>
      <c r="B19" s="5" t="s">
        <v>268</v>
      </c>
      <c r="C19" s="90"/>
      <c r="D19" s="107">
        <f>投入係数表!K19</f>
        <v>0</v>
      </c>
      <c r="E19" s="110">
        <f t="shared" si="0"/>
        <v>0</v>
      </c>
      <c r="F19" s="76">
        <f>分析係数表!C22</f>
        <v>0.14107142857142863</v>
      </c>
      <c r="G19" s="110">
        <f t="shared" si="1"/>
        <v>0</v>
      </c>
      <c r="H19" s="110">
        <v>8.959394839573474E-4</v>
      </c>
      <c r="I19" s="110">
        <f t="shared" si="2"/>
        <v>8.959394839573474E-4</v>
      </c>
      <c r="J19" s="107">
        <f>分析係数表!G22</f>
        <v>0.19425587467362923</v>
      </c>
      <c r="K19" s="111">
        <f t="shared" si="3"/>
        <v>1.7404150811077453E-4</v>
      </c>
      <c r="L19" s="79"/>
      <c r="M19" s="80"/>
      <c r="N19" s="81">
        <f>分析係数表!H22</f>
        <v>3.9842224789832265E-5</v>
      </c>
      <c r="O19" s="82">
        <f t="shared" si="4"/>
        <v>4.4285286319551337E-4</v>
      </c>
      <c r="P19" s="76">
        <f>分析係数表!C22</f>
        <v>0.14107142857142863</v>
      </c>
      <c r="Q19" s="82">
        <f t="shared" si="5"/>
        <v>6.2473886057938511E-5</v>
      </c>
      <c r="R19" s="83">
        <v>5.2495697841308984E-4</v>
      </c>
      <c r="S19" s="84">
        <f t="shared" si="6"/>
        <v>1.4208964623704371E-3</v>
      </c>
      <c r="T19" s="85">
        <f>分析係数表!F22</f>
        <v>0.41148825065274153</v>
      </c>
      <c r="U19" s="86">
        <f t="shared" si="7"/>
        <v>5.8468219965948014E-4</v>
      </c>
      <c r="V19" s="87">
        <f>分析係数表!D22</f>
        <v>6.2663185378590081E-3</v>
      </c>
      <c r="W19" s="167">
        <f t="shared" si="8"/>
        <v>0</v>
      </c>
      <c r="X19" s="76">
        <f>分析係数表!E22</f>
        <v>5.2219321148825066E-3</v>
      </c>
      <c r="Y19" s="166">
        <f t="shared" si="9"/>
        <v>0</v>
      </c>
    </row>
    <row r="20" spans="1:25" x14ac:dyDescent="0.2">
      <c r="A20" s="6" t="s">
        <v>8</v>
      </c>
      <c r="B20" s="5" t="s">
        <v>269</v>
      </c>
      <c r="C20" s="90"/>
      <c r="D20" s="107">
        <f>投入係数表!K20</f>
        <v>0</v>
      </c>
      <c r="E20" s="110">
        <f t="shared" si="0"/>
        <v>0</v>
      </c>
      <c r="F20" s="76">
        <f>分析係数表!C23</f>
        <v>0</v>
      </c>
      <c r="G20" s="110">
        <f t="shared" si="1"/>
        <v>0</v>
      </c>
      <c r="H20" s="110">
        <v>0</v>
      </c>
      <c r="I20" s="110">
        <f t="shared" si="2"/>
        <v>0</v>
      </c>
      <c r="J20" s="107">
        <f>分析係数表!G23</f>
        <v>0.21448999046711154</v>
      </c>
      <c r="K20" s="111">
        <f t="shared" si="3"/>
        <v>0</v>
      </c>
      <c r="L20" s="79"/>
      <c r="M20" s="80"/>
      <c r="N20" s="81">
        <f>分析係数表!H23</f>
        <v>3.9842224789832265E-5</v>
      </c>
      <c r="O20" s="82">
        <f t="shared" si="4"/>
        <v>4.4285286319551337E-4</v>
      </c>
      <c r="P20" s="76">
        <f>分析係数表!C23</f>
        <v>0</v>
      </c>
      <c r="Q20" s="82">
        <f t="shared" si="5"/>
        <v>0</v>
      </c>
      <c r="R20" s="83">
        <v>0</v>
      </c>
      <c r="S20" s="84">
        <f t="shared" si="6"/>
        <v>0</v>
      </c>
      <c r="T20" s="85">
        <f>分析係数表!F23</f>
        <v>0.43755958055290756</v>
      </c>
      <c r="U20" s="86">
        <f t="shared" si="7"/>
        <v>0</v>
      </c>
      <c r="V20" s="87">
        <f>分析係数表!D23</f>
        <v>4.9571020019065777E-2</v>
      </c>
      <c r="W20" s="167">
        <f t="shared" si="8"/>
        <v>0</v>
      </c>
      <c r="X20" s="76">
        <f>分析係数表!E23</f>
        <v>4.38512869399428E-2</v>
      </c>
      <c r="Y20" s="166">
        <f t="shared" si="9"/>
        <v>0</v>
      </c>
    </row>
    <row r="21" spans="1:25" x14ac:dyDescent="0.2">
      <c r="A21" s="6" t="s">
        <v>9</v>
      </c>
      <c r="B21" s="5" t="s">
        <v>270</v>
      </c>
      <c r="C21" s="90"/>
      <c r="D21" s="107">
        <f>投入係数表!K21</f>
        <v>0</v>
      </c>
      <c r="E21" s="110">
        <f t="shared" si="0"/>
        <v>0</v>
      </c>
      <c r="F21" s="76">
        <f>分析係数表!C24</f>
        <v>1</v>
      </c>
      <c r="G21" s="110">
        <f t="shared" si="1"/>
        <v>0</v>
      </c>
      <c r="H21" s="110">
        <v>6.5950762261922828E-3</v>
      </c>
      <c r="I21" s="110">
        <f t="shared" si="2"/>
        <v>6.5950762261922828E-3</v>
      </c>
      <c r="J21" s="107">
        <f>分析係数表!G24</f>
        <v>0.20760410380205191</v>
      </c>
      <c r="K21" s="111">
        <f t="shared" si="3"/>
        <v>1.3691648894448676E-3</v>
      </c>
      <c r="L21" s="79"/>
      <c r="M21" s="80"/>
      <c r="N21" s="81">
        <f>分析係数表!H24</f>
        <v>3.9842224789832264E-4</v>
      </c>
      <c r="O21" s="82">
        <f t="shared" si="4"/>
        <v>4.4285286319551333E-3</v>
      </c>
      <c r="P21" s="76">
        <f>分析係数表!C24</f>
        <v>1</v>
      </c>
      <c r="Q21" s="82">
        <f t="shared" si="5"/>
        <v>4.4285286319551333E-3</v>
      </c>
      <c r="R21" s="83">
        <v>9.4664401452483251E-3</v>
      </c>
      <c r="S21" s="84">
        <f t="shared" si="6"/>
        <v>1.6061516371440609E-2</v>
      </c>
      <c r="T21" s="85">
        <f>分析係数表!F24</f>
        <v>0.38986119493059745</v>
      </c>
      <c r="U21" s="86">
        <f t="shared" si="7"/>
        <v>6.2617619649671897E-3</v>
      </c>
      <c r="V21" s="87">
        <f>分析係数表!D24</f>
        <v>0.12190706095353047</v>
      </c>
      <c r="W21" s="167">
        <f t="shared" si="8"/>
        <v>0</v>
      </c>
      <c r="X21" s="76">
        <f>分析係数表!E24</f>
        <v>0.12492456246228123</v>
      </c>
      <c r="Y21" s="166">
        <f t="shared" si="9"/>
        <v>0</v>
      </c>
    </row>
    <row r="22" spans="1:25" x14ac:dyDescent="0.2">
      <c r="A22" s="6" t="s">
        <v>10</v>
      </c>
      <c r="B22" s="5" t="s">
        <v>271</v>
      </c>
      <c r="C22" s="90"/>
      <c r="D22" s="107">
        <f>投入係数表!K22</f>
        <v>0</v>
      </c>
      <c r="E22" s="110">
        <f t="shared" si="0"/>
        <v>0</v>
      </c>
      <c r="F22" s="76">
        <f>分析係数表!C25</f>
        <v>2.3217247097844118E-2</v>
      </c>
      <c r="G22" s="110">
        <f t="shared" si="1"/>
        <v>0</v>
      </c>
      <c r="H22" s="110">
        <v>3.5643486317542652E-4</v>
      </c>
      <c r="I22" s="110">
        <f t="shared" si="2"/>
        <v>3.5643486317542652E-4</v>
      </c>
      <c r="J22" s="107">
        <f>分析係数表!G25</f>
        <v>0.19607843137254902</v>
      </c>
      <c r="K22" s="111">
        <f t="shared" si="3"/>
        <v>6.9889188857926769E-5</v>
      </c>
      <c r="L22" s="79"/>
      <c r="M22" s="80"/>
      <c r="N22" s="81">
        <f>分析係数表!H25</f>
        <v>5.5779114705765173E-4</v>
      </c>
      <c r="O22" s="82">
        <f t="shared" si="4"/>
        <v>6.199940084737187E-3</v>
      </c>
      <c r="P22" s="76">
        <f>分析係数表!C25</f>
        <v>2.3217247097844118E-2</v>
      </c>
      <c r="Q22" s="82">
        <f t="shared" si="5"/>
        <v>1.4394554093917188E-4</v>
      </c>
      <c r="R22" s="83">
        <v>4.9398470110295178E-4</v>
      </c>
      <c r="S22" s="84">
        <f t="shared" si="6"/>
        <v>8.504195642783783E-4</v>
      </c>
      <c r="T22" s="85">
        <f>分析係数表!F25</f>
        <v>0.34640522875816993</v>
      </c>
      <c r="U22" s="86">
        <f t="shared" si="7"/>
        <v>2.9458978370427481E-4</v>
      </c>
      <c r="V22" s="87">
        <f>分析係数表!D25</f>
        <v>3.9215686274509803E-2</v>
      </c>
      <c r="W22" s="167">
        <f t="shared" si="8"/>
        <v>0</v>
      </c>
      <c r="X22" s="76">
        <f>分析係数表!E25</f>
        <v>3.9215686274509803E-2</v>
      </c>
      <c r="Y22" s="166">
        <f t="shared" si="9"/>
        <v>0</v>
      </c>
    </row>
    <row r="23" spans="1:25" x14ac:dyDescent="0.2">
      <c r="A23" s="6" t="s">
        <v>11</v>
      </c>
      <c r="B23" s="5" t="s">
        <v>35</v>
      </c>
      <c r="C23" s="90"/>
      <c r="D23" s="107">
        <f>投入係数表!K23</f>
        <v>0</v>
      </c>
      <c r="E23" s="110">
        <f t="shared" si="0"/>
        <v>0</v>
      </c>
      <c r="F23" s="76">
        <f>分析係数表!C26</f>
        <v>0.3263433813892529</v>
      </c>
      <c r="G23" s="110">
        <f t="shared" si="1"/>
        <v>0</v>
      </c>
      <c r="H23" s="110">
        <v>2.1216981124925838E-3</v>
      </c>
      <c r="I23" s="110">
        <f t="shared" si="2"/>
        <v>2.1216981124925838E-3</v>
      </c>
      <c r="J23" s="107">
        <f>分析係数表!G26</f>
        <v>0.19720279720279721</v>
      </c>
      <c r="K23" s="111">
        <f t="shared" si="3"/>
        <v>4.1840480260343265E-4</v>
      </c>
      <c r="L23" s="79"/>
      <c r="M23" s="80"/>
      <c r="N23" s="81">
        <f>分析係数表!H26</f>
        <v>1.195266743694968E-2</v>
      </c>
      <c r="O23" s="82">
        <f t="shared" si="4"/>
        <v>0.13285585895865401</v>
      </c>
      <c r="P23" s="76">
        <f>分析係数表!C26</f>
        <v>0.3263433813892529</v>
      </c>
      <c r="Q23" s="82">
        <f t="shared" si="5"/>
        <v>4.3356630249940818E-2</v>
      </c>
      <c r="R23" s="83">
        <v>4.6000197036640579E-2</v>
      </c>
      <c r="S23" s="84">
        <f t="shared" si="6"/>
        <v>4.8121895149133162E-2</v>
      </c>
      <c r="T23" s="85">
        <f>分析係数表!F26</f>
        <v>0.33496503496503499</v>
      </c>
      <c r="U23" s="86">
        <f t="shared" si="7"/>
        <v>1.6119152291213138E-2</v>
      </c>
      <c r="V23" s="87">
        <f>分析係数表!D26</f>
        <v>7.8321678321678329E-2</v>
      </c>
      <c r="W23" s="167">
        <f t="shared" si="8"/>
        <v>0</v>
      </c>
      <c r="X23" s="76">
        <f>分析係数表!E26</f>
        <v>8.3216783216783219E-2</v>
      </c>
      <c r="Y23" s="166">
        <f t="shared" si="9"/>
        <v>0</v>
      </c>
    </row>
    <row r="24" spans="1:25" x14ac:dyDescent="0.2">
      <c r="A24" s="6" t="s">
        <v>12</v>
      </c>
      <c r="B24" s="5" t="s">
        <v>365</v>
      </c>
      <c r="C24" s="90"/>
      <c r="D24" s="107">
        <f>投入係数表!K24</f>
        <v>0</v>
      </c>
      <c r="E24" s="110">
        <f t="shared" si="0"/>
        <v>0</v>
      </c>
      <c r="F24" s="76">
        <f>分析係数表!C27</f>
        <v>4.6641791044776171E-2</v>
      </c>
      <c r="G24" s="110">
        <f t="shared" si="1"/>
        <v>0</v>
      </c>
      <c r="H24" s="110">
        <v>9.3161817268624539E-6</v>
      </c>
      <c r="I24" s="110">
        <f t="shared" si="2"/>
        <v>9.3161817268624539E-6</v>
      </c>
      <c r="J24" s="107">
        <f>分析係数表!G27</f>
        <v>0.18461538461538463</v>
      </c>
      <c r="K24" s="111">
        <f t="shared" si="3"/>
        <v>1.71991047265153E-6</v>
      </c>
      <c r="L24" s="79"/>
      <c r="M24" s="80"/>
      <c r="N24" s="81">
        <f>分析係数表!H27</f>
        <v>1.1394876289892027E-2</v>
      </c>
      <c r="O24" s="82">
        <f t="shared" si="4"/>
        <v>0.12665591887391681</v>
      </c>
      <c r="P24" s="76">
        <f>分析係数表!C27</f>
        <v>4.6641791044776171E-2</v>
      </c>
      <c r="Q24" s="82">
        <f t="shared" si="5"/>
        <v>5.9074589027013503E-3</v>
      </c>
      <c r="R24" s="83">
        <v>5.9260771472649763E-3</v>
      </c>
      <c r="S24" s="84">
        <f t="shared" si="6"/>
        <v>5.9353933289918387E-3</v>
      </c>
      <c r="T24" s="85">
        <f>分析係数表!F27</f>
        <v>0.35384615384615387</v>
      </c>
      <c r="U24" s="86">
        <f t="shared" si="7"/>
        <v>2.1002161010278816E-3</v>
      </c>
      <c r="V24" s="87">
        <f>分析係数表!D27</f>
        <v>3.0769230769230771E-2</v>
      </c>
      <c r="W24" s="167">
        <f t="shared" si="8"/>
        <v>0</v>
      </c>
      <c r="X24" s="76">
        <f>分析係数表!E27</f>
        <v>4.6153846153846156E-2</v>
      </c>
      <c r="Y24" s="166">
        <f t="shared" si="9"/>
        <v>0</v>
      </c>
    </row>
    <row r="25" spans="1:25" x14ac:dyDescent="0.2">
      <c r="A25" s="6" t="s">
        <v>13</v>
      </c>
      <c r="B25" s="5" t="s">
        <v>191</v>
      </c>
      <c r="C25" s="90"/>
      <c r="D25" s="107">
        <f>投入係数表!K25</f>
        <v>0</v>
      </c>
      <c r="E25" s="110">
        <f t="shared" si="0"/>
        <v>0</v>
      </c>
      <c r="F25" s="76">
        <f>分析係数表!C28</f>
        <v>2.8632025450689325E-2</v>
      </c>
      <c r="G25" s="110">
        <f t="shared" si="1"/>
        <v>0</v>
      </c>
      <c r="H25" s="110">
        <v>4.7681054740416815E-4</v>
      </c>
      <c r="I25" s="110">
        <f t="shared" si="2"/>
        <v>4.7681054740416815E-4</v>
      </c>
      <c r="J25" s="107">
        <f>分析係数表!G28</f>
        <v>0.12903225806451613</v>
      </c>
      <c r="K25" s="111">
        <f t="shared" si="3"/>
        <v>6.1523941600537829E-5</v>
      </c>
      <c r="L25" s="79"/>
      <c r="M25" s="80"/>
      <c r="N25" s="81">
        <f>分析係数表!H28</f>
        <v>2.2510857006255228E-2</v>
      </c>
      <c r="O25" s="82">
        <f t="shared" si="4"/>
        <v>0.25021186770546505</v>
      </c>
      <c r="P25" s="76">
        <f>分析係数表!C28</f>
        <v>2.8632025450689325E-2</v>
      </c>
      <c r="Q25" s="82">
        <f t="shared" si="5"/>
        <v>7.1640725642073853E-3</v>
      </c>
      <c r="R25" s="83">
        <v>7.3789935887323002E-3</v>
      </c>
      <c r="S25" s="84">
        <f t="shared" si="6"/>
        <v>7.8558041361364676E-3</v>
      </c>
      <c r="T25" s="85">
        <f>分析係数表!F28</f>
        <v>0.22580645161290322</v>
      </c>
      <c r="U25" s="86">
        <f t="shared" si="7"/>
        <v>1.7738912565469442E-3</v>
      </c>
      <c r="V25" s="87">
        <f>分析係数表!D28</f>
        <v>0.15207373271889402</v>
      </c>
      <c r="W25" s="167">
        <f t="shared" si="8"/>
        <v>0</v>
      </c>
      <c r="X25" s="76">
        <f>分析係数表!E28</f>
        <v>9.6774193548387094E-2</v>
      </c>
      <c r="Y25" s="166">
        <f t="shared" si="9"/>
        <v>0</v>
      </c>
    </row>
    <row r="26" spans="1:25" x14ac:dyDescent="0.2">
      <c r="A26" s="6" t="s">
        <v>14</v>
      </c>
      <c r="B26" s="5" t="s">
        <v>50</v>
      </c>
      <c r="C26" s="90"/>
      <c r="D26" s="107">
        <f>投入係数表!K26</f>
        <v>0</v>
      </c>
      <c r="E26" s="110">
        <f t="shared" si="0"/>
        <v>0</v>
      </c>
      <c r="F26" s="76">
        <f>分析係数表!C29</f>
        <v>0.63560732113144758</v>
      </c>
      <c r="G26" s="110">
        <f t="shared" si="1"/>
        <v>0</v>
      </c>
      <c r="H26" s="110">
        <v>1.9428517625212884E-2</v>
      </c>
      <c r="I26" s="110">
        <f t="shared" si="2"/>
        <v>1.9428517625212884E-2</v>
      </c>
      <c r="J26" s="107">
        <f>分析係数表!G29</f>
        <v>0.25937031484257872</v>
      </c>
      <c r="K26" s="111">
        <f t="shared" si="3"/>
        <v>5.0391807333760559E-3</v>
      </c>
      <c r="L26" s="79"/>
      <c r="M26" s="80"/>
      <c r="N26" s="81">
        <f>分析係数表!H29</f>
        <v>1.0239451770986892E-2</v>
      </c>
      <c r="O26" s="82">
        <f t="shared" si="4"/>
        <v>0.11381318584124694</v>
      </c>
      <c r="P26" s="76">
        <f>分析係数表!C29</f>
        <v>0.63560732113144758</v>
      </c>
      <c r="Q26" s="82">
        <f t="shared" si="5"/>
        <v>7.2340494161990565E-2</v>
      </c>
      <c r="R26" s="83">
        <v>8.9986671075783953E-2</v>
      </c>
      <c r="S26" s="84">
        <f t="shared" si="6"/>
        <v>0.10941518870099684</v>
      </c>
      <c r="T26" s="85">
        <f>分析係数表!F29</f>
        <v>0.38680659670164919</v>
      </c>
      <c r="U26" s="86">
        <f t="shared" si="7"/>
        <v>4.2322516768901329E-2</v>
      </c>
      <c r="V26" s="87">
        <f>分析係数表!D29</f>
        <v>0.1184407796101949</v>
      </c>
      <c r="W26" s="167">
        <f t="shared" si="8"/>
        <v>0</v>
      </c>
      <c r="X26" s="76">
        <f>分析係数表!E29</f>
        <v>6.5967016491754127E-2</v>
      </c>
      <c r="Y26" s="166">
        <f t="shared" si="9"/>
        <v>0</v>
      </c>
    </row>
    <row r="27" spans="1:25" x14ac:dyDescent="0.2">
      <c r="A27" s="6" t="s">
        <v>15</v>
      </c>
      <c r="B27" s="5" t="s">
        <v>36</v>
      </c>
      <c r="C27" s="90"/>
      <c r="D27" s="107">
        <f>投入係数表!K27</f>
        <v>0</v>
      </c>
      <c r="E27" s="110">
        <f t="shared" si="0"/>
        <v>0</v>
      </c>
      <c r="F27" s="76">
        <f>分析係数表!C30</f>
        <v>1</v>
      </c>
      <c r="G27" s="110">
        <f t="shared" si="1"/>
        <v>0</v>
      </c>
      <c r="H27" s="110">
        <v>1.0387166527536866E-2</v>
      </c>
      <c r="I27" s="110">
        <f t="shared" si="2"/>
        <v>1.0387166527536866E-2</v>
      </c>
      <c r="J27" s="107">
        <f>分析係数表!G30</f>
        <v>0.34552666372851476</v>
      </c>
      <c r="K27" s="111">
        <f t="shared" si="3"/>
        <v>3.5890429958523153E-3</v>
      </c>
      <c r="L27" s="79"/>
      <c r="M27" s="80"/>
      <c r="N27" s="81">
        <f>分析係数表!H30</f>
        <v>0</v>
      </c>
      <c r="O27" s="82">
        <f t="shared" si="4"/>
        <v>0</v>
      </c>
      <c r="P27" s="76">
        <f>分析係数表!C30</f>
        <v>1</v>
      </c>
      <c r="Q27" s="82">
        <f t="shared" si="5"/>
        <v>0</v>
      </c>
      <c r="R27" s="83">
        <v>1.881754274232577E-2</v>
      </c>
      <c r="S27" s="84">
        <f t="shared" si="6"/>
        <v>2.9204709269862635E-2</v>
      </c>
      <c r="T27" s="85">
        <f>分析係数表!F30</f>
        <v>0.44072278536800352</v>
      </c>
      <c r="U27" s="86">
        <f t="shared" si="7"/>
        <v>1.2871180815276613E-2</v>
      </c>
      <c r="V27" s="87">
        <f>分析係数表!D30</f>
        <v>0.15998237108858529</v>
      </c>
      <c r="W27" s="167">
        <f t="shared" si="8"/>
        <v>0</v>
      </c>
      <c r="X27" s="76">
        <f>分析係数表!E30</f>
        <v>8.153371529308065E-2</v>
      </c>
      <c r="Y27" s="166">
        <f t="shared" si="9"/>
        <v>0</v>
      </c>
    </row>
    <row r="28" spans="1:25" x14ac:dyDescent="0.2">
      <c r="A28" s="6" t="s">
        <v>16</v>
      </c>
      <c r="B28" s="5" t="s">
        <v>192</v>
      </c>
      <c r="C28" s="90"/>
      <c r="D28" s="107">
        <f>投入係数表!K28</f>
        <v>0</v>
      </c>
      <c r="E28" s="110">
        <f t="shared" si="0"/>
        <v>0</v>
      </c>
      <c r="F28" s="76">
        <f>分析係数表!C31</f>
        <v>3.6128152692569859E-2</v>
      </c>
      <c r="G28" s="110">
        <f t="shared" si="1"/>
        <v>0</v>
      </c>
      <c r="H28" s="110">
        <v>7.3530200054668829E-2</v>
      </c>
      <c r="I28" s="110">
        <f t="shared" si="2"/>
        <v>7.3530200054668829E-2</v>
      </c>
      <c r="J28" s="107">
        <f>分析係数表!G31</f>
        <v>5.6603773584905662E-2</v>
      </c>
      <c r="K28" s="111">
        <f t="shared" si="3"/>
        <v>4.1620867955472927E-3</v>
      </c>
      <c r="L28" s="79"/>
      <c r="M28" s="80"/>
      <c r="N28" s="81">
        <f>分析係数表!H31</f>
        <v>2.4303757121797682E-2</v>
      </c>
      <c r="O28" s="82">
        <f t="shared" si="4"/>
        <v>0.27014024654926316</v>
      </c>
      <c r="P28" s="76">
        <f>分析係数表!C31</f>
        <v>3.6128152692569859E-2</v>
      </c>
      <c r="Q28" s="82">
        <f t="shared" si="5"/>
        <v>9.7596680757402483E-3</v>
      </c>
      <c r="R28" s="83">
        <v>1.1161260319567783E-2</v>
      </c>
      <c r="S28" s="84">
        <f t="shared" si="6"/>
        <v>8.469146037423661E-2</v>
      </c>
      <c r="T28" s="85">
        <f>分析係数表!F31</f>
        <v>0.33962264150943394</v>
      </c>
      <c r="U28" s="86">
        <f t="shared" si="7"/>
        <v>2.8763137485589792E-2</v>
      </c>
      <c r="V28" s="87">
        <f>分析係数表!D31</f>
        <v>0</v>
      </c>
      <c r="W28" s="167">
        <f t="shared" si="8"/>
        <v>0</v>
      </c>
      <c r="X28" s="76">
        <f>分析係数表!E31</f>
        <v>0</v>
      </c>
      <c r="Y28" s="166">
        <f t="shared" si="9"/>
        <v>0</v>
      </c>
    </row>
    <row r="29" spans="1:25" x14ac:dyDescent="0.2">
      <c r="A29" s="6" t="s">
        <v>17</v>
      </c>
      <c r="B29" s="5" t="s">
        <v>272</v>
      </c>
      <c r="C29" s="90"/>
      <c r="D29" s="107">
        <f>投入係数表!K29</f>
        <v>0</v>
      </c>
      <c r="E29" s="110">
        <f t="shared" si="0"/>
        <v>0</v>
      </c>
      <c r="F29" s="76">
        <f>分析係数表!C32</f>
        <v>1</v>
      </c>
      <c r="G29" s="110">
        <f t="shared" si="1"/>
        <v>0</v>
      </c>
      <c r="H29" s="110">
        <v>3.3765660955523504E-3</v>
      </c>
      <c r="I29" s="110">
        <f t="shared" si="2"/>
        <v>3.3765660955523504E-3</v>
      </c>
      <c r="J29" s="107">
        <f>分析係数表!G32</f>
        <v>0.14012738853503184</v>
      </c>
      <c r="K29" s="111">
        <f t="shared" si="3"/>
        <v>4.7314938918567969E-4</v>
      </c>
      <c r="L29" s="79"/>
      <c r="M29" s="80"/>
      <c r="N29" s="81">
        <f>分析係数表!H32</f>
        <v>7.0919160125901427E-3</v>
      </c>
      <c r="O29" s="82">
        <f t="shared" si="4"/>
        <v>7.8827809648801372E-2</v>
      </c>
      <c r="P29" s="76">
        <f>分析係数表!C32</f>
        <v>1</v>
      </c>
      <c r="Q29" s="82">
        <f t="shared" si="5"/>
        <v>7.8827809648801372E-2</v>
      </c>
      <c r="R29" s="83">
        <v>9.5180379928301292E-2</v>
      </c>
      <c r="S29" s="84">
        <f t="shared" si="6"/>
        <v>9.8556946023853648E-2</v>
      </c>
      <c r="T29" s="85">
        <f>分析係数表!F32</f>
        <v>0.48195329087048833</v>
      </c>
      <c r="U29" s="86">
        <f t="shared" si="7"/>
        <v>4.7499844474341357E-2</v>
      </c>
      <c r="V29" s="87">
        <f>分析係数表!D32</f>
        <v>1.0615711252653927E-2</v>
      </c>
      <c r="W29" s="167">
        <f t="shared" si="8"/>
        <v>0</v>
      </c>
      <c r="X29" s="76">
        <f>分析係数表!E32</f>
        <v>1.4861995753715499E-2</v>
      </c>
      <c r="Y29" s="166">
        <f t="shared" si="9"/>
        <v>0</v>
      </c>
    </row>
    <row r="30" spans="1:25" x14ac:dyDescent="0.2">
      <c r="A30" s="6" t="s">
        <v>18</v>
      </c>
      <c r="B30" s="5" t="s">
        <v>273</v>
      </c>
      <c r="C30" s="90"/>
      <c r="D30" s="107">
        <f>投入係数表!K30</f>
        <v>0</v>
      </c>
      <c r="E30" s="110">
        <f t="shared" si="0"/>
        <v>0</v>
      </c>
      <c r="F30" s="76">
        <f>分析係数表!C33</f>
        <v>1</v>
      </c>
      <c r="G30" s="110">
        <f t="shared" si="1"/>
        <v>0</v>
      </c>
      <c r="H30" s="110">
        <v>1.0477508826407526E-2</v>
      </c>
      <c r="I30" s="110">
        <f t="shared" si="2"/>
        <v>1.0477508826407526E-2</v>
      </c>
      <c r="J30" s="107">
        <f>分析係数表!G33</f>
        <v>0.50577557755775582</v>
      </c>
      <c r="K30" s="111">
        <f t="shared" si="3"/>
        <v>5.2992680780427504E-3</v>
      </c>
      <c r="L30" s="79"/>
      <c r="M30" s="80"/>
      <c r="N30" s="81">
        <f>分析係数表!H33</f>
        <v>1.0358978445356389E-3</v>
      </c>
      <c r="O30" s="82">
        <f t="shared" si="4"/>
        <v>1.1514174443083348E-2</v>
      </c>
      <c r="P30" s="76">
        <f>分析係数表!C33</f>
        <v>1</v>
      </c>
      <c r="Q30" s="82">
        <f t="shared" si="5"/>
        <v>1.1514174443083348E-2</v>
      </c>
      <c r="R30" s="83">
        <v>2.3028653805772244E-2</v>
      </c>
      <c r="S30" s="84">
        <f t="shared" si="6"/>
        <v>3.3506162632179773E-2</v>
      </c>
      <c r="T30" s="85">
        <f>分析係数表!F33</f>
        <v>0.6410891089108911</v>
      </c>
      <c r="U30" s="86">
        <f t="shared" si="7"/>
        <v>2.1480435944887528E-2</v>
      </c>
      <c r="V30" s="87">
        <f>分析係数表!D33</f>
        <v>2.3927392739273929E-2</v>
      </c>
      <c r="W30" s="167">
        <f t="shared" si="8"/>
        <v>0</v>
      </c>
      <c r="X30" s="76">
        <f>分析係数表!E33</f>
        <v>2.0627062706270627E-2</v>
      </c>
      <c r="Y30" s="166">
        <f t="shared" si="9"/>
        <v>0</v>
      </c>
    </row>
    <row r="31" spans="1:25" x14ac:dyDescent="0.2">
      <c r="A31" s="6" t="s">
        <v>19</v>
      </c>
      <c r="B31" s="5" t="s">
        <v>274</v>
      </c>
      <c r="C31" s="90"/>
      <c r="D31" s="107">
        <f>投入係数表!K31</f>
        <v>0</v>
      </c>
      <c r="E31" s="110">
        <f t="shared" si="0"/>
        <v>0</v>
      </c>
      <c r="F31" s="76">
        <f>分析係数表!C34</f>
        <v>0.1150316455696202</v>
      </c>
      <c r="G31" s="110">
        <f t="shared" si="1"/>
        <v>0</v>
      </c>
      <c r="H31" s="110">
        <v>0.12671894238235232</v>
      </c>
      <c r="I31" s="110">
        <f t="shared" si="2"/>
        <v>0.12671894238235232</v>
      </c>
      <c r="J31" s="107">
        <f>分析係数表!G34</f>
        <v>0.42702251876563802</v>
      </c>
      <c r="K31" s="111">
        <f t="shared" si="3"/>
        <v>5.4111841951429845E-2</v>
      </c>
      <c r="L31" s="79"/>
      <c r="M31" s="80"/>
      <c r="N31" s="81">
        <f>分析係数表!H34</f>
        <v>0.17339336228535002</v>
      </c>
      <c r="O31" s="82">
        <f t="shared" si="4"/>
        <v>1.9272956606268741</v>
      </c>
      <c r="P31" s="76">
        <f>分析係数表!C34</f>
        <v>0.1150316455696202</v>
      </c>
      <c r="Q31" s="82">
        <f t="shared" si="5"/>
        <v>0.22169999134109761</v>
      </c>
      <c r="R31" s="83">
        <v>0.23162497835507209</v>
      </c>
      <c r="S31" s="84">
        <f t="shared" si="6"/>
        <v>0.35834392073742438</v>
      </c>
      <c r="T31" s="85">
        <f>分析係数表!F34</f>
        <v>0.70141784820683906</v>
      </c>
      <c r="U31" s="86">
        <f t="shared" si="7"/>
        <v>0.2513488218016463</v>
      </c>
      <c r="V31" s="87">
        <f>分析係数表!D34</f>
        <v>0.4553794829024187</v>
      </c>
      <c r="W31" s="167">
        <f t="shared" si="8"/>
        <v>0</v>
      </c>
      <c r="X31" s="76">
        <f>分析係数表!E34</f>
        <v>0.29190992493744788</v>
      </c>
      <c r="Y31" s="166">
        <f t="shared" si="9"/>
        <v>0</v>
      </c>
    </row>
    <row r="32" spans="1:25" x14ac:dyDescent="0.2">
      <c r="A32" s="6" t="s">
        <v>20</v>
      </c>
      <c r="B32" s="5" t="s">
        <v>37</v>
      </c>
      <c r="C32" s="90"/>
      <c r="D32" s="107">
        <f>投入係数表!K32</f>
        <v>0</v>
      </c>
      <c r="E32" s="110">
        <f t="shared" si="0"/>
        <v>0</v>
      </c>
      <c r="F32" s="76">
        <f>分析係数表!C35</f>
        <v>3.8036267138434332E-2</v>
      </c>
      <c r="G32" s="110">
        <f t="shared" si="1"/>
        <v>0</v>
      </c>
      <c r="H32" s="110">
        <v>7.7351095010122148E-2</v>
      </c>
      <c r="I32" s="110">
        <f t="shared" si="2"/>
        <v>7.7351095010122148E-2</v>
      </c>
      <c r="J32" s="107">
        <f>分析係数表!G35</f>
        <v>0.34782608695652173</v>
      </c>
      <c r="K32" s="111">
        <f t="shared" si="3"/>
        <v>2.690472869917292E-2</v>
      </c>
      <c r="L32" s="79"/>
      <c r="M32" s="80"/>
      <c r="N32" s="81">
        <f>分析係数表!H35</f>
        <v>6.6058408701541893E-2</v>
      </c>
      <c r="O32" s="82">
        <f t="shared" si="4"/>
        <v>0.73425004717816111</v>
      </c>
      <c r="P32" s="76">
        <f>分析係数表!C35</f>
        <v>3.8036267138434332E-2</v>
      </c>
      <c r="Q32" s="82">
        <f t="shared" si="5"/>
        <v>2.7928130940876549E-2</v>
      </c>
      <c r="R32" s="83">
        <v>3.1925522208124169E-2</v>
      </c>
      <c r="S32" s="84">
        <f t="shared" si="6"/>
        <v>0.10927661721824632</v>
      </c>
      <c r="T32" s="85">
        <f>分析係数表!F35</f>
        <v>0.69565217391304346</v>
      </c>
      <c r="U32" s="86">
        <f t="shared" si="7"/>
        <v>7.6018516325736571E-2</v>
      </c>
      <c r="V32" s="87">
        <f>分析係数表!D35</f>
        <v>0.27173913043478259</v>
      </c>
      <c r="W32" s="167">
        <f t="shared" si="8"/>
        <v>0</v>
      </c>
      <c r="X32" s="76">
        <f>分析係数表!E35</f>
        <v>0.25</v>
      </c>
      <c r="Y32" s="166">
        <f t="shared" si="9"/>
        <v>0</v>
      </c>
    </row>
    <row r="33" spans="1:25" x14ac:dyDescent="0.2">
      <c r="A33" s="6" t="s">
        <v>21</v>
      </c>
      <c r="B33" s="5" t="s">
        <v>38</v>
      </c>
      <c r="C33" s="90"/>
      <c r="D33" s="107">
        <f>投入係数表!K33</f>
        <v>0</v>
      </c>
      <c r="E33" s="110">
        <f t="shared" si="0"/>
        <v>0</v>
      </c>
      <c r="F33" s="76">
        <f>分析係数表!C36</f>
        <v>0.6983193277310924</v>
      </c>
      <c r="G33" s="110">
        <f t="shared" si="1"/>
        <v>0</v>
      </c>
      <c r="H33" s="110">
        <v>0.19376655452000585</v>
      </c>
      <c r="I33" s="110">
        <f t="shared" si="2"/>
        <v>0.19376655452000585</v>
      </c>
      <c r="J33" s="107">
        <f>分析係数表!G36</f>
        <v>2.0048115477145148E-3</v>
      </c>
      <c r="K33" s="111">
        <f t="shared" si="3"/>
        <v>3.8846542606256186E-4</v>
      </c>
      <c r="L33" s="79"/>
      <c r="M33" s="80"/>
      <c r="N33" s="81">
        <f>分析係数表!H36</f>
        <v>0.13239571297661262</v>
      </c>
      <c r="O33" s="82">
        <f t="shared" si="4"/>
        <v>1.4716000643986911</v>
      </c>
      <c r="P33" s="76">
        <f>分析係数表!C36</f>
        <v>0.6983193277310924</v>
      </c>
      <c r="Q33" s="82">
        <f t="shared" si="5"/>
        <v>1.0276467676599261</v>
      </c>
      <c r="R33" s="83">
        <v>1.051038213674562</v>
      </c>
      <c r="S33" s="84">
        <f t="shared" si="6"/>
        <v>1.2448047681945678</v>
      </c>
      <c r="T33" s="85">
        <f>分析係数表!F36</f>
        <v>0.90136327185244591</v>
      </c>
      <c r="U33" s="86">
        <f t="shared" si="7"/>
        <v>1.122021298677381</v>
      </c>
      <c r="V33" s="87">
        <f>分析係数表!D36</f>
        <v>3.6086607858861267E-3</v>
      </c>
      <c r="W33" s="167">
        <f t="shared" si="8"/>
        <v>0</v>
      </c>
      <c r="X33" s="76">
        <f>分析係数表!E36</f>
        <v>4.0096230954290296E-4</v>
      </c>
      <c r="Y33" s="166">
        <f t="shared" si="9"/>
        <v>0</v>
      </c>
    </row>
    <row r="34" spans="1:25" x14ac:dyDescent="0.2">
      <c r="A34" s="6" t="s">
        <v>22</v>
      </c>
      <c r="B34" s="5" t="s">
        <v>377</v>
      </c>
      <c r="C34" s="90"/>
      <c r="D34" s="107">
        <f>投入係数表!K34</f>
        <v>0</v>
      </c>
      <c r="E34" s="110">
        <f t="shared" si="0"/>
        <v>0</v>
      </c>
      <c r="F34" s="76">
        <f>分析係数表!C37</f>
        <v>0.25193798449612403</v>
      </c>
      <c r="G34" s="110">
        <f t="shared" si="1"/>
        <v>0</v>
      </c>
      <c r="H34" s="110">
        <v>0.21002900550954864</v>
      </c>
      <c r="I34" s="110">
        <f t="shared" si="2"/>
        <v>0.21002900550954864</v>
      </c>
      <c r="J34" s="107">
        <f>分析係数表!G37</f>
        <v>0.36436436436436437</v>
      </c>
      <c r="K34" s="111">
        <f t="shared" si="3"/>
        <v>7.6527085090566271E-2</v>
      </c>
      <c r="L34" s="79"/>
      <c r="M34" s="80"/>
      <c r="N34" s="81">
        <f>分析係数表!H37</f>
        <v>5.107773218056496E-2</v>
      </c>
      <c r="O34" s="82">
        <f t="shared" si="4"/>
        <v>0.56773737061664808</v>
      </c>
      <c r="P34" s="76">
        <f>分析係数表!C37</f>
        <v>0.25193798449612403</v>
      </c>
      <c r="Q34" s="82">
        <f t="shared" si="5"/>
        <v>0.1430346088762873</v>
      </c>
      <c r="R34" s="83">
        <v>0.15887606498807111</v>
      </c>
      <c r="S34" s="84">
        <f t="shared" si="6"/>
        <v>0.36890507049761978</v>
      </c>
      <c r="T34" s="85">
        <f>分析係数表!F37</f>
        <v>0.67567567567567566</v>
      </c>
      <c r="U34" s="86">
        <f t="shared" si="7"/>
        <v>0.24926018276866202</v>
      </c>
      <c r="V34" s="87">
        <f>分析係数表!D37</f>
        <v>9.1091091091091092E-2</v>
      </c>
      <c r="W34" s="167">
        <f t="shared" si="8"/>
        <v>0</v>
      </c>
      <c r="X34" s="76">
        <f>分析係数表!E37</f>
        <v>7.6576576576576572E-2</v>
      </c>
      <c r="Y34" s="166">
        <f t="shared" si="9"/>
        <v>0</v>
      </c>
    </row>
    <row r="35" spans="1:25" x14ac:dyDescent="0.2">
      <c r="A35" s="6" t="s">
        <v>23</v>
      </c>
      <c r="B35" s="5" t="s">
        <v>193</v>
      </c>
      <c r="C35" s="90"/>
      <c r="D35" s="107">
        <f>投入係数表!K35</f>
        <v>0</v>
      </c>
      <c r="E35" s="110">
        <f t="shared" si="0"/>
        <v>0</v>
      </c>
      <c r="F35" s="76">
        <f>分析係数表!C38</f>
        <v>5.8638743455497355E-2</v>
      </c>
      <c r="G35" s="110">
        <f t="shared" si="1"/>
        <v>0</v>
      </c>
      <c r="H35" s="110">
        <v>1.8531921206890026E-2</v>
      </c>
      <c r="I35" s="110">
        <f t="shared" si="2"/>
        <v>1.8531921206890026E-2</v>
      </c>
      <c r="J35" s="107">
        <f>分析係数表!G38</f>
        <v>6.6115702479338845E-2</v>
      </c>
      <c r="K35" s="111">
        <f t="shared" si="3"/>
        <v>1.2252509888852909E-3</v>
      </c>
      <c r="L35" s="79"/>
      <c r="M35" s="80"/>
      <c r="N35" s="81">
        <f>分析係数表!H38</f>
        <v>4.4663133989401971E-2</v>
      </c>
      <c r="O35" s="82">
        <f t="shared" si="4"/>
        <v>0.49643805964217053</v>
      </c>
      <c r="P35" s="76">
        <f>分析係数表!C38</f>
        <v>5.8638743455497355E-2</v>
      </c>
      <c r="Q35" s="82">
        <f t="shared" si="5"/>
        <v>2.9110504020902133E-2</v>
      </c>
      <c r="R35" s="83">
        <v>3.263937175023892E-2</v>
      </c>
      <c r="S35" s="84">
        <f t="shared" si="6"/>
        <v>5.1171292957128946E-2</v>
      </c>
      <c r="T35" s="85">
        <f>分析係数表!F38</f>
        <v>0.57851239669421484</v>
      </c>
      <c r="U35" s="86">
        <f t="shared" si="7"/>
        <v>2.9603227330570463E-2</v>
      </c>
      <c r="V35" s="87">
        <f>分析係数表!D38</f>
        <v>8.2644628099173556E-2</v>
      </c>
      <c r="W35" s="167">
        <f t="shared" si="8"/>
        <v>0</v>
      </c>
      <c r="X35" s="76">
        <f>分析係数表!E38</f>
        <v>0</v>
      </c>
      <c r="Y35" s="166">
        <f t="shared" si="9"/>
        <v>0</v>
      </c>
    </row>
    <row r="36" spans="1:25" x14ac:dyDescent="0.2">
      <c r="A36" s="6" t="s">
        <v>24</v>
      </c>
      <c r="B36" s="5" t="s">
        <v>39</v>
      </c>
      <c r="C36" s="90"/>
      <c r="D36" s="107">
        <f>投入係数表!K36</f>
        <v>0</v>
      </c>
      <c r="E36" s="110">
        <f t="shared" si="0"/>
        <v>0</v>
      </c>
      <c r="F36" s="76">
        <f>分析係数表!C39</f>
        <v>1</v>
      </c>
      <c r="G36" s="110">
        <f t="shared" si="1"/>
        <v>0</v>
      </c>
      <c r="H36" s="110">
        <v>9.6242910878727564E-2</v>
      </c>
      <c r="I36" s="110">
        <f t="shared" si="2"/>
        <v>9.6242910878727564E-2</v>
      </c>
      <c r="J36" s="107">
        <f>分析係数表!G39</f>
        <v>0.34956843403205917</v>
      </c>
      <c r="K36" s="111">
        <f t="shared" si="3"/>
        <v>3.3643483642563823E-2</v>
      </c>
      <c r="L36" s="79"/>
      <c r="M36" s="80"/>
      <c r="N36" s="81">
        <f>分析係数表!H39</f>
        <v>4.0639069285628906E-3</v>
      </c>
      <c r="O36" s="82">
        <f t="shared" si="4"/>
        <v>4.5170992045942361E-2</v>
      </c>
      <c r="P36" s="76">
        <f>分析係数表!C39</f>
        <v>1</v>
      </c>
      <c r="Q36" s="82">
        <f t="shared" si="5"/>
        <v>4.5170992045942361E-2</v>
      </c>
      <c r="R36" s="83">
        <v>8.0617839980690442E-2</v>
      </c>
      <c r="S36" s="84">
        <f t="shared" si="6"/>
        <v>0.17686075085941799</v>
      </c>
      <c r="T36" s="85">
        <f>分析係数表!F39</f>
        <v>0.6997533908754624</v>
      </c>
      <c r="U36" s="86">
        <f t="shared" si="7"/>
        <v>0.12375891012665809</v>
      </c>
      <c r="V36" s="87">
        <f>分析係数表!D39</f>
        <v>6.7817509247842175E-2</v>
      </c>
      <c r="W36" s="167">
        <f t="shared" si="8"/>
        <v>0</v>
      </c>
      <c r="X36" s="76">
        <f>分析係数表!E39</f>
        <v>8.0764488286066582E-2</v>
      </c>
      <c r="Y36" s="166">
        <f t="shared" si="9"/>
        <v>0</v>
      </c>
    </row>
    <row r="37" spans="1:25" x14ac:dyDescent="0.2">
      <c r="A37" s="6" t="s">
        <v>25</v>
      </c>
      <c r="B37" s="5" t="s">
        <v>40</v>
      </c>
      <c r="C37" s="90"/>
      <c r="D37" s="107">
        <f>投入係数表!K37</f>
        <v>0</v>
      </c>
      <c r="E37" s="110">
        <f t="shared" si="0"/>
        <v>0</v>
      </c>
      <c r="F37" s="76">
        <f>分析係数表!C40</f>
        <v>0.52321668909825036</v>
      </c>
      <c r="G37" s="110">
        <f t="shared" si="1"/>
        <v>0</v>
      </c>
      <c r="H37" s="110">
        <v>2.1375781801808382E-4</v>
      </c>
      <c r="I37" s="110">
        <f t="shared" si="2"/>
        <v>2.1375781801808382E-4</v>
      </c>
      <c r="J37" s="107">
        <f>分析係数表!G40</f>
        <v>0.58262454434993927</v>
      </c>
      <c r="K37" s="111">
        <f t="shared" si="3"/>
        <v>1.2454055132402332E-4</v>
      </c>
      <c r="L37" s="79"/>
      <c r="M37" s="80"/>
      <c r="N37" s="81">
        <f>分析係数表!H40</f>
        <v>2.9881668592374198E-2</v>
      </c>
      <c r="O37" s="82">
        <f t="shared" si="4"/>
        <v>0.33213964739663504</v>
      </c>
      <c r="P37" s="76">
        <f>分析係数表!C40</f>
        <v>0.52321668909825036</v>
      </c>
      <c r="Q37" s="82">
        <f t="shared" si="5"/>
        <v>0.17378100662912771</v>
      </c>
      <c r="R37" s="83">
        <v>0.17384604241423302</v>
      </c>
      <c r="S37" s="84">
        <f t="shared" si="6"/>
        <v>0.17405980023225109</v>
      </c>
      <c r="T37" s="85">
        <f>分析係数表!F40</f>
        <v>0.77642770352369384</v>
      </c>
      <c r="U37" s="86">
        <f t="shared" si="7"/>
        <v>0.13514485097011963</v>
      </c>
      <c r="V37" s="87">
        <f>分析係数表!D40</f>
        <v>0.18529769137302551</v>
      </c>
      <c r="W37" s="167">
        <f t="shared" si="8"/>
        <v>0</v>
      </c>
      <c r="X37" s="76">
        <f>分析係数表!E40</f>
        <v>0.10328068043742406</v>
      </c>
      <c r="Y37" s="166">
        <f t="shared" si="9"/>
        <v>0</v>
      </c>
    </row>
    <row r="38" spans="1:25" x14ac:dyDescent="0.2">
      <c r="A38" s="6" t="s">
        <v>26</v>
      </c>
      <c r="B38" s="5" t="s">
        <v>276</v>
      </c>
      <c r="C38" s="90"/>
      <c r="D38" s="107">
        <f>投入係数表!K38</f>
        <v>0</v>
      </c>
      <c r="E38" s="110">
        <f t="shared" si="0"/>
        <v>0</v>
      </c>
      <c r="F38" s="76">
        <f>分析係数表!C41</f>
        <v>0.20545717383447781</v>
      </c>
      <c r="G38" s="110">
        <f t="shared" si="1"/>
        <v>0</v>
      </c>
      <c r="H38" s="110">
        <v>2.6899321580944126E-4</v>
      </c>
      <c r="I38" s="110">
        <f t="shared" si="2"/>
        <v>2.6899321580944126E-4</v>
      </c>
      <c r="J38" s="107">
        <f>分析係数表!G41</f>
        <v>0.49662731871838112</v>
      </c>
      <c r="K38" s="111">
        <f t="shared" si="3"/>
        <v>1.3358937952087765E-4</v>
      </c>
      <c r="L38" s="79"/>
      <c r="M38" s="80"/>
      <c r="N38" s="81">
        <f>分析係数表!H41</f>
        <v>5.2870632296107417E-2</v>
      </c>
      <c r="O38" s="82">
        <f t="shared" si="4"/>
        <v>0.58766574946044625</v>
      </c>
      <c r="P38" s="76">
        <f>分析係数表!C41</f>
        <v>0.20545717383447781</v>
      </c>
      <c r="Q38" s="82">
        <f t="shared" si="5"/>
        <v>0.12074014404346359</v>
      </c>
      <c r="R38" s="83">
        <v>0.12142997988355117</v>
      </c>
      <c r="S38" s="84">
        <f t="shared" si="6"/>
        <v>0.12169897309936061</v>
      </c>
      <c r="T38" s="85">
        <f>分析係数表!F41</f>
        <v>0.59106239460370991</v>
      </c>
      <c r="U38" s="86">
        <f t="shared" si="7"/>
        <v>7.193168646092056E-2</v>
      </c>
      <c r="V38" s="87">
        <f>分析係数表!D41</f>
        <v>0.2799325463743676</v>
      </c>
      <c r="W38" s="167">
        <f t="shared" si="8"/>
        <v>0</v>
      </c>
      <c r="X38" s="76">
        <f>分析係数表!E41</f>
        <v>0.26559865092748736</v>
      </c>
      <c r="Y38" s="166">
        <f t="shared" si="9"/>
        <v>0</v>
      </c>
    </row>
    <row r="39" spans="1:25" x14ac:dyDescent="0.2">
      <c r="A39" s="6" t="s">
        <v>51</v>
      </c>
      <c r="B39" s="5" t="s">
        <v>367</v>
      </c>
      <c r="C39" s="90"/>
      <c r="D39" s="107">
        <f>投入係数表!K39</f>
        <v>0</v>
      </c>
      <c r="E39" s="110">
        <f>$C$13*D39</f>
        <v>0</v>
      </c>
      <c r="F39" s="76">
        <f>分析係数表!C42</f>
        <v>0.63260340632603407</v>
      </c>
      <c r="G39" s="110">
        <f>E39*F39</f>
        <v>0</v>
      </c>
      <c r="H39" s="110">
        <v>2.4053732416052832E-3</v>
      </c>
      <c r="I39" s="110">
        <f>C39+H39</f>
        <v>2.4053732416052832E-3</v>
      </c>
      <c r="J39" s="107">
        <f>分析係数表!G42</f>
        <v>0.48091603053435117</v>
      </c>
      <c r="K39" s="111">
        <f>I39*J39</f>
        <v>1.1567825513063576E-3</v>
      </c>
      <c r="L39" s="79"/>
      <c r="M39" s="80"/>
      <c r="N39" s="81">
        <f>分析係数表!H42</f>
        <v>1.4900992071397267E-2</v>
      </c>
      <c r="O39" s="82">
        <f t="shared" si="4"/>
        <v>0.16562697083512198</v>
      </c>
      <c r="P39" s="76">
        <f>分析係数表!C42</f>
        <v>0.63260340632603407</v>
      </c>
      <c r="Q39" s="82">
        <f>O39*P39</f>
        <v>0.10477618592976087</v>
      </c>
      <c r="R39" s="83">
        <v>0.10652102782383405</v>
      </c>
      <c r="S39" s="84">
        <f>I39+R39</f>
        <v>0.10892640106543933</v>
      </c>
      <c r="T39" s="85">
        <f>分析係数表!F42</f>
        <v>0.54580152671755722</v>
      </c>
      <c r="U39" s="86">
        <f t="shared" si="7"/>
        <v>5.9452196001365733E-2</v>
      </c>
      <c r="V39" s="87">
        <f>分析係数表!D42</f>
        <v>0.26335877862595419</v>
      </c>
      <c r="W39" s="167">
        <f t="shared" si="8"/>
        <v>0</v>
      </c>
      <c r="X39" s="76">
        <f>分析係数表!E42</f>
        <v>0.19083969465648856</v>
      </c>
      <c r="Y39" s="166">
        <f t="shared" si="9"/>
        <v>0</v>
      </c>
    </row>
    <row r="40" spans="1:25" x14ac:dyDescent="0.2">
      <c r="A40" s="6" t="s">
        <v>194</v>
      </c>
      <c r="B40" s="5" t="s">
        <v>41</v>
      </c>
      <c r="C40" s="90"/>
      <c r="D40" s="107">
        <f>投入係数表!K40</f>
        <v>0</v>
      </c>
      <c r="E40" s="110">
        <f>$C$13*D40</f>
        <v>0</v>
      </c>
      <c r="F40" s="76">
        <f>分析係数表!C43</f>
        <v>0.18460513162279235</v>
      </c>
      <c r="G40" s="110">
        <f>E40*F40</f>
        <v>0</v>
      </c>
      <c r="H40" s="110">
        <v>0.49250414271881499</v>
      </c>
      <c r="I40" s="110">
        <f>C40+H40</f>
        <v>0.49250414271881499</v>
      </c>
      <c r="J40" s="107">
        <f>分析係数表!G43</f>
        <v>0.34455128205128205</v>
      </c>
      <c r="K40" s="111">
        <f>I40*J40</f>
        <v>0.16969293378933528</v>
      </c>
      <c r="L40" s="79"/>
      <c r="M40" s="80"/>
      <c r="N40" s="81">
        <f>分析係数表!H43</f>
        <v>4.0001593688991595E-2</v>
      </c>
      <c r="O40" s="82">
        <f t="shared" si="4"/>
        <v>0.4446242746482954</v>
      </c>
      <c r="P40" s="76">
        <f>分析係数表!C43</f>
        <v>0.18460513162279235</v>
      </c>
      <c r="Q40" s="82">
        <f>O40*P40</f>
        <v>8.2079922744137154E-2</v>
      </c>
      <c r="R40" s="83">
        <v>0.10742151907659996</v>
      </c>
      <c r="S40" s="84">
        <f>I40+R40</f>
        <v>0.59992566179541496</v>
      </c>
      <c r="T40" s="85">
        <f>分析係数表!F43</f>
        <v>0.64423076923076927</v>
      </c>
      <c r="U40" s="86">
        <f t="shared" si="7"/>
        <v>0.38649057057973851</v>
      </c>
      <c r="V40" s="87">
        <f>分析係数表!D43</f>
        <v>0.36378205128205127</v>
      </c>
      <c r="W40" s="167">
        <f t="shared" si="8"/>
        <v>0</v>
      </c>
      <c r="X40" s="76">
        <f>分析係数表!E43</f>
        <v>0.22596153846153846</v>
      </c>
      <c r="Y40" s="166">
        <f t="shared" si="9"/>
        <v>0</v>
      </c>
    </row>
    <row r="41" spans="1:25" x14ac:dyDescent="0.2">
      <c r="A41" s="6" t="s">
        <v>340</v>
      </c>
      <c r="B41" s="5" t="s">
        <v>42</v>
      </c>
      <c r="C41" s="90"/>
      <c r="D41" s="107">
        <f>投入係数表!K41</f>
        <v>0</v>
      </c>
      <c r="E41" s="110">
        <f>$C$13*D41</f>
        <v>0</v>
      </c>
      <c r="F41" s="76">
        <f>分析係数表!C44</f>
        <v>0.21127596439169138</v>
      </c>
      <c r="G41" s="110">
        <f>E41*F41</f>
        <v>0</v>
      </c>
      <c r="H41" s="110">
        <v>2.4532001819814724E-4</v>
      </c>
      <c r="I41" s="110">
        <f>C41+H41</f>
        <v>2.4532001819814724E-4</v>
      </c>
      <c r="J41" s="107">
        <f>分析係数表!G44</f>
        <v>0.28586387434554972</v>
      </c>
      <c r="K41" s="111">
        <f>I41*J41</f>
        <v>7.0128130856643138E-5</v>
      </c>
      <c r="L41" s="79"/>
      <c r="M41" s="80"/>
      <c r="N41" s="81">
        <f>分析係数表!H44</f>
        <v>0.11633929638631021</v>
      </c>
      <c r="O41" s="82">
        <f t="shared" si="4"/>
        <v>1.293130360530899</v>
      </c>
      <c r="P41" s="76">
        <f>分析係数表!C44</f>
        <v>0.21127596439169138</v>
      </c>
      <c r="Q41" s="82">
        <f>O41*P41</f>
        <v>0.27320736400534129</v>
      </c>
      <c r="R41" s="83">
        <v>0.27468359785985796</v>
      </c>
      <c r="S41" s="84">
        <f>I41+R41</f>
        <v>0.27492891787805612</v>
      </c>
      <c r="T41" s="85">
        <f>分析係数表!F44</f>
        <v>0.54973821989528793</v>
      </c>
      <c r="U41" s="86">
        <f t="shared" si="7"/>
        <v>0.15113893391202038</v>
      </c>
      <c r="V41" s="87">
        <f>分析係数表!D44</f>
        <v>0.41256544502617803</v>
      </c>
      <c r="W41" s="167">
        <f t="shared" si="8"/>
        <v>0</v>
      </c>
      <c r="X41" s="76">
        <f>分析係数表!E44</f>
        <v>0.29528795811518327</v>
      </c>
      <c r="Y41" s="166">
        <f t="shared" si="9"/>
        <v>0</v>
      </c>
    </row>
    <row r="42" spans="1:25" x14ac:dyDescent="0.2">
      <c r="A42" s="6" t="s">
        <v>341</v>
      </c>
      <c r="B42" s="5" t="s">
        <v>278</v>
      </c>
      <c r="C42" s="90"/>
      <c r="D42" s="107">
        <f>投入係数表!K42</f>
        <v>0</v>
      </c>
      <c r="E42" s="110">
        <f>$C$13*D42</f>
        <v>0</v>
      </c>
      <c r="F42" s="76">
        <f>分析係数表!C45</f>
        <v>1</v>
      </c>
      <c r="G42" s="110">
        <f>E42*F42</f>
        <v>0</v>
      </c>
      <c r="H42" s="110">
        <v>4.2304558752557933E-3</v>
      </c>
      <c r="I42" s="110">
        <f>C42+H42</f>
        <v>4.2304558752557933E-3</v>
      </c>
      <c r="J42" s="107">
        <f>分析係数表!G45</f>
        <v>0</v>
      </c>
      <c r="K42" s="111">
        <f>I42*J42</f>
        <v>0</v>
      </c>
      <c r="L42" s="79"/>
      <c r="M42" s="80"/>
      <c r="N42" s="81">
        <f>分析係数表!H45</f>
        <v>0</v>
      </c>
      <c r="O42" s="82">
        <f t="shared" si="4"/>
        <v>0</v>
      </c>
      <c r="P42" s="76">
        <f>分析係数表!C45</f>
        <v>1</v>
      </c>
      <c r="Q42" s="82">
        <f>O42*P42</f>
        <v>0</v>
      </c>
      <c r="R42" s="83">
        <v>6.8464464298843043E-3</v>
      </c>
      <c r="S42" s="84">
        <f>I42+R42</f>
        <v>1.1076902305140097E-2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107">
        <f>投入係数表!K43</f>
        <v>0</v>
      </c>
      <c r="E43" s="110">
        <f>$C$13*D43</f>
        <v>0</v>
      </c>
      <c r="F43" s="76">
        <f>分析係数表!C46</f>
        <v>0.67444574095682608</v>
      </c>
      <c r="G43" s="110">
        <f>E43*F43</f>
        <v>0</v>
      </c>
      <c r="H43" s="110">
        <v>0.51123527888791975</v>
      </c>
      <c r="I43" s="110">
        <f>C43+H43</f>
        <v>0.51123527888791975</v>
      </c>
      <c r="J43" s="107">
        <f>分析係数表!G46</f>
        <v>1.0362694300518135E-2</v>
      </c>
      <c r="K43" s="111">
        <f>I43*J43</f>
        <v>5.2977749107556453E-3</v>
      </c>
      <c r="L43" s="79"/>
      <c r="M43" s="80"/>
      <c r="N43" s="81">
        <f>分析係数表!H46</f>
        <v>2.3785808199529863E-2</v>
      </c>
      <c r="O43" s="82">
        <f t="shared" si="4"/>
        <v>0.2643831593277215</v>
      </c>
      <c r="P43" s="76">
        <f>分析係数表!C46</f>
        <v>0.67444574095682608</v>
      </c>
      <c r="Q43" s="82">
        <f>O43*P43</f>
        <v>0.17831209578929172</v>
      </c>
      <c r="R43" s="83">
        <v>0.18829105462586365</v>
      </c>
      <c r="S43" s="84">
        <f>I43+R43</f>
        <v>0.69952633351378335</v>
      </c>
      <c r="T43" s="85">
        <f>分析係数表!F46</f>
        <v>0.31433506044905007</v>
      </c>
      <c r="U43" s="86">
        <f t="shared" si="7"/>
        <v>0.21988565233075746</v>
      </c>
      <c r="V43" s="87">
        <f>分析係数表!D46</f>
        <v>0</v>
      </c>
      <c r="W43" s="167">
        <f t="shared" si="8"/>
        <v>0</v>
      </c>
      <c r="X43" s="76">
        <f>分析係数表!E46</f>
        <v>1.7271157167530224E-3</v>
      </c>
      <c r="Y43" s="166">
        <f t="shared" si="9"/>
        <v>0</v>
      </c>
    </row>
    <row r="44" spans="1:25" x14ac:dyDescent="0.2">
      <c r="A44" s="192">
        <v>40</v>
      </c>
      <c r="B44" s="14" t="s">
        <v>150</v>
      </c>
      <c r="C44" s="197">
        <f>SUM(C5:C43)</f>
        <v>100</v>
      </c>
      <c r="D44" s="108">
        <f>投入係数表!K44</f>
        <v>0.69565217391304346</v>
      </c>
      <c r="E44" s="91">
        <f>SUM(E5:E43)</f>
        <v>69.565217391304358</v>
      </c>
      <c r="F44" s="92">
        <f>分析係数表!C47</f>
        <v>0.30293510145279712</v>
      </c>
      <c r="G44" s="91">
        <f>SUM(G5:G43)</f>
        <v>35.831777773980328</v>
      </c>
      <c r="H44" s="91">
        <f>SUM(H5:H43)</f>
        <v>38.913788577188207</v>
      </c>
      <c r="I44" s="91">
        <f>SUM(I5:I43)</f>
        <v>138.91378857718817</v>
      </c>
      <c r="J44" s="108">
        <f>分析係数表!G47</f>
        <v>0.26248630220382319</v>
      </c>
      <c r="K44" s="93">
        <f>SUM(K5:K43)</f>
        <v>17.727534311553732</v>
      </c>
      <c r="L44" s="94">
        <f>最終需要_まとめ!$L$33</f>
        <v>0.627</v>
      </c>
      <c r="M44" s="91">
        <f>K44*L44</f>
        <v>11.11516401334419</v>
      </c>
      <c r="N44" s="95">
        <f>分析係数表!H47</f>
        <v>1</v>
      </c>
      <c r="O44" s="96">
        <f>SUM(O5:O43)</f>
        <v>11.115164013344192</v>
      </c>
      <c r="P44" s="92">
        <f>分析係数表!C47</f>
        <v>0.30293510145279712</v>
      </c>
      <c r="Q44" s="96">
        <f>SUM(Q5:Q43)</f>
        <v>2.8497695600467581</v>
      </c>
      <c r="R44" s="91">
        <f>SUM(R5:R43)</f>
        <v>3.1416340928860493</v>
      </c>
      <c r="S44" s="97">
        <f>SUM(S5:S43)</f>
        <v>142.05542267007425</v>
      </c>
      <c r="T44" s="98">
        <f>分析係数表!F47</f>
        <v>0.4935102885669061</v>
      </c>
      <c r="U44" s="99">
        <f>SUM(U5:U43)</f>
        <v>54.739432571761746</v>
      </c>
      <c r="V44" s="100">
        <f>分析係数表!D47</f>
        <v>0.11041032509436259</v>
      </c>
      <c r="W44" s="164">
        <f>SUM(W5:W43)</f>
        <v>0</v>
      </c>
      <c r="X44" s="92">
        <f>分析係数表!E47</f>
        <v>8.4451479361987089E-2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364</v>
      </c>
      <c r="S2" s="3" t="s">
        <v>152</v>
      </c>
      <c r="U2" s="64" t="s">
        <v>209</v>
      </c>
      <c r="W2" s="3" t="s">
        <v>130</v>
      </c>
      <c r="Y2" s="3" t="s">
        <v>153</v>
      </c>
    </row>
    <row r="3" spans="1:25" ht="44" x14ac:dyDescent="0.2">
      <c r="B3" s="65"/>
      <c r="C3" s="66" t="s">
        <v>227</v>
      </c>
      <c r="D3" s="66" t="s">
        <v>378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投入係数表!L5</f>
        <v>2.4224806201550387E-4</v>
      </c>
      <c r="E5" s="77">
        <f t="shared" ref="E5:E38" si="0">$C$14*D5</f>
        <v>2.4224806201550389E-2</v>
      </c>
      <c r="F5" s="76">
        <f>分析係数表!C8</f>
        <v>0.98909090909090913</v>
      </c>
      <c r="G5" s="77">
        <f t="shared" ref="G5:G38" si="1">E5*F5</f>
        <v>2.3960535588442567E-2</v>
      </c>
      <c r="H5" s="77">
        <f t="array" ref="H5:H43">MMULT(逆行列係数!C5:AO43,'10'!G5:G43)</f>
        <v>3.2614673288706236E-2</v>
      </c>
      <c r="I5" s="77">
        <f t="shared" ref="I5:I38" si="2">C5+H5</f>
        <v>3.2614673288706236E-2</v>
      </c>
      <c r="J5" s="76">
        <f>分析係数表!G8</f>
        <v>0.12014134275618374</v>
      </c>
      <c r="K5" s="78">
        <f t="shared" ref="K5:K38" si="3">I5*J5</f>
        <v>3.918370642459406E-3</v>
      </c>
      <c r="L5" s="79" t="s">
        <v>182</v>
      </c>
      <c r="M5" s="80" t="s">
        <v>182</v>
      </c>
      <c r="N5" s="81">
        <f>分析係数表!H8</f>
        <v>1.3068249731064983E-2</v>
      </c>
      <c r="O5" s="82">
        <f t="shared" ref="O5:O43" si="4">$M$44*N5</f>
        <v>0.20593771973320213</v>
      </c>
      <c r="P5" s="76">
        <f>分析係数表!C8</f>
        <v>0.98909090909090913</v>
      </c>
      <c r="Q5" s="82">
        <f t="shared" ref="Q5:Q38" si="5">O5*P5</f>
        <v>0.20369112642702175</v>
      </c>
      <c r="R5" s="83">
        <f t="array" ref="R5:R43">MMULT(逆行列係数!C5:AO43,'10'!Q5:Q43)</f>
        <v>0.24818330124754287</v>
      </c>
      <c r="S5" s="84">
        <f t="shared" ref="S5:S38" si="6">I5+R5</f>
        <v>0.28079797453624911</v>
      </c>
      <c r="T5" s="85">
        <f>分析係数表!F8</f>
        <v>0.45141342756183744</v>
      </c>
      <c r="U5" s="86">
        <f t="shared" ref="U5:U43" si="7">S5*T5</f>
        <v>0.12675597613782977</v>
      </c>
      <c r="V5" s="87">
        <f>分析係数表!D8</f>
        <v>0.18992932862190812</v>
      </c>
      <c r="W5" s="167">
        <f t="shared" ref="W5:W43" si="8">ROUND(S5*V5,0)</f>
        <v>0</v>
      </c>
      <c r="X5" s="76">
        <f>分析係数表!E8</f>
        <v>0.11484098939929328</v>
      </c>
      <c r="Y5" s="166">
        <f t="shared" ref="Y5:Y43" si="9">ROUND(S5*X5,0)</f>
        <v>0</v>
      </c>
    </row>
    <row r="6" spans="1:25" x14ac:dyDescent="0.2">
      <c r="A6" s="6" t="s">
        <v>219</v>
      </c>
      <c r="B6" s="5" t="s">
        <v>265</v>
      </c>
      <c r="C6" s="90"/>
      <c r="D6" s="76">
        <f>投入係数表!L6</f>
        <v>0</v>
      </c>
      <c r="E6" s="77">
        <f t="shared" si="0"/>
        <v>0</v>
      </c>
      <c r="F6" s="76">
        <f>分析係数表!C9</f>
        <v>0.97580645161290325</v>
      </c>
      <c r="G6" s="77">
        <f t="shared" si="1"/>
        <v>0</v>
      </c>
      <c r="H6" s="77">
        <v>2.5994355031757489E-2</v>
      </c>
      <c r="I6" s="77">
        <f t="shared" si="2"/>
        <v>2.5994355031757489E-2</v>
      </c>
      <c r="J6" s="76">
        <f>分析係数表!G9</f>
        <v>0.23846153846153847</v>
      </c>
      <c r="K6" s="78">
        <f t="shared" si="3"/>
        <v>6.1986538921883251E-3</v>
      </c>
      <c r="L6" s="79"/>
      <c r="M6" s="80"/>
      <c r="N6" s="81">
        <f>分析係数表!H9</f>
        <v>6.773178214271485E-4</v>
      </c>
      <c r="O6" s="82">
        <f t="shared" si="4"/>
        <v>1.0673601327635476E-2</v>
      </c>
      <c r="P6" s="76">
        <f>分析係数表!C9</f>
        <v>0.97580645161290325</v>
      </c>
      <c r="Q6" s="82">
        <f t="shared" si="5"/>
        <v>1.0415369037450746E-2</v>
      </c>
      <c r="R6" s="83">
        <v>1.4576785768442747E-2</v>
      </c>
      <c r="S6" s="84">
        <f t="shared" si="6"/>
        <v>4.0571140800200238E-2</v>
      </c>
      <c r="T6" s="85">
        <f>分析係数表!F9</f>
        <v>0.65384615384615385</v>
      </c>
      <c r="U6" s="86">
        <f t="shared" si="7"/>
        <v>2.6527284369361696E-2</v>
      </c>
      <c r="V6" s="87">
        <f>分析係数表!D9</f>
        <v>0.11538461538461539</v>
      </c>
      <c r="W6" s="167">
        <f t="shared" si="8"/>
        <v>0</v>
      </c>
      <c r="X6" s="76">
        <f>分析係数表!E9</f>
        <v>0</v>
      </c>
      <c r="Y6" s="166">
        <f t="shared" si="9"/>
        <v>0</v>
      </c>
    </row>
    <row r="7" spans="1:25" x14ac:dyDescent="0.2">
      <c r="A7" s="6" t="s">
        <v>220</v>
      </c>
      <c r="B7" s="5" t="s">
        <v>266</v>
      </c>
      <c r="C7" s="90"/>
      <c r="D7" s="76">
        <f>投入係数表!L7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2.1347202655270951E-2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投入係数表!L8</f>
        <v>0</v>
      </c>
      <c r="E8" s="77">
        <f t="shared" si="0"/>
        <v>0</v>
      </c>
      <c r="F8" s="76">
        <f>分析係数表!C11</f>
        <v>0.58682634730538918</v>
      </c>
      <c r="G8" s="77">
        <f t="shared" si="1"/>
        <v>0</v>
      </c>
      <c r="H8" s="77">
        <v>3.666801721639501E-2</v>
      </c>
      <c r="I8" s="77">
        <f t="shared" si="2"/>
        <v>3.666801721639501E-2</v>
      </c>
      <c r="J8" s="76">
        <f>分析係数表!G11</f>
        <v>0.35416666666666669</v>
      </c>
      <c r="K8" s="78">
        <f t="shared" si="3"/>
        <v>1.2986589430806567E-2</v>
      </c>
      <c r="L8" s="79"/>
      <c r="M8" s="80"/>
      <c r="N8" s="81">
        <f>分析係数表!H11</f>
        <v>-3.9842224789832265E-5</v>
      </c>
      <c r="O8" s="82">
        <f t="shared" si="4"/>
        <v>-6.278589016256162E-4</v>
      </c>
      <c r="P8" s="76">
        <f>分析係数表!C11</f>
        <v>0.58682634730538918</v>
      </c>
      <c r="Q8" s="82">
        <f t="shared" si="5"/>
        <v>-3.6844414586413403E-4</v>
      </c>
      <c r="R8" s="83">
        <v>4.3805353885238135E-3</v>
      </c>
      <c r="S8" s="84">
        <f t="shared" si="6"/>
        <v>4.1048552604918825E-2</v>
      </c>
      <c r="T8" s="85">
        <f>分析係数表!F11</f>
        <v>0.57638888888888884</v>
      </c>
      <c r="U8" s="86">
        <f t="shared" si="7"/>
        <v>2.3659929626446266E-2</v>
      </c>
      <c r="V8" s="87">
        <f>分析係数表!D11</f>
        <v>0</v>
      </c>
      <c r="W8" s="167">
        <f t="shared" si="8"/>
        <v>0</v>
      </c>
      <c r="X8" s="76">
        <f>分析係数表!E11</f>
        <v>0</v>
      </c>
      <c r="Y8" s="166">
        <f t="shared" si="9"/>
        <v>0</v>
      </c>
    </row>
    <row r="9" spans="1:25" x14ac:dyDescent="0.2">
      <c r="A9" s="6" t="s">
        <v>222</v>
      </c>
      <c r="B9" s="5" t="s">
        <v>190</v>
      </c>
      <c r="C9" s="90"/>
      <c r="D9" s="76">
        <f>投入係数表!L9</f>
        <v>0</v>
      </c>
      <c r="E9" s="77">
        <f t="shared" si="0"/>
        <v>0</v>
      </c>
      <c r="F9" s="76">
        <f>分析係数表!C12</f>
        <v>4.9122807017544234E-3</v>
      </c>
      <c r="G9" s="77">
        <f t="shared" si="1"/>
        <v>0</v>
      </c>
      <c r="H9" s="77">
        <v>3.8803743295732284E-5</v>
      </c>
      <c r="I9" s="77">
        <f t="shared" si="2"/>
        <v>3.8803743295732284E-5</v>
      </c>
      <c r="J9" s="76">
        <f>分析係数表!G12</f>
        <v>0.15517241379310345</v>
      </c>
      <c r="K9" s="78">
        <f t="shared" si="3"/>
        <v>6.0212705114067339E-6</v>
      </c>
      <c r="L9" s="79"/>
      <c r="M9" s="80"/>
      <c r="N9" s="81">
        <f>分析係数表!H12</f>
        <v>9.8290768556516195E-2</v>
      </c>
      <c r="O9" s="82">
        <f t="shared" si="4"/>
        <v>1.548927910310395</v>
      </c>
      <c r="P9" s="76">
        <f>分析係数表!C12</f>
        <v>4.9122807017544234E-3</v>
      </c>
      <c r="Q9" s="82">
        <f t="shared" si="5"/>
        <v>7.6087686822265601E-3</v>
      </c>
      <c r="R9" s="83">
        <v>8.0477844735413057E-3</v>
      </c>
      <c r="S9" s="84">
        <f t="shared" si="6"/>
        <v>8.0865882168370384E-3</v>
      </c>
      <c r="T9" s="85">
        <f>分析係数表!F12</f>
        <v>0.31896551724137934</v>
      </c>
      <c r="U9" s="86">
        <f t="shared" si="7"/>
        <v>2.5793427933014693E-3</v>
      </c>
      <c r="V9" s="87">
        <f>分析係数表!D12</f>
        <v>0.18965517241379309</v>
      </c>
      <c r="W9" s="167">
        <f t="shared" si="8"/>
        <v>0</v>
      </c>
      <c r="X9" s="76">
        <f>分析係数表!E12</f>
        <v>0.12931034482758622</v>
      </c>
      <c r="Y9" s="166">
        <f t="shared" si="9"/>
        <v>0</v>
      </c>
    </row>
    <row r="10" spans="1:25" x14ac:dyDescent="0.2">
      <c r="A10" s="6" t="s">
        <v>223</v>
      </c>
      <c r="B10" s="5" t="s">
        <v>28</v>
      </c>
      <c r="C10" s="90"/>
      <c r="D10" s="76">
        <f>投入係数表!L10</f>
        <v>1.2112403100775194E-3</v>
      </c>
      <c r="E10" s="77">
        <f t="shared" si="0"/>
        <v>0.12112403100775193</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0.23230779360147799</v>
      </c>
      <c r="P10" s="76">
        <f>分析係数表!C13</f>
        <v>0</v>
      </c>
      <c r="Q10" s="82">
        <f t="shared" si="5"/>
        <v>0</v>
      </c>
      <c r="R10" s="83">
        <v>0</v>
      </c>
      <c r="S10" s="84">
        <f t="shared" si="6"/>
        <v>0</v>
      </c>
      <c r="T10" s="85">
        <f>分析係数表!F13</f>
        <v>0.38505747126436779</v>
      </c>
      <c r="U10" s="86">
        <f t="shared" si="7"/>
        <v>0</v>
      </c>
      <c r="V10" s="87">
        <f>分析係数表!D13</f>
        <v>0.37931034482758619</v>
      </c>
      <c r="W10" s="167">
        <f t="shared" si="8"/>
        <v>0</v>
      </c>
      <c r="X10" s="76">
        <f>分析係数表!E13</f>
        <v>0.33333333333333331</v>
      </c>
      <c r="Y10" s="166">
        <f t="shared" si="9"/>
        <v>0</v>
      </c>
    </row>
    <row r="11" spans="1:25" x14ac:dyDescent="0.2">
      <c r="A11" s="6" t="s">
        <v>224</v>
      </c>
      <c r="B11" s="5" t="s">
        <v>267</v>
      </c>
      <c r="C11" s="90"/>
      <c r="D11" s="76">
        <f>投入係数表!L11</f>
        <v>7.5096899224806205E-3</v>
      </c>
      <c r="E11" s="77">
        <f t="shared" si="0"/>
        <v>0.75096899224806202</v>
      </c>
      <c r="F11" s="76">
        <f>分析係数表!C14</f>
        <v>0.28421052631578947</v>
      </c>
      <c r="G11" s="77">
        <f t="shared" si="1"/>
        <v>0.21343329253365972</v>
      </c>
      <c r="H11" s="77">
        <v>0.2850368710632577</v>
      </c>
      <c r="I11" s="77">
        <f t="shared" si="2"/>
        <v>0.2850368710632577</v>
      </c>
      <c r="J11" s="76">
        <f>分析係数表!G14</f>
        <v>0.16638935108153077</v>
      </c>
      <c r="K11" s="78">
        <f t="shared" si="3"/>
        <v>4.7427100010525407E-2</v>
      </c>
      <c r="L11" s="79"/>
      <c r="M11" s="80"/>
      <c r="N11" s="81">
        <f>分析係数表!H14</f>
        <v>1.2351089684848001E-3</v>
      </c>
      <c r="O11" s="82">
        <f t="shared" si="4"/>
        <v>1.9463625950394102E-2</v>
      </c>
      <c r="P11" s="76">
        <f>分析係数表!C14</f>
        <v>0.28421052631578947</v>
      </c>
      <c r="Q11" s="82">
        <f t="shared" si="5"/>
        <v>5.5317673753751658E-3</v>
      </c>
      <c r="R11" s="83">
        <v>2.3924848712899516E-2</v>
      </c>
      <c r="S11" s="84">
        <f t="shared" si="6"/>
        <v>0.30896171977615722</v>
      </c>
      <c r="T11" s="85">
        <f>分析係数表!F14</f>
        <v>0.35440931780366058</v>
      </c>
      <c r="U11" s="86">
        <f t="shared" si="7"/>
        <v>0.10949891233331363</v>
      </c>
      <c r="V11" s="87">
        <f>分析係数表!D14</f>
        <v>9.9833610648918464E-2</v>
      </c>
      <c r="W11" s="167">
        <f t="shared" si="8"/>
        <v>0</v>
      </c>
      <c r="X11" s="76">
        <f>分析係数表!E14</f>
        <v>6.8219633943427616E-2</v>
      </c>
      <c r="Y11" s="166">
        <f t="shared" si="9"/>
        <v>0</v>
      </c>
    </row>
    <row r="12" spans="1:25" x14ac:dyDescent="0.2">
      <c r="A12" s="6" t="s">
        <v>225</v>
      </c>
      <c r="B12" s="5" t="s">
        <v>29</v>
      </c>
      <c r="C12" s="90"/>
      <c r="D12" s="76">
        <f>投入係数表!L12</f>
        <v>0.21124031007751937</v>
      </c>
      <c r="E12" s="77">
        <f t="shared" si="0"/>
        <v>21.124031007751938</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0.1437796884722661</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90"/>
      <c r="D13" s="76">
        <f>投入係数表!L13</f>
        <v>9.6899224806201549E-4</v>
      </c>
      <c r="E13" s="77">
        <f t="shared" si="0"/>
        <v>9.6899224806201556E-2</v>
      </c>
      <c r="F13" s="76">
        <f>分析係数表!C16</f>
        <v>1.2870012870012881E-2</v>
      </c>
      <c r="G13" s="77">
        <f t="shared" si="1"/>
        <v>1.2470942703500854E-3</v>
      </c>
      <c r="H13" s="77">
        <v>1.9344360778476035E-3</v>
      </c>
      <c r="I13" s="77">
        <f t="shared" si="2"/>
        <v>1.9344360778476035E-3</v>
      </c>
      <c r="J13" s="76">
        <f>分析係数表!G16</f>
        <v>4.3478260869565216E-2</v>
      </c>
      <c r="K13" s="78">
        <f t="shared" si="3"/>
        <v>8.4105916428156663E-5</v>
      </c>
      <c r="L13" s="79"/>
      <c r="M13" s="80"/>
      <c r="N13" s="81">
        <f>分析係数表!H16</f>
        <v>1.7650105581895694E-2</v>
      </c>
      <c r="O13" s="82">
        <f t="shared" si="4"/>
        <v>0.27814149342014799</v>
      </c>
      <c r="P13" s="76">
        <f>分析係数表!C16</f>
        <v>1.2870012870012881E-2</v>
      </c>
      <c r="Q13" s="82">
        <f t="shared" si="5"/>
        <v>3.5796846000019076E-3</v>
      </c>
      <c r="R13" s="83">
        <v>3.8590308175249777E-3</v>
      </c>
      <c r="S13" s="84">
        <f t="shared" si="6"/>
        <v>5.7934668953725814E-3</v>
      </c>
      <c r="T13" s="85">
        <f>分析係数表!F16</f>
        <v>0.30434782608695654</v>
      </c>
      <c r="U13" s="86">
        <f t="shared" si="7"/>
        <v>1.7632290551133944E-3</v>
      </c>
      <c r="V13" s="87">
        <f>分析係数表!D16</f>
        <v>0</v>
      </c>
      <c r="W13" s="167">
        <f t="shared" si="8"/>
        <v>0</v>
      </c>
      <c r="X13" s="76">
        <f>分析係数表!E16</f>
        <v>0</v>
      </c>
      <c r="Y13" s="166">
        <f t="shared" si="9"/>
        <v>0</v>
      </c>
    </row>
    <row r="14" spans="1:25" x14ac:dyDescent="0.2">
      <c r="A14" s="6" t="s">
        <v>2</v>
      </c>
      <c r="B14" s="5" t="s">
        <v>364</v>
      </c>
      <c r="C14" s="75">
        <f>最終需要_まとめ!C15</f>
        <v>100</v>
      </c>
      <c r="D14" s="76">
        <f>投入係数表!L14</f>
        <v>0.26235465116279072</v>
      </c>
      <c r="E14" s="77">
        <f t="shared" si="0"/>
        <v>26.235465116279073</v>
      </c>
      <c r="F14" s="76">
        <f>分析係数表!C17</f>
        <v>0.42397137745974955</v>
      </c>
      <c r="G14" s="77">
        <f t="shared" si="1"/>
        <v>11.123086283646048</v>
      </c>
      <c r="H14" s="77">
        <v>12.546317905157524</v>
      </c>
      <c r="I14" s="77">
        <f t="shared" si="2"/>
        <v>112.54631790515752</v>
      </c>
      <c r="J14" s="76">
        <f>分析係数表!G17</f>
        <v>0.21220930232558138</v>
      </c>
      <c r="K14" s="78">
        <f t="shared" si="3"/>
        <v>23.883375601966566</v>
      </c>
      <c r="L14" s="79"/>
      <c r="M14" s="80"/>
      <c r="N14" s="81">
        <f>分析係数表!H17</f>
        <v>2.9483246344475873E-3</v>
      </c>
      <c r="O14" s="82">
        <f t="shared" si="4"/>
        <v>4.6461558720295594E-2</v>
      </c>
      <c r="P14" s="76">
        <f>分析係数表!C17</f>
        <v>0.42397137745974955</v>
      </c>
      <c r="Q14" s="82">
        <f t="shared" si="5"/>
        <v>1.9698371049570763E-2</v>
      </c>
      <c r="R14" s="83">
        <v>3.9581490097753143E-2</v>
      </c>
      <c r="S14" s="84">
        <f t="shared" si="6"/>
        <v>112.58589939525528</v>
      </c>
      <c r="T14" s="85">
        <f>分析係数表!F17</f>
        <v>0.32194767441860467</v>
      </c>
      <c r="U14" s="86">
        <f t="shared" si="7"/>
        <v>36.246768482629427</v>
      </c>
      <c r="V14" s="87">
        <f>分析係数表!D17</f>
        <v>4.1908914728682169E-2</v>
      </c>
      <c r="W14" s="167">
        <f t="shared" si="8"/>
        <v>5</v>
      </c>
      <c r="X14" s="76">
        <f>分析係数表!E17</f>
        <v>4.2151162790697673E-2</v>
      </c>
      <c r="Y14" s="166">
        <f t="shared" si="9"/>
        <v>5</v>
      </c>
    </row>
    <row r="15" spans="1:25" x14ac:dyDescent="0.2">
      <c r="A15" s="6" t="s">
        <v>3</v>
      </c>
      <c r="B15" s="5" t="s">
        <v>31</v>
      </c>
      <c r="C15" s="90"/>
      <c r="D15" s="76">
        <f>投入係数表!L15</f>
        <v>3.6337209302325581E-3</v>
      </c>
      <c r="E15" s="77">
        <f t="shared" si="0"/>
        <v>0.36337209302325579</v>
      </c>
      <c r="F15" s="76">
        <f>分析係数表!C18</f>
        <v>0.3411764705882353</v>
      </c>
      <c r="G15" s="77">
        <f t="shared" si="1"/>
        <v>0.12397400820793433</v>
      </c>
      <c r="H15" s="77">
        <v>0.15383281705610463</v>
      </c>
      <c r="I15" s="77">
        <f t="shared" si="2"/>
        <v>0.15383281705610463</v>
      </c>
      <c r="J15" s="76">
        <f>分析係数表!G18</f>
        <v>0.21582733812949639</v>
      </c>
      <c r="K15" s="78">
        <f t="shared" si="3"/>
        <v>3.3201327422180855E-2</v>
      </c>
      <c r="L15" s="79"/>
      <c r="M15" s="80"/>
      <c r="N15" s="81">
        <f>分析係数表!H18</f>
        <v>4.7810669747798716E-4</v>
      </c>
      <c r="O15" s="82">
        <f t="shared" si="4"/>
        <v>7.5343068195073944E-3</v>
      </c>
      <c r="P15" s="76">
        <f>分析係数表!C18</f>
        <v>0.3411764705882353</v>
      </c>
      <c r="Q15" s="82">
        <f t="shared" si="5"/>
        <v>2.5705282090084051E-3</v>
      </c>
      <c r="R15" s="83">
        <v>5.3482299716946322E-3</v>
      </c>
      <c r="S15" s="84">
        <f t="shared" si="6"/>
        <v>0.15918104702779926</v>
      </c>
      <c r="T15" s="85">
        <f>分析係数表!F18</f>
        <v>0.45899280575539569</v>
      </c>
      <c r="U15" s="86">
        <f t="shared" si="7"/>
        <v>7.3062955398371168E-2</v>
      </c>
      <c r="V15" s="87">
        <f>分析係数表!D18</f>
        <v>0.1223021582733813</v>
      </c>
      <c r="W15" s="167">
        <f t="shared" si="8"/>
        <v>0</v>
      </c>
      <c r="X15" s="76">
        <f>分析係数表!E18</f>
        <v>0.12949640287769784</v>
      </c>
      <c r="Y15" s="166">
        <f t="shared" si="9"/>
        <v>0</v>
      </c>
    </row>
    <row r="16" spans="1:25" x14ac:dyDescent="0.2">
      <c r="A16" s="6" t="s">
        <v>4</v>
      </c>
      <c r="B16" s="5" t="s">
        <v>32</v>
      </c>
      <c r="C16" s="90"/>
      <c r="D16" s="76">
        <f>投入係数表!L16</f>
        <v>1.4534883720930232E-3</v>
      </c>
      <c r="E16" s="77">
        <f t="shared" si="0"/>
        <v>0.14534883720930233</v>
      </c>
      <c r="F16" s="76">
        <f>分析係数表!C19</f>
        <v>3.2631144155307767E-2</v>
      </c>
      <c r="G16" s="77">
        <f t="shared" si="1"/>
        <v>4.7428988597831064E-3</v>
      </c>
      <c r="H16" s="77">
        <v>8.2860275310724721E-3</v>
      </c>
      <c r="I16" s="77">
        <f t="shared" si="2"/>
        <v>8.2860275310724721E-3</v>
      </c>
      <c r="J16" s="76">
        <f>分析係数表!G19</f>
        <v>5.8988764044943819E-2</v>
      </c>
      <c r="K16" s="78">
        <f t="shared" si="3"/>
        <v>4.8878252290034249E-4</v>
      </c>
      <c r="L16" s="79"/>
      <c r="M16" s="80"/>
      <c r="N16" s="81">
        <f>分析係数表!H19</f>
        <v>-1.1952667436949679E-4</v>
      </c>
      <c r="O16" s="82">
        <f t="shared" si="4"/>
        <v>-1.8835767048768486E-3</v>
      </c>
      <c r="P16" s="76">
        <f>分析係数表!C19</f>
        <v>3.2631144155307767E-2</v>
      </c>
      <c r="Q16" s="82">
        <f t="shared" si="5"/>
        <v>-6.1463262984416041E-5</v>
      </c>
      <c r="R16" s="83">
        <v>3.9542681705018878E-4</v>
      </c>
      <c r="S16" s="84">
        <f t="shared" si="6"/>
        <v>8.6814543481226608E-3</v>
      </c>
      <c r="T16" s="85">
        <f>分析係数表!F19</f>
        <v>0.2443820224719101</v>
      </c>
      <c r="U16" s="86">
        <f t="shared" si="7"/>
        <v>2.1215913715917738E-3</v>
      </c>
      <c r="V16" s="87">
        <f>分析係数表!D19</f>
        <v>4.49438202247191E-2</v>
      </c>
      <c r="W16" s="167">
        <f t="shared" si="8"/>
        <v>0</v>
      </c>
      <c r="X16" s="76">
        <f>分析係数表!E19</f>
        <v>4.7752808988764044E-2</v>
      </c>
      <c r="Y16" s="166">
        <f t="shared" si="9"/>
        <v>0</v>
      </c>
    </row>
    <row r="17" spans="1:25" x14ac:dyDescent="0.2">
      <c r="A17" s="6" t="s">
        <v>5</v>
      </c>
      <c r="B17" s="5" t="s">
        <v>33</v>
      </c>
      <c r="C17" s="90"/>
      <c r="D17" s="76">
        <f>投入係数表!L17</f>
        <v>2.4224806201550387E-3</v>
      </c>
      <c r="E17" s="77">
        <f t="shared" si="0"/>
        <v>0.24224806201550386</v>
      </c>
      <c r="F17" s="76">
        <f>分析係数表!C20</f>
        <v>6.4516129032258118E-2</v>
      </c>
      <c r="G17" s="77">
        <f t="shared" si="1"/>
        <v>1.5628907226806713E-2</v>
      </c>
      <c r="H17" s="77">
        <v>2.0192644383600945E-2</v>
      </c>
      <c r="I17" s="77">
        <f t="shared" si="2"/>
        <v>2.0192644383600945E-2</v>
      </c>
      <c r="J17" s="76">
        <f>分析係数表!G20</f>
        <v>0.10153846153846154</v>
      </c>
      <c r="K17" s="78">
        <f t="shared" si="3"/>
        <v>2.0503300451040958E-3</v>
      </c>
      <c r="L17" s="79"/>
      <c r="M17" s="80"/>
      <c r="N17" s="81">
        <f>分析係数表!H20</f>
        <v>5.9763337184748399E-4</v>
      </c>
      <c r="O17" s="82">
        <f t="shared" si="4"/>
        <v>9.4178835243842428E-3</v>
      </c>
      <c r="P17" s="76">
        <f>分析係数表!C20</f>
        <v>6.4516129032258118E-2</v>
      </c>
      <c r="Q17" s="82">
        <f t="shared" si="5"/>
        <v>6.0760538866995169E-4</v>
      </c>
      <c r="R17" s="83">
        <v>1.4341461580505493E-3</v>
      </c>
      <c r="S17" s="84">
        <f t="shared" si="6"/>
        <v>2.1626790541651494E-2</v>
      </c>
      <c r="T17" s="85">
        <f>分析係数表!F20</f>
        <v>0.22461538461538461</v>
      </c>
      <c r="U17" s="86">
        <f t="shared" si="7"/>
        <v>4.8577098755094123E-3</v>
      </c>
      <c r="V17" s="87">
        <f>分析係数表!D20</f>
        <v>1.2307692307692308E-2</v>
      </c>
      <c r="W17" s="167">
        <f t="shared" si="8"/>
        <v>0</v>
      </c>
      <c r="X17" s="76">
        <f>分析係数表!E20</f>
        <v>1.2307692307692308E-2</v>
      </c>
      <c r="Y17" s="166">
        <f t="shared" si="9"/>
        <v>0</v>
      </c>
    </row>
    <row r="18" spans="1:25" x14ac:dyDescent="0.2">
      <c r="A18" s="6" t="s">
        <v>6</v>
      </c>
      <c r="B18" s="5" t="s">
        <v>34</v>
      </c>
      <c r="C18" s="90"/>
      <c r="D18" s="76">
        <f>投入係数表!L18</f>
        <v>2.1802325581395349E-3</v>
      </c>
      <c r="E18" s="77">
        <f t="shared" si="0"/>
        <v>0.21802325581395349</v>
      </c>
      <c r="F18" s="76">
        <f>分析係数表!C21</f>
        <v>0.91527001862197399</v>
      </c>
      <c r="G18" s="77">
        <f t="shared" si="1"/>
        <v>0.19955014940886059</v>
      </c>
      <c r="H18" s="77">
        <v>0.29518765060964958</v>
      </c>
      <c r="I18" s="77">
        <f t="shared" si="2"/>
        <v>0.29518765060964958</v>
      </c>
      <c r="J18" s="76">
        <f>分析係数表!G21</f>
        <v>0.28514332965821387</v>
      </c>
      <c r="K18" s="78">
        <f t="shared" si="3"/>
        <v>8.4170789568820972E-2</v>
      </c>
      <c r="L18" s="79"/>
      <c r="M18" s="80"/>
      <c r="N18" s="81">
        <f>分析係数表!H21</f>
        <v>9.9605561974580657E-4</v>
      </c>
      <c r="O18" s="82">
        <f t="shared" si="4"/>
        <v>1.5696472540640403E-2</v>
      </c>
      <c r="P18" s="76">
        <f>分析係数表!C21</f>
        <v>0.91527001862197399</v>
      </c>
      <c r="Q18" s="82">
        <f t="shared" si="5"/>
        <v>1.4366510714571245E-2</v>
      </c>
      <c r="R18" s="83">
        <v>3.0096535579495716E-2</v>
      </c>
      <c r="S18" s="84">
        <f t="shared" si="6"/>
        <v>0.32528418618914529</v>
      </c>
      <c r="T18" s="85">
        <f>分析係数表!F21</f>
        <v>0.42530319735391398</v>
      </c>
      <c r="U18" s="86">
        <f t="shared" si="7"/>
        <v>0.13834440443490936</v>
      </c>
      <c r="V18" s="87">
        <f>分析係数表!D21</f>
        <v>8.7513781697905177E-2</v>
      </c>
      <c r="W18" s="167">
        <f t="shared" si="8"/>
        <v>0</v>
      </c>
      <c r="X18" s="76">
        <f>分析係数表!E21</f>
        <v>7.5661521499448728E-2</v>
      </c>
      <c r="Y18" s="166">
        <f t="shared" si="9"/>
        <v>0</v>
      </c>
    </row>
    <row r="19" spans="1:25" x14ac:dyDescent="0.2">
      <c r="A19" s="6" t="s">
        <v>7</v>
      </c>
      <c r="B19" s="5" t="s">
        <v>268</v>
      </c>
      <c r="C19" s="90"/>
      <c r="D19" s="76">
        <f>投入係数表!L19</f>
        <v>4.8449612403100775E-4</v>
      </c>
      <c r="E19" s="77">
        <f t="shared" si="0"/>
        <v>4.8449612403100778E-2</v>
      </c>
      <c r="F19" s="76">
        <f>分析係数表!C22</f>
        <v>0.14107142857142863</v>
      </c>
      <c r="G19" s="77">
        <f t="shared" si="1"/>
        <v>6.8348560354374336E-3</v>
      </c>
      <c r="H19" s="77">
        <v>9.7465206099399213E-3</v>
      </c>
      <c r="I19" s="77">
        <f t="shared" si="2"/>
        <v>9.7465206099399213E-3</v>
      </c>
      <c r="J19" s="76">
        <f>分析係数表!G22</f>
        <v>0.19425587467362923</v>
      </c>
      <c r="K19" s="78">
        <f t="shared" si="3"/>
        <v>1.8933188861084338E-3</v>
      </c>
      <c r="L19" s="79"/>
      <c r="M19" s="80"/>
      <c r="N19" s="81">
        <f>分析係数表!H22</f>
        <v>3.9842224789832265E-5</v>
      </c>
      <c r="O19" s="82">
        <f t="shared" si="4"/>
        <v>6.278589016256162E-4</v>
      </c>
      <c r="P19" s="76">
        <f>分析係数表!C22</f>
        <v>0.14107142857142863</v>
      </c>
      <c r="Q19" s="82">
        <f t="shared" si="5"/>
        <v>8.8572952193613743E-5</v>
      </c>
      <c r="R19" s="83">
        <v>7.4426279981311004E-4</v>
      </c>
      <c r="S19" s="84">
        <f t="shared" si="6"/>
        <v>1.0490783409753032E-2</v>
      </c>
      <c r="T19" s="85">
        <f>分析係数表!F22</f>
        <v>0.41148825065274153</v>
      </c>
      <c r="U19" s="86">
        <f t="shared" si="7"/>
        <v>4.3168341132560784E-3</v>
      </c>
      <c r="V19" s="87">
        <f>分析係数表!D22</f>
        <v>6.2663185378590081E-3</v>
      </c>
      <c r="W19" s="167">
        <f t="shared" si="8"/>
        <v>0</v>
      </c>
      <c r="X19" s="76">
        <f>分析係数表!E22</f>
        <v>5.2219321148825066E-3</v>
      </c>
      <c r="Y19" s="166">
        <f t="shared" si="9"/>
        <v>0</v>
      </c>
    </row>
    <row r="20" spans="1:25" x14ac:dyDescent="0.2">
      <c r="A20" s="6" t="s">
        <v>8</v>
      </c>
      <c r="B20" s="5" t="s">
        <v>269</v>
      </c>
      <c r="C20" s="90"/>
      <c r="D20" s="76">
        <f>投入係数表!L20</f>
        <v>3.3914728682170542E-3</v>
      </c>
      <c r="E20" s="77">
        <f t="shared" si="0"/>
        <v>0.33914728682170542</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6.278589016256162E-4</v>
      </c>
      <c r="P20" s="76">
        <f>分析係数表!C23</f>
        <v>0</v>
      </c>
      <c r="Q20" s="82">
        <f t="shared" si="5"/>
        <v>0</v>
      </c>
      <c r="R20" s="83">
        <v>0</v>
      </c>
      <c r="S20" s="84">
        <f t="shared" si="6"/>
        <v>0</v>
      </c>
      <c r="T20" s="85">
        <f>分析係数表!F23</f>
        <v>0.43755958055290756</v>
      </c>
      <c r="U20" s="86">
        <f t="shared" si="7"/>
        <v>0</v>
      </c>
      <c r="V20" s="87">
        <f>分析係数表!D23</f>
        <v>4.9571020019065777E-2</v>
      </c>
      <c r="W20" s="167">
        <f t="shared" si="8"/>
        <v>0</v>
      </c>
      <c r="X20" s="76">
        <f>分析係数表!E23</f>
        <v>4.38512869399428E-2</v>
      </c>
      <c r="Y20" s="166">
        <f t="shared" si="9"/>
        <v>0</v>
      </c>
    </row>
    <row r="21" spans="1:25" x14ac:dyDescent="0.2">
      <c r="A21" s="6" t="s">
        <v>9</v>
      </c>
      <c r="B21" s="5" t="s">
        <v>270</v>
      </c>
      <c r="C21" s="90"/>
      <c r="D21" s="76">
        <f>投入係数表!L21</f>
        <v>0</v>
      </c>
      <c r="E21" s="77">
        <f t="shared" si="0"/>
        <v>0</v>
      </c>
      <c r="F21" s="76">
        <f>分析係数表!C24</f>
        <v>1</v>
      </c>
      <c r="G21" s="77">
        <f t="shared" si="1"/>
        <v>0</v>
      </c>
      <c r="H21" s="77">
        <v>1.469085258168106E-2</v>
      </c>
      <c r="I21" s="77">
        <f t="shared" si="2"/>
        <v>1.469085258168106E-2</v>
      </c>
      <c r="J21" s="76">
        <f>分析係数表!G24</f>
        <v>0.20760410380205191</v>
      </c>
      <c r="K21" s="78">
        <f t="shared" si="3"/>
        <v>3.0498812843079569E-3</v>
      </c>
      <c r="L21" s="79"/>
      <c r="M21" s="80"/>
      <c r="N21" s="81">
        <f>分析係数表!H24</f>
        <v>3.9842224789832264E-4</v>
      </c>
      <c r="O21" s="82">
        <f t="shared" si="4"/>
        <v>6.2785890162561616E-3</v>
      </c>
      <c r="P21" s="76">
        <f>分析係数表!C24</f>
        <v>1</v>
      </c>
      <c r="Q21" s="82">
        <f t="shared" si="5"/>
        <v>6.2785890162561616E-3</v>
      </c>
      <c r="R21" s="83">
        <v>1.3421136467342294E-2</v>
      </c>
      <c r="S21" s="84">
        <f t="shared" si="6"/>
        <v>2.8111989049023352E-2</v>
      </c>
      <c r="T21" s="85">
        <f>分析係数表!F24</f>
        <v>0.38986119493059745</v>
      </c>
      <c r="U21" s="86">
        <f t="shared" si="7"/>
        <v>1.0959773642528113E-2</v>
      </c>
      <c r="V21" s="87">
        <f>分析係数表!D24</f>
        <v>0.12190706095353047</v>
      </c>
      <c r="W21" s="167">
        <f t="shared" si="8"/>
        <v>0</v>
      </c>
      <c r="X21" s="76">
        <f>分析係数表!E24</f>
        <v>0.12492456246228123</v>
      </c>
      <c r="Y21" s="166">
        <f t="shared" si="9"/>
        <v>0</v>
      </c>
    </row>
    <row r="22" spans="1:25" x14ac:dyDescent="0.2">
      <c r="A22" s="6" t="s">
        <v>10</v>
      </c>
      <c r="B22" s="5" t="s">
        <v>271</v>
      </c>
      <c r="C22" s="90"/>
      <c r="D22" s="76">
        <f>投入係数表!L22</f>
        <v>0</v>
      </c>
      <c r="E22" s="77">
        <f t="shared" si="0"/>
        <v>0</v>
      </c>
      <c r="F22" s="76">
        <f>分析係数表!C25</f>
        <v>2.3217247097844118E-2</v>
      </c>
      <c r="G22" s="77">
        <f t="shared" si="1"/>
        <v>0</v>
      </c>
      <c r="H22" s="77">
        <v>4.3000202156035731E-4</v>
      </c>
      <c r="I22" s="77">
        <f t="shared" si="2"/>
        <v>4.3000202156035731E-4</v>
      </c>
      <c r="J22" s="76">
        <f>分析係数表!G25</f>
        <v>0.19607843137254902</v>
      </c>
      <c r="K22" s="78">
        <f t="shared" si="3"/>
        <v>8.4314121874579865E-5</v>
      </c>
      <c r="L22" s="79"/>
      <c r="M22" s="80"/>
      <c r="N22" s="81">
        <f>分析係数表!H25</f>
        <v>5.5779114705765173E-4</v>
      </c>
      <c r="O22" s="82">
        <f t="shared" si="4"/>
        <v>8.7900246227586264E-3</v>
      </c>
      <c r="P22" s="76">
        <f>分析係数表!C25</f>
        <v>2.3217247097844118E-2</v>
      </c>
      <c r="Q22" s="82">
        <f t="shared" si="5"/>
        <v>2.0408017366272107E-4</v>
      </c>
      <c r="R22" s="83">
        <v>7.0035155608202449E-4</v>
      </c>
      <c r="S22" s="84">
        <f t="shared" si="6"/>
        <v>1.1303535776423818E-3</v>
      </c>
      <c r="T22" s="85">
        <f>分析係数表!F25</f>
        <v>0.34640522875816993</v>
      </c>
      <c r="U22" s="86">
        <f t="shared" si="7"/>
        <v>3.9156038964082508E-4</v>
      </c>
      <c r="V22" s="87">
        <f>分析係数表!D25</f>
        <v>3.9215686274509803E-2</v>
      </c>
      <c r="W22" s="167">
        <f t="shared" si="8"/>
        <v>0</v>
      </c>
      <c r="X22" s="76">
        <f>分析係数表!E25</f>
        <v>3.9215686274509803E-2</v>
      </c>
      <c r="Y22" s="166">
        <f t="shared" si="9"/>
        <v>0</v>
      </c>
    </row>
    <row r="23" spans="1:25" x14ac:dyDescent="0.2">
      <c r="A23" s="6" t="s">
        <v>11</v>
      </c>
      <c r="B23" s="5" t="s">
        <v>35</v>
      </c>
      <c r="C23" s="90"/>
      <c r="D23" s="76">
        <f>投入係数表!L23</f>
        <v>0</v>
      </c>
      <c r="E23" s="77">
        <f t="shared" si="0"/>
        <v>0</v>
      </c>
      <c r="F23" s="76">
        <f>分析係数表!C26</f>
        <v>0.3263433813892529</v>
      </c>
      <c r="G23" s="77">
        <f t="shared" si="1"/>
        <v>0</v>
      </c>
      <c r="H23" s="77">
        <v>3.9667631894651553E-3</v>
      </c>
      <c r="I23" s="77">
        <f t="shared" si="2"/>
        <v>3.9667631894651553E-3</v>
      </c>
      <c r="J23" s="76">
        <f>分析係数表!G26</f>
        <v>0.19720279720279721</v>
      </c>
      <c r="K23" s="78">
        <f t="shared" si="3"/>
        <v>7.8225679680361804E-4</v>
      </c>
      <c r="L23" s="79"/>
      <c r="M23" s="80"/>
      <c r="N23" s="81">
        <f>分析係数表!H26</f>
        <v>1.195266743694968E-2</v>
      </c>
      <c r="O23" s="82">
        <f t="shared" si="4"/>
        <v>0.18835767048768487</v>
      </c>
      <c r="P23" s="76">
        <f>分析係数表!C26</f>
        <v>0.3263433813892529</v>
      </c>
      <c r="Q23" s="82">
        <f t="shared" si="5"/>
        <v>6.1469279097553765E-2</v>
      </c>
      <c r="R23" s="83">
        <v>6.5217221308189313E-2</v>
      </c>
      <c r="S23" s="84">
        <f t="shared" si="6"/>
        <v>6.9183984497654463E-2</v>
      </c>
      <c r="T23" s="85">
        <f>分析係数表!F26</f>
        <v>0.33496503496503499</v>
      </c>
      <c r="U23" s="86">
        <f t="shared" si="7"/>
        <v>2.3174215786277267E-2</v>
      </c>
      <c r="V23" s="87">
        <f>分析係数表!D26</f>
        <v>7.8321678321678329E-2</v>
      </c>
      <c r="W23" s="167">
        <f t="shared" si="8"/>
        <v>0</v>
      </c>
      <c r="X23" s="76">
        <f>分析係数表!E26</f>
        <v>8.3216783216783219E-2</v>
      </c>
      <c r="Y23" s="166">
        <f t="shared" si="9"/>
        <v>0</v>
      </c>
    </row>
    <row r="24" spans="1:25" x14ac:dyDescent="0.2">
      <c r="A24" s="6" t="s">
        <v>12</v>
      </c>
      <c r="B24" s="5" t="s">
        <v>365</v>
      </c>
      <c r="C24" s="90"/>
      <c r="D24" s="76">
        <f>投入係数表!L24</f>
        <v>0</v>
      </c>
      <c r="E24" s="77">
        <f t="shared" si="0"/>
        <v>0</v>
      </c>
      <c r="F24" s="76">
        <f>分析係数表!C27</f>
        <v>4.6641791044776171E-2</v>
      </c>
      <c r="G24" s="77">
        <f t="shared" si="1"/>
        <v>0</v>
      </c>
      <c r="H24" s="77">
        <v>3.5551883495565639E-5</v>
      </c>
      <c r="I24" s="77">
        <f t="shared" si="2"/>
        <v>3.5551883495565639E-5</v>
      </c>
      <c r="J24" s="76">
        <f>分析係数表!G27</f>
        <v>0.18461538461538463</v>
      </c>
      <c r="K24" s="78">
        <f t="shared" si="3"/>
        <v>6.5634246453351956E-6</v>
      </c>
      <c r="L24" s="79"/>
      <c r="M24" s="80"/>
      <c r="N24" s="81">
        <f>分析係数表!H27</f>
        <v>1.1394876289892027E-2</v>
      </c>
      <c r="O24" s="82">
        <f t="shared" si="4"/>
        <v>0.17956764586492621</v>
      </c>
      <c r="P24" s="76">
        <f>分析係数表!C27</f>
        <v>4.6641791044776171E-2</v>
      </c>
      <c r="Q24" s="82">
        <f t="shared" si="5"/>
        <v>8.3753566168342543E-3</v>
      </c>
      <c r="R24" s="83">
        <v>8.4017528119442186E-3</v>
      </c>
      <c r="S24" s="84">
        <f t="shared" si="6"/>
        <v>8.4373046954397835E-3</v>
      </c>
      <c r="T24" s="85">
        <f>分析係数表!F27</f>
        <v>0.35384615384615387</v>
      </c>
      <c r="U24" s="86">
        <f t="shared" si="7"/>
        <v>2.985507815309462E-3</v>
      </c>
      <c r="V24" s="87">
        <f>分析係数表!D27</f>
        <v>3.0769230769230771E-2</v>
      </c>
      <c r="W24" s="167">
        <f t="shared" si="8"/>
        <v>0</v>
      </c>
      <c r="X24" s="76">
        <f>分析係数表!E27</f>
        <v>4.6153846153846156E-2</v>
      </c>
      <c r="Y24" s="166">
        <f t="shared" si="9"/>
        <v>0</v>
      </c>
    </row>
    <row r="25" spans="1:25" x14ac:dyDescent="0.2">
      <c r="A25" s="6" t="s">
        <v>13</v>
      </c>
      <c r="B25" s="5" t="s">
        <v>191</v>
      </c>
      <c r="C25" s="90"/>
      <c r="D25" s="76">
        <f>投入係数表!L25</f>
        <v>0</v>
      </c>
      <c r="E25" s="77">
        <f t="shared" si="0"/>
        <v>0</v>
      </c>
      <c r="F25" s="76">
        <f>分析係数表!C28</f>
        <v>2.8632025450689325E-2</v>
      </c>
      <c r="G25" s="77">
        <f t="shared" si="1"/>
        <v>0</v>
      </c>
      <c r="H25" s="77">
        <v>7.6593915928119662E-4</v>
      </c>
      <c r="I25" s="77">
        <f t="shared" si="2"/>
        <v>7.6593915928119662E-4</v>
      </c>
      <c r="J25" s="76">
        <f>分析係数表!G28</f>
        <v>0.12903225806451613</v>
      </c>
      <c r="K25" s="78">
        <f t="shared" si="3"/>
        <v>9.883085926208988E-5</v>
      </c>
      <c r="L25" s="79"/>
      <c r="M25" s="80"/>
      <c r="N25" s="81">
        <f>分析係数表!H28</f>
        <v>2.2510857006255228E-2</v>
      </c>
      <c r="O25" s="82">
        <f t="shared" si="4"/>
        <v>0.35474027941847314</v>
      </c>
      <c r="P25" s="76">
        <f>分析係数表!C28</f>
        <v>2.8632025450689325E-2</v>
      </c>
      <c r="Q25" s="82">
        <f t="shared" si="5"/>
        <v>1.0156932708694366E-2</v>
      </c>
      <c r="R25" s="83">
        <v>1.0461639056127174E-2</v>
      </c>
      <c r="S25" s="84">
        <f t="shared" si="6"/>
        <v>1.122757821540837E-2</v>
      </c>
      <c r="T25" s="85">
        <f>分析係数表!F28</f>
        <v>0.22580645161290322</v>
      </c>
      <c r="U25" s="86">
        <f t="shared" si="7"/>
        <v>2.5352595970276966E-3</v>
      </c>
      <c r="V25" s="87">
        <f>分析係数表!D28</f>
        <v>0.15207373271889402</v>
      </c>
      <c r="W25" s="167">
        <f t="shared" si="8"/>
        <v>0</v>
      </c>
      <c r="X25" s="76">
        <f>分析係数表!E28</f>
        <v>9.6774193548387094E-2</v>
      </c>
      <c r="Y25" s="166">
        <f t="shared" si="9"/>
        <v>0</v>
      </c>
    </row>
    <row r="26" spans="1:25" x14ac:dyDescent="0.2">
      <c r="A26" s="6" t="s">
        <v>14</v>
      </c>
      <c r="B26" s="5" t="s">
        <v>50</v>
      </c>
      <c r="C26" s="90"/>
      <c r="D26" s="76">
        <f>投入係数表!L26</f>
        <v>1.937984496124031E-3</v>
      </c>
      <c r="E26" s="77">
        <f t="shared" si="0"/>
        <v>0.19379844961240311</v>
      </c>
      <c r="F26" s="76">
        <f>分析係数表!C29</f>
        <v>0.63560732113144758</v>
      </c>
      <c r="G26" s="77">
        <f t="shared" si="1"/>
        <v>0.12317971339756736</v>
      </c>
      <c r="H26" s="77">
        <v>0.16657042705541353</v>
      </c>
      <c r="I26" s="77">
        <f t="shared" si="2"/>
        <v>0.16657042705541353</v>
      </c>
      <c r="J26" s="76">
        <f>分析係数表!G29</f>
        <v>0.25937031484257872</v>
      </c>
      <c r="K26" s="78">
        <f t="shared" si="3"/>
        <v>4.3203424108825397E-2</v>
      </c>
      <c r="L26" s="79"/>
      <c r="M26" s="80"/>
      <c r="N26" s="81">
        <f>分析係数表!H29</f>
        <v>1.0239451770986892E-2</v>
      </c>
      <c r="O26" s="82">
        <f t="shared" si="4"/>
        <v>0.16135973771778336</v>
      </c>
      <c r="P26" s="76">
        <f>分析係数表!C29</f>
        <v>0.63560732113144758</v>
      </c>
      <c r="Q26" s="82">
        <f t="shared" si="5"/>
        <v>0.10256143062927328</v>
      </c>
      <c r="R26" s="83">
        <v>0.1275794674892817</v>
      </c>
      <c r="S26" s="84">
        <f t="shared" si="6"/>
        <v>0.2941498945446952</v>
      </c>
      <c r="T26" s="85">
        <f>分析係数表!F29</f>
        <v>0.38680659670164919</v>
      </c>
      <c r="U26" s="86">
        <f t="shared" si="7"/>
        <v>0.11377911962898256</v>
      </c>
      <c r="V26" s="87">
        <f>分析係数表!D29</f>
        <v>0.1184407796101949</v>
      </c>
      <c r="W26" s="167">
        <f t="shared" si="8"/>
        <v>0</v>
      </c>
      <c r="X26" s="76">
        <f>分析係数表!E29</f>
        <v>6.5967016491754127E-2</v>
      </c>
      <c r="Y26" s="166">
        <f t="shared" si="9"/>
        <v>0</v>
      </c>
    </row>
    <row r="27" spans="1:25" x14ac:dyDescent="0.2">
      <c r="A27" s="6" t="s">
        <v>15</v>
      </c>
      <c r="B27" s="5" t="s">
        <v>36</v>
      </c>
      <c r="C27" s="90"/>
      <c r="D27" s="76">
        <f>投入係数表!L27</f>
        <v>3.3914728682170542E-3</v>
      </c>
      <c r="E27" s="77">
        <f t="shared" si="0"/>
        <v>0.33914728682170542</v>
      </c>
      <c r="F27" s="76">
        <f>分析係数表!C30</f>
        <v>1</v>
      </c>
      <c r="G27" s="77">
        <f t="shared" si="1"/>
        <v>0.33914728682170542</v>
      </c>
      <c r="H27" s="77">
        <v>0.39787631674908336</v>
      </c>
      <c r="I27" s="77">
        <f t="shared" si="2"/>
        <v>0.39787631674908336</v>
      </c>
      <c r="J27" s="76">
        <f>分析係数表!G30</f>
        <v>0.34552666372851476</v>
      </c>
      <c r="K27" s="78">
        <f t="shared" si="3"/>
        <v>0.13747687630290056</v>
      </c>
      <c r="L27" s="79"/>
      <c r="M27" s="80"/>
      <c r="N27" s="81">
        <f>分析係数表!H30</f>
        <v>0</v>
      </c>
      <c r="O27" s="82">
        <f t="shared" si="4"/>
        <v>0</v>
      </c>
      <c r="P27" s="76">
        <f>分析係数表!C30</f>
        <v>1</v>
      </c>
      <c r="Q27" s="82">
        <f t="shared" si="5"/>
        <v>0</v>
      </c>
      <c r="R27" s="83">
        <v>2.6678752017628243E-2</v>
      </c>
      <c r="S27" s="84">
        <f t="shared" si="6"/>
        <v>0.42455506876671162</v>
      </c>
      <c r="T27" s="85">
        <f>分析係数表!F30</f>
        <v>0.44072278536800352</v>
      </c>
      <c r="U27" s="86">
        <f t="shared" si="7"/>
        <v>0.18711109244896942</v>
      </c>
      <c r="V27" s="87">
        <f>分析係数表!D30</f>
        <v>0.15998237108858529</v>
      </c>
      <c r="W27" s="167">
        <f t="shared" si="8"/>
        <v>0</v>
      </c>
      <c r="X27" s="76">
        <f>分析係数表!E30</f>
        <v>8.153371529308065E-2</v>
      </c>
      <c r="Y27" s="166">
        <f t="shared" si="9"/>
        <v>0</v>
      </c>
    </row>
    <row r="28" spans="1:25" x14ac:dyDescent="0.2">
      <c r="A28" s="6" t="s">
        <v>16</v>
      </c>
      <c r="B28" s="5" t="s">
        <v>192</v>
      </c>
      <c r="C28" s="90"/>
      <c r="D28" s="76">
        <f>投入係数表!L28</f>
        <v>3.4641472868217053E-2</v>
      </c>
      <c r="E28" s="77">
        <f t="shared" si="0"/>
        <v>3.4641472868217051</v>
      </c>
      <c r="F28" s="76">
        <f>分析係数表!C31</f>
        <v>3.6128152692569859E-2</v>
      </c>
      <c r="G28" s="77">
        <f t="shared" si="1"/>
        <v>0.12515324212784615</v>
      </c>
      <c r="H28" s="77">
        <v>0.14380111469115284</v>
      </c>
      <c r="I28" s="77">
        <f t="shared" si="2"/>
        <v>0.14380111469115284</v>
      </c>
      <c r="J28" s="76">
        <f>分析係数表!G31</f>
        <v>5.6603773584905662E-2</v>
      </c>
      <c r="K28" s="78">
        <f t="shared" si="3"/>
        <v>8.1396857372350671E-3</v>
      </c>
      <c r="L28" s="79"/>
      <c r="M28" s="80"/>
      <c r="N28" s="81">
        <f>分析係数表!H31</f>
        <v>2.4303757121797682E-2</v>
      </c>
      <c r="O28" s="82">
        <f t="shared" si="4"/>
        <v>0.3829939299916259</v>
      </c>
      <c r="P28" s="76">
        <f>分析係数表!C31</f>
        <v>3.6128152692569859E-2</v>
      </c>
      <c r="Q28" s="82">
        <f t="shared" si="5"/>
        <v>1.3836863183064872E-2</v>
      </c>
      <c r="R28" s="83">
        <v>1.5823984052932723E-2</v>
      </c>
      <c r="S28" s="84">
        <f t="shared" si="6"/>
        <v>0.15962509874408556</v>
      </c>
      <c r="T28" s="85">
        <f>分析係数表!F31</f>
        <v>0.33962264150943394</v>
      </c>
      <c r="U28" s="86">
        <f t="shared" si="7"/>
        <v>5.4212297686670567E-2</v>
      </c>
      <c r="V28" s="87">
        <f>分析係数表!D31</f>
        <v>0</v>
      </c>
      <c r="W28" s="167">
        <f t="shared" si="8"/>
        <v>0</v>
      </c>
      <c r="X28" s="76">
        <f>分析係数表!E31</f>
        <v>0</v>
      </c>
      <c r="Y28" s="166">
        <f t="shared" si="9"/>
        <v>0</v>
      </c>
    </row>
    <row r="29" spans="1:25" x14ac:dyDescent="0.2">
      <c r="A29" s="6" t="s">
        <v>17</v>
      </c>
      <c r="B29" s="5" t="s">
        <v>272</v>
      </c>
      <c r="C29" s="90"/>
      <c r="D29" s="76">
        <f>投入係数表!L29</f>
        <v>9.6899224806201549E-4</v>
      </c>
      <c r="E29" s="77">
        <f t="shared" si="0"/>
        <v>9.6899224806201556E-2</v>
      </c>
      <c r="F29" s="76">
        <f>分析係数表!C32</f>
        <v>1</v>
      </c>
      <c r="G29" s="77">
        <f t="shared" si="1"/>
        <v>9.6899224806201556E-2</v>
      </c>
      <c r="H29" s="77">
        <v>0.12616735220316752</v>
      </c>
      <c r="I29" s="77">
        <f t="shared" si="2"/>
        <v>0.12616735220316752</v>
      </c>
      <c r="J29" s="76">
        <f>分析係数表!G32</f>
        <v>0.14012738853503184</v>
      </c>
      <c r="K29" s="78">
        <f t="shared" si="3"/>
        <v>1.7679501582609461E-2</v>
      </c>
      <c r="L29" s="79"/>
      <c r="M29" s="80"/>
      <c r="N29" s="81">
        <f>分析係数表!H32</f>
        <v>7.0919160125901427E-3</v>
      </c>
      <c r="O29" s="82">
        <f t="shared" si="4"/>
        <v>0.11175888448935968</v>
      </c>
      <c r="P29" s="76">
        <f>分析係数表!C32</f>
        <v>1</v>
      </c>
      <c r="Q29" s="82">
        <f t="shared" si="5"/>
        <v>0.11175888448935968</v>
      </c>
      <c r="R29" s="83">
        <v>0.13494289811491847</v>
      </c>
      <c r="S29" s="84">
        <f t="shared" si="6"/>
        <v>0.26111025031808599</v>
      </c>
      <c r="T29" s="85">
        <f>分析係数表!F32</f>
        <v>0.48195329087048833</v>
      </c>
      <c r="U29" s="86">
        <f t="shared" si="7"/>
        <v>0.1258429444208185</v>
      </c>
      <c r="V29" s="87">
        <f>分析係数表!D32</f>
        <v>1.0615711252653927E-2</v>
      </c>
      <c r="W29" s="167">
        <f t="shared" si="8"/>
        <v>0</v>
      </c>
      <c r="X29" s="76">
        <f>分析係数表!E32</f>
        <v>1.4861995753715499E-2</v>
      </c>
      <c r="Y29" s="166">
        <f t="shared" si="9"/>
        <v>0</v>
      </c>
    </row>
    <row r="30" spans="1:25" x14ac:dyDescent="0.2">
      <c r="A30" s="6" t="s">
        <v>18</v>
      </c>
      <c r="B30" s="5" t="s">
        <v>273</v>
      </c>
      <c r="C30" s="90"/>
      <c r="D30" s="76">
        <f>投入係数表!L30</f>
        <v>0</v>
      </c>
      <c r="E30" s="77">
        <f t="shared" si="0"/>
        <v>0</v>
      </c>
      <c r="F30" s="76">
        <f>分析係数表!C33</f>
        <v>1</v>
      </c>
      <c r="G30" s="77">
        <f t="shared" si="1"/>
        <v>0</v>
      </c>
      <c r="H30" s="77">
        <v>8.8575432149241781E-3</v>
      </c>
      <c r="I30" s="77">
        <f t="shared" si="2"/>
        <v>8.8575432149241781E-3</v>
      </c>
      <c r="J30" s="76">
        <f>分析係数表!G33</f>
        <v>0.50577557755775582</v>
      </c>
      <c r="K30" s="78">
        <f t="shared" si="3"/>
        <v>4.4799290352710575E-3</v>
      </c>
      <c r="L30" s="79"/>
      <c r="M30" s="80"/>
      <c r="N30" s="81">
        <f>分析係数表!H33</f>
        <v>1.0358978445356389E-3</v>
      </c>
      <c r="O30" s="82">
        <f t="shared" si="4"/>
        <v>1.6324331442266023E-2</v>
      </c>
      <c r="P30" s="76">
        <f>分析係数表!C33</f>
        <v>1</v>
      </c>
      <c r="Q30" s="82">
        <f t="shared" si="5"/>
        <v>1.6324331442266023E-2</v>
      </c>
      <c r="R30" s="83">
        <v>3.264909518723242E-2</v>
      </c>
      <c r="S30" s="84">
        <f t="shared" si="6"/>
        <v>4.1506638402156598E-2</v>
      </c>
      <c r="T30" s="85">
        <f>分析係数表!F33</f>
        <v>0.6410891089108911</v>
      </c>
      <c r="U30" s="86">
        <f t="shared" si="7"/>
        <v>2.6609453827125148E-2</v>
      </c>
      <c r="V30" s="87">
        <f>分析係数表!D33</f>
        <v>2.3927392739273929E-2</v>
      </c>
      <c r="W30" s="167">
        <f t="shared" si="8"/>
        <v>0</v>
      </c>
      <c r="X30" s="76">
        <f>分析係数表!E33</f>
        <v>2.0627062706270627E-2</v>
      </c>
      <c r="Y30" s="166">
        <f t="shared" si="9"/>
        <v>0</v>
      </c>
    </row>
    <row r="31" spans="1:25" x14ac:dyDescent="0.2">
      <c r="A31" s="6" t="s">
        <v>19</v>
      </c>
      <c r="B31" s="5" t="s">
        <v>274</v>
      </c>
      <c r="C31" s="90"/>
      <c r="D31" s="76">
        <f>投入係数表!L31</f>
        <v>6.0562015503875966E-2</v>
      </c>
      <c r="E31" s="77">
        <f t="shared" si="0"/>
        <v>6.0562015503875966</v>
      </c>
      <c r="F31" s="76">
        <f>分析係数表!C34</f>
        <v>0.1150316455696202</v>
      </c>
      <c r="G31" s="77">
        <f t="shared" si="1"/>
        <v>0.6966548302423704</v>
      </c>
      <c r="H31" s="77">
        <v>0.79968347724195799</v>
      </c>
      <c r="I31" s="77">
        <f t="shared" si="2"/>
        <v>0.79968347724195799</v>
      </c>
      <c r="J31" s="76">
        <f>分析係数表!G34</f>
        <v>0.42702251876563802</v>
      </c>
      <c r="K31" s="78">
        <f t="shared" si="3"/>
        <v>0.34148285266712464</v>
      </c>
      <c r="L31" s="79"/>
      <c r="M31" s="80"/>
      <c r="N31" s="81">
        <f>分析係数表!H34</f>
        <v>0.17339336228535002</v>
      </c>
      <c r="O31" s="82">
        <f t="shared" si="4"/>
        <v>2.7324419398746818</v>
      </c>
      <c r="P31" s="76">
        <f>分析係数表!C34</f>
        <v>0.1150316455696202</v>
      </c>
      <c r="Q31" s="82">
        <f t="shared" si="5"/>
        <v>0.31431729276722986</v>
      </c>
      <c r="R31" s="83">
        <v>0.32838853846332339</v>
      </c>
      <c r="S31" s="84">
        <f t="shared" si="6"/>
        <v>1.1280720157052815</v>
      </c>
      <c r="T31" s="85">
        <f>分析係数表!F34</f>
        <v>0.70141784820683906</v>
      </c>
      <c r="U31" s="86">
        <f t="shared" si="7"/>
        <v>0.79124984587835012</v>
      </c>
      <c r="V31" s="87">
        <f>分析係数表!D34</f>
        <v>0.4553794829024187</v>
      </c>
      <c r="W31" s="167">
        <f t="shared" si="8"/>
        <v>1</v>
      </c>
      <c r="X31" s="76">
        <f>分析係数表!E34</f>
        <v>0.29190992493744788</v>
      </c>
      <c r="Y31" s="166">
        <f t="shared" si="9"/>
        <v>0</v>
      </c>
    </row>
    <row r="32" spans="1:25" x14ac:dyDescent="0.2">
      <c r="A32" s="6" t="s">
        <v>20</v>
      </c>
      <c r="B32" s="5" t="s">
        <v>37</v>
      </c>
      <c r="C32" s="90"/>
      <c r="D32" s="76">
        <f>投入係数表!L32</f>
        <v>2.6647286821705426E-3</v>
      </c>
      <c r="E32" s="77">
        <f t="shared" si="0"/>
        <v>0.26647286821705424</v>
      </c>
      <c r="F32" s="76">
        <f>分析係数表!C35</f>
        <v>3.8036267138434332E-2</v>
      </c>
      <c r="G32" s="77">
        <f t="shared" si="1"/>
        <v>1.0135633200648683E-2</v>
      </c>
      <c r="H32" s="77">
        <v>1.3758339903318789E-2</v>
      </c>
      <c r="I32" s="77">
        <f t="shared" si="2"/>
        <v>1.3758339903318789E-2</v>
      </c>
      <c r="J32" s="76">
        <f>分析係数表!G35</f>
        <v>0.34782608695652173</v>
      </c>
      <c r="K32" s="78">
        <f t="shared" si="3"/>
        <v>4.7855095315891437E-3</v>
      </c>
      <c r="L32" s="79"/>
      <c r="M32" s="80"/>
      <c r="N32" s="81">
        <f>分析係数表!H35</f>
        <v>6.6058408701541893E-2</v>
      </c>
      <c r="O32" s="82">
        <f t="shared" si="4"/>
        <v>1.0409900588952716</v>
      </c>
      <c r="P32" s="76">
        <f>分析係数表!C35</f>
        <v>3.8036267138434332E-2</v>
      </c>
      <c r="Q32" s="82">
        <f t="shared" si="5"/>
        <v>3.959537596859504E-2</v>
      </c>
      <c r="R32" s="83">
        <v>4.5262715843766801E-2</v>
      </c>
      <c r="S32" s="84">
        <f t="shared" si="6"/>
        <v>5.9021055747085591E-2</v>
      </c>
      <c r="T32" s="85">
        <f>分析係数表!F35</f>
        <v>0.69565217391304346</v>
      </c>
      <c r="U32" s="86">
        <f t="shared" si="7"/>
        <v>4.1058125737103018E-2</v>
      </c>
      <c r="V32" s="87">
        <f>分析係数表!D35</f>
        <v>0.27173913043478259</v>
      </c>
      <c r="W32" s="167">
        <f t="shared" si="8"/>
        <v>0</v>
      </c>
      <c r="X32" s="76">
        <f>分析係数表!E35</f>
        <v>0.25</v>
      </c>
      <c r="Y32" s="166">
        <f t="shared" si="9"/>
        <v>0</v>
      </c>
    </row>
    <row r="33" spans="1:25" x14ac:dyDescent="0.2">
      <c r="A33" s="6" t="s">
        <v>21</v>
      </c>
      <c r="B33" s="5" t="s">
        <v>38</v>
      </c>
      <c r="C33" s="90"/>
      <c r="D33" s="76">
        <f>投入係数表!L33</f>
        <v>4.8449612403100775E-4</v>
      </c>
      <c r="E33" s="77">
        <f t="shared" si="0"/>
        <v>4.8449612403100778E-2</v>
      </c>
      <c r="F33" s="76">
        <f>分析係数表!C36</f>
        <v>0.6983193277310924</v>
      </c>
      <c r="G33" s="77">
        <f t="shared" si="1"/>
        <v>3.3833300762165334E-2</v>
      </c>
      <c r="H33" s="77">
        <v>6.9887764600644081E-2</v>
      </c>
      <c r="I33" s="77">
        <f t="shared" si="2"/>
        <v>6.9887764600644081E-2</v>
      </c>
      <c r="J33" s="76">
        <f>分析係数表!G36</f>
        <v>2.0048115477145148E-3</v>
      </c>
      <c r="K33" s="78">
        <f t="shared" si="3"/>
        <v>1.4011179751532494E-4</v>
      </c>
      <c r="L33" s="79"/>
      <c r="M33" s="80"/>
      <c r="N33" s="81">
        <f>分析係数表!H36</f>
        <v>0.13239571297661262</v>
      </c>
      <c r="O33" s="82">
        <f t="shared" si="4"/>
        <v>2.0863751301019229</v>
      </c>
      <c r="P33" s="76">
        <f>分析係数表!C36</f>
        <v>0.6983193277310924</v>
      </c>
      <c r="Q33" s="82">
        <f t="shared" si="5"/>
        <v>1.4569560782476452</v>
      </c>
      <c r="R33" s="83">
        <v>1.49011952557462</v>
      </c>
      <c r="S33" s="84">
        <f t="shared" si="6"/>
        <v>1.5600072901752642</v>
      </c>
      <c r="T33" s="85">
        <f>分析係数表!F36</f>
        <v>0.90136327185244591</v>
      </c>
      <c r="U33" s="86">
        <f t="shared" si="7"/>
        <v>1.406133275186044</v>
      </c>
      <c r="V33" s="87">
        <f>分析係数表!D36</f>
        <v>3.6086607858861267E-3</v>
      </c>
      <c r="W33" s="167">
        <f t="shared" si="8"/>
        <v>0</v>
      </c>
      <c r="X33" s="76">
        <f>分析係数表!E36</f>
        <v>4.0096230954290296E-4</v>
      </c>
      <c r="Y33" s="166">
        <f t="shared" si="9"/>
        <v>0</v>
      </c>
    </row>
    <row r="34" spans="1:25" x14ac:dyDescent="0.2">
      <c r="A34" s="6" t="s">
        <v>22</v>
      </c>
      <c r="B34" s="5" t="s">
        <v>377</v>
      </c>
      <c r="C34" s="90"/>
      <c r="D34" s="76">
        <f>投入係数表!L34</f>
        <v>1.695736434108527E-2</v>
      </c>
      <c r="E34" s="77">
        <f t="shared" si="0"/>
        <v>1.695736434108527</v>
      </c>
      <c r="F34" s="76">
        <f>分析係数表!C37</f>
        <v>0.25193798449612403</v>
      </c>
      <c r="G34" s="77">
        <f t="shared" si="1"/>
        <v>0.42722041944594674</v>
      </c>
      <c r="H34" s="77">
        <v>0.51201077648735005</v>
      </c>
      <c r="I34" s="77">
        <f t="shared" si="2"/>
        <v>0.51201077648735005</v>
      </c>
      <c r="J34" s="76">
        <f>分析係数表!G37</f>
        <v>0.36436436436436437</v>
      </c>
      <c r="K34" s="78">
        <f t="shared" si="3"/>
        <v>0.18655848112251794</v>
      </c>
      <c r="L34" s="79"/>
      <c r="M34" s="80"/>
      <c r="N34" s="81">
        <f>分析係数表!H37</f>
        <v>5.107773218056496E-2</v>
      </c>
      <c r="O34" s="82">
        <f t="shared" si="4"/>
        <v>0.80491511188403986</v>
      </c>
      <c r="P34" s="76">
        <f>分析係数表!C37</f>
        <v>0.25193798449612403</v>
      </c>
      <c r="Q34" s="82">
        <f t="shared" si="5"/>
        <v>0.20278869097853719</v>
      </c>
      <c r="R34" s="83">
        <v>0.22524806758214722</v>
      </c>
      <c r="S34" s="84">
        <f t="shared" si="6"/>
        <v>0.73725884406949727</v>
      </c>
      <c r="T34" s="85">
        <f>分析係数表!F37</f>
        <v>0.67567567567567566</v>
      </c>
      <c r="U34" s="86">
        <f t="shared" si="7"/>
        <v>0.49814786761452517</v>
      </c>
      <c r="V34" s="87">
        <f>分析係数表!D37</f>
        <v>9.1091091091091092E-2</v>
      </c>
      <c r="W34" s="167">
        <f t="shared" si="8"/>
        <v>0</v>
      </c>
      <c r="X34" s="76">
        <f>分析係数表!E37</f>
        <v>7.6576576576576572E-2</v>
      </c>
      <c r="Y34" s="166">
        <f t="shared" si="9"/>
        <v>0</v>
      </c>
    </row>
    <row r="35" spans="1:25" x14ac:dyDescent="0.2">
      <c r="A35" s="6" t="s">
        <v>23</v>
      </c>
      <c r="B35" s="5" t="s">
        <v>193</v>
      </c>
      <c r="C35" s="90"/>
      <c r="D35" s="76">
        <f>投入係数表!L35</f>
        <v>3.3914728682170542E-3</v>
      </c>
      <c r="E35" s="77">
        <f t="shared" si="0"/>
        <v>0.33914728682170542</v>
      </c>
      <c r="F35" s="76">
        <f>分析係数表!C38</f>
        <v>5.8638743455497355E-2</v>
      </c>
      <c r="G35" s="77">
        <f t="shared" si="1"/>
        <v>1.9887170745565962E-2</v>
      </c>
      <c r="H35" s="77">
        <v>2.7509780937594767E-2</v>
      </c>
      <c r="I35" s="77">
        <f t="shared" si="2"/>
        <v>2.7509780937594767E-2</v>
      </c>
      <c r="J35" s="76">
        <f>分析係数表!G38</f>
        <v>6.6115702479338845E-2</v>
      </c>
      <c r="K35" s="78">
        <f t="shared" si="3"/>
        <v>1.8188284917418029E-3</v>
      </c>
      <c r="L35" s="79"/>
      <c r="M35" s="80"/>
      <c r="N35" s="81">
        <f>分析係数表!H38</f>
        <v>4.4663133989401971E-2</v>
      </c>
      <c r="O35" s="82">
        <f t="shared" si="4"/>
        <v>0.70382982872231581</v>
      </c>
      <c r="P35" s="76">
        <f>分析係数表!C38</f>
        <v>5.8638743455497355E-2</v>
      </c>
      <c r="Q35" s="82">
        <f t="shared" si="5"/>
        <v>4.1271696762774521E-2</v>
      </c>
      <c r="R35" s="83">
        <v>4.6274782890605E-2</v>
      </c>
      <c r="S35" s="84">
        <f t="shared" si="6"/>
        <v>7.378456382819977E-2</v>
      </c>
      <c r="T35" s="85">
        <f>分析係数表!F38</f>
        <v>0.57851239669421484</v>
      </c>
      <c r="U35" s="86">
        <f t="shared" si="7"/>
        <v>4.2685284859289123E-2</v>
      </c>
      <c r="V35" s="87">
        <f>分析係数表!D38</f>
        <v>8.2644628099173556E-2</v>
      </c>
      <c r="W35" s="167">
        <f t="shared" si="8"/>
        <v>0</v>
      </c>
      <c r="X35" s="76">
        <f>分析係数表!E38</f>
        <v>0</v>
      </c>
      <c r="Y35" s="166">
        <f t="shared" si="9"/>
        <v>0</v>
      </c>
    </row>
    <row r="36" spans="1:25" x14ac:dyDescent="0.2">
      <c r="A36" s="6" t="s">
        <v>24</v>
      </c>
      <c r="B36" s="5" t="s">
        <v>39</v>
      </c>
      <c r="C36" s="90"/>
      <c r="D36" s="76">
        <f>投入係数表!L36</f>
        <v>0</v>
      </c>
      <c r="E36" s="77">
        <f t="shared" si="0"/>
        <v>0</v>
      </c>
      <c r="F36" s="76">
        <f>分析係数表!C39</f>
        <v>1</v>
      </c>
      <c r="G36" s="77">
        <f t="shared" si="1"/>
        <v>0</v>
      </c>
      <c r="H36" s="77">
        <v>2.4879877733004031E-2</v>
      </c>
      <c r="I36" s="77">
        <f t="shared" si="2"/>
        <v>2.4879877733004031E-2</v>
      </c>
      <c r="J36" s="76">
        <f>分析係数表!G39</f>
        <v>0.34956843403205917</v>
      </c>
      <c r="K36" s="78">
        <f t="shared" si="3"/>
        <v>8.6972198980353171E-3</v>
      </c>
      <c r="L36" s="79"/>
      <c r="M36" s="80"/>
      <c r="N36" s="81">
        <f>分析係数表!H39</f>
        <v>4.0639069285628906E-3</v>
      </c>
      <c r="O36" s="82">
        <f t="shared" si="4"/>
        <v>6.4041607965812847E-2</v>
      </c>
      <c r="P36" s="76">
        <f>分析係数表!C39</f>
        <v>1</v>
      </c>
      <c r="Q36" s="82">
        <f t="shared" si="5"/>
        <v>6.4041607965812847E-2</v>
      </c>
      <c r="R36" s="83">
        <v>0.11429671719060208</v>
      </c>
      <c r="S36" s="84">
        <f t="shared" si="6"/>
        <v>0.13917659492360612</v>
      </c>
      <c r="T36" s="85">
        <f>分析係数表!F39</f>
        <v>0.6997533908754624</v>
      </c>
      <c r="U36" s="86">
        <f t="shared" si="7"/>
        <v>9.7389294228294052E-2</v>
      </c>
      <c r="V36" s="87">
        <f>分析係数表!D39</f>
        <v>6.7817509247842175E-2</v>
      </c>
      <c r="W36" s="167">
        <f t="shared" si="8"/>
        <v>0</v>
      </c>
      <c r="X36" s="76">
        <f>分析係数表!E39</f>
        <v>8.0764488286066582E-2</v>
      </c>
      <c r="Y36" s="166">
        <f t="shared" si="9"/>
        <v>0</v>
      </c>
    </row>
    <row r="37" spans="1:25" x14ac:dyDescent="0.2">
      <c r="A37" s="6" t="s">
        <v>25</v>
      </c>
      <c r="B37" s="5" t="s">
        <v>40</v>
      </c>
      <c r="C37" s="90"/>
      <c r="D37" s="76">
        <f>投入係数表!L37</f>
        <v>2.4224806201550387E-4</v>
      </c>
      <c r="E37" s="77">
        <f t="shared" si="0"/>
        <v>2.4224806201550389E-2</v>
      </c>
      <c r="F37" s="76">
        <f>分析係数表!C40</f>
        <v>0.52321668909825036</v>
      </c>
      <c r="G37" s="77">
        <f t="shared" si="1"/>
        <v>1.2674822894821957E-2</v>
      </c>
      <c r="H37" s="77">
        <v>1.4443149090359535E-2</v>
      </c>
      <c r="I37" s="77">
        <f t="shared" si="2"/>
        <v>1.4443149090359535E-2</v>
      </c>
      <c r="J37" s="76">
        <f>分析係数表!G40</f>
        <v>0.58262454434993927</v>
      </c>
      <c r="K37" s="78">
        <f t="shared" si="3"/>
        <v>8.4149331577489644E-3</v>
      </c>
      <c r="L37" s="79"/>
      <c r="M37" s="80"/>
      <c r="N37" s="81">
        <f>分析係数表!H40</f>
        <v>2.9881668592374198E-2</v>
      </c>
      <c r="O37" s="82">
        <f t="shared" si="4"/>
        <v>0.47089417621921215</v>
      </c>
      <c r="P37" s="76">
        <f>分析係数表!C40</f>
        <v>0.52321668909825036</v>
      </c>
      <c r="Q37" s="82">
        <f t="shared" si="5"/>
        <v>0.24637969179706423</v>
      </c>
      <c r="R37" s="83">
        <v>0.24647189690624641</v>
      </c>
      <c r="S37" s="84">
        <f t="shared" si="6"/>
        <v>0.26091504599660592</v>
      </c>
      <c r="T37" s="85">
        <f>分析係数表!F40</f>
        <v>0.77642770352369384</v>
      </c>
      <c r="U37" s="86">
        <f t="shared" si="7"/>
        <v>0.20258166997792368</v>
      </c>
      <c r="V37" s="87">
        <f>分析係数表!D40</f>
        <v>0.18529769137302551</v>
      </c>
      <c r="W37" s="167">
        <f t="shared" si="8"/>
        <v>0</v>
      </c>
      <c r="X37" s="76">
        <f>分析係数表!E40</f>
        <v>0.10328068043742406</v>
      </c>
      <c r="Y37" s="166">
        <f t="shared" si="9"/>
        <v>0</v>
      </c>
    </row>
    <row r="38" spans="1:25" x14ac:dyDescent="0.2">
      <c r="A38" s="6" t="s">
        <v>26</v>
      </c>
      <c r="B38" s="5" t="s">
        <v>276</v>
      </c>
      <c r="C38" s="90"/>
      <c r="D38" s="76">
        <f>投入係数表!L38</f>
        <v>0</v>
      </c>
      <c r="E38" s="77">
        <f t="shared" si="0"/>
        <v>0</v>
      </c>
      <c r="F38" s="76">
        <f>分析係数表!C41</f>
        <v>0.20545717383447781</v>
      </c>
      <c r="G38" s="77">
        <f t="shared" si="1"/>
        <v>0</v>
      </c>
      <c r="H38" s="77">
        <v>2.645653017934608E-4</v>
      </c>
      <c r="I38" s="77">
        <f t="shared" si="2"/>
        <v>2.645653017934608E-4</v>
      </c>
      <c r="J38" s="76">
        <f>分析係数表!G41</f>
        <v>0.49662731871838112</v>
      </c>
      <c r="K38" s="78">
        <f t="shared" si="3"/>
        <v>1.3139035645560576E-4</v>
      </c>
      <c r="L38" s="79"/>
      <c r="M38" s="80"/>
      <c r="N38" s="81">
        <f>分析係数表!H41</f>
        <v>5.2870632296107417E-2</v>
      </c>
      <c r="O38" s="82">
        <f t="shared" si="4"/>
        <v>0.83316876245719274</v>
      </c>
      <c r="P38" s="76">
        <f>分析係数表!C41</f>
        <v>0.20545717383447781</v>
      </c>
      <c r="Q38" s="82">
        <f t="shared" si="5"/>
        <v>0.17118049926162421</v>
      </c>
      <c r="R38" s="83">
        <v>0.17215852065169512</v>
      </c>
      <c r="S38" s="84">
        <f t="shared" si="6"/>
        <v>0.1724230859534886</v>
      </c>
      <c r="T38" s="85">
        <f>分析係数表!F41</f>
        <v>0.59106239460370991</v>
      </c>
      <c r="U38" s="86">
        <f t="shared" si="7"/>
        <v>0.10191280206863026</v>
      </c>
      <c r="V38" s="87">
        <f>分析係数表!D41</f>
        <v>0.2799325463743676</v>
      </c>
      <c r="W38" s="167">
        <f t="shared" si="8"/>
        <v>0</v>
      </c>
      <c r="X38" s="76">
        <f>分析係数表!E41</f>
        <v>0.26559865092748736</v>
      </c>
      <c r="Y38" s="166">
        <f t="shared" si="9"/>
        <v>0</v>
      </c>
    </row>
    <row r="39" spans="1:25" x14ac:dyDescent="0.2">
      <c r="A39" s="6" t="s">
        <v>51</v>
      </c>
      <c r="B39" s="5" t="s">
        <v>367</v>
      </c>
      <c r="C39" s="90"/>
      <c r="D39" s="76">
        <f>投入係数表!L39</f>
        <v>2.4224806201550387E-4</v>
      </c>
      <c r="E39" s="77">
        <f>$C$14*D39</f>
        <v>2.4224806201550389E-2</v>
      </c>
      <c r="F39" s="76">
        <f>分析係数表!C42</f>
        <v>0.63260340632603407</v>
      </c>
      <c r="G39" s="77">
        <f>E39*F39</f>
        <v>1.5324694920688811E-2</v>
      </c>
      <c r="H39" s="77">
        <v>2.0188089291289145E-2</v>
      </c>
      <c r="I39" s="77">
        <f>C39+H39</f>
        <v>2.0188089291289145E-2</v>
      </c>
      <c r="J39" s="76">
        <f>分析係数表!G42</f>
        <v>0.48091603053435117</v>
      </c>
      <c r="K39" s="78">
        <f>I39*J39</f>
        <v>9.7087757660398177E-3</v>
      </c>
      <c r="L39" s="79"/>
      <c r="M39" s="80"/>
      <c r="N39" s="81">
        <f>分析係数表!H42</f>
        <v>1.4900992071397267E-2</v>
      </c>
      <c r="O39" s="82">
        <f t="shared" si="4"/>
        <v>0.23481922920798046</v>
      </c>
      <c r="P39" s="76">
        <f>分析係数表!C42</f>
        <v>0.63260340632603407</v>
      </c>
      <c r="Q39" s="82">
        <f>O39*P39</f>
        <v>0.14854744426782218</v>
      </c>
      <c r="R39" s="83">
        <v>0.15102121062719082</v>
      </c>
      <c r="S39" s="84">
        <f>I39+R39</f>
        <v>0.17120929991847997</v>
      </c>
      <c r="T39" s="85">
        <f>分析係数表!F42</f>
        <v>0.54580152671755722</v>
      </c>
      <c r="U39" s="86">
        <f t="shared" si="7"/>
        <v>9.3446297283750507E-2</v>
      </c>
      <c r="V39" s="87">
        <f>分析係数表!D42</f>
        <v>0.26335877862595419</v>
      </c>
      <c r="W39" s="167">
        <f t="shared" si="8"/>
        <v>0</v>
      </c>
      <c r="X39" s="76">
        <f>分析係数表!E42</f>
        <v>0.19083969465648856</v>
      </c>
      <c r="Y39" s="166">
        <f t="shared" si="9"/>
        <v>0</v>
      </c>
    </row>
    <row r="40" spans="1:25" x14ac:dyDescent="0.2">
      <c r="A40" s="6" t="s">
        <v>194</v>
      </c>
      <c r="B40" s="5" t="s">
        <v>41</v>
      </c>
      <c r="C40" s="90"/>
      <c r="D40" s="76">
        <f>投入係数表!L40</f>
        <v>3.5852713178294575E-2</v>
      </c>
      <c r="E40" s="77">
        <f>$C$14*D40</f>
        <v>3.5852713178294575</v>
      </c>
      <c r="F40" s="76">
        <f>分析係数表!C43</f>
        <v>0.18460513162279235</v>
      </c>
      <c r="G40" s="77">
        <f>E40*F40</f>
        <v>0.66185948353132917</v>
      </c>
      <c r="H40" s="77">
        <v>0.81087974862170864</v>
      </c>
      <c r="I40" s="77">
        <f>C40+H40</f>
        <v>0.81087974862170864</v>
      </c>
      <c r="J40" s="76">
        <f>分析係数表!G43</f>
        <v>0.34455128205128205</v>
      </c>
      <c r="K40" s="78">
        <f>I40*J40</f>
        <v>0.279389656977031</v>
      </c>
      <c r="L40" s="79"/>
      <c r="M40" s="80"/>
      <c r="N40" s="81">
        <f>分析係数表!H43</f>
        <v>4.0001593688991595E-2</v>
      </c>
      <c r="O40" s="82">
        <f t="shared" si="4"/>
        <v>0.63037033723211866</v>
      </c>
      <c r="P40" s="76">
        <f>分析係数表!C43</f>
        <v>0.18460513162279235</v>
      </c>
      <c r="Q40" s="82">
        <f>O40*P40</f>
        <v>0.11636959907583927</v>
      </c>
      <c r="R40" s="83">
        <v>0.15229789075251599</v>
      </c>
      <c r="S40" s="84">
        <f>I40+R40</f>
        <v>0.96317763937422463</v>
      </c>
      <c r="T40" s="85">
        <f>分析係数表!F43</f>
        <v>0.64423076923076927</v>
      </c>
      <c r="U40" s="86">
        <f t="shared" si="7"/>
        <v>0.62050867151993316</v>
      </c>
      <c r="V40" s="87">
        <f>分析係数表!D43</f>
        <v>0.36378205128205127</v>
      </c>
      <c r="W40" s="167">
        <f t="shared" si="8"/>
        <v>0</v>
      </c>
      <c r="X40" s="76">
        <f>分析係数表!E43</f>
        <v>0.22596153846153846</v>
      </c>
      <c r="Y40" s="166">
        <f t="shared" si="9"/>
        <v>0</v>
      </c>
    </row>
    <row r="41" spans="1:25" x14ac:dyDescent="0.2">
      <c r="A41" s="6" t="s">
        <v>340</v>
      </c>
      <c r="B41" s="5" t="s">
        <v>42</v>
      </c>
      <c r="C41" s="90"/>
      <c r="D41" s="76">
        <f>投入係数表!L41</f>
        <v>0</v>
      </c>
      <c r="E41" s="77">
        <f>$C$14*D41</f>
        <v>0</v>
      </c>
      <c r="F41" s="76">
        <f>分析係数表!C44</f>
        <v>0.21127596439169138</v>
      </c>
      <c r="G41" s="77">
        <f>E41*F41</f>
        <v>0</v>
      </c>
      <c r="H41" s="77">
        <v>2.8875001635680556E-4</v>
      </c>
      <c r="I41" s="77">
        <f>C41+H41</f>
        <v>2.8875001635680556E-4</v>
      </c>
      <c r="J41" s="76">
        <f>分析係数表!G44</f>
        <v>0.28586387434554972</v>
      </c>
      <c r="K41" s="78">
        <f>I41*J41</f>
        <v>8.2543198393097292E-5</v>
      </c>
      <c r="L41" s="79"/>
      <c r="M41" s="80"/>
      <c r="N41" s="81">
        <f>分析係数表!H44</f>
        <v>0.11633929638631021</v>
      </c>
      <c r="O41" s="82">
        <f t="shared" si="4"/>
        <v>1.8333479927467993</v>
      </c>
      <c r="P41" s="76">
        <f>分析係数表!C44</f>
        <v>0.21127596439169138</v>
      </c>
      <c r="Q41" s="82">
        <f>O41*P41</f>
        <v>0.38734236523315163</v>
      </c>
      <c r="R41" s="83">
        <v>0.38943530996371373</v>
      </c>
      <c r="S41" s="84">
        <f>I41+R41</f>
        <v>0.38972405998007054</v>
      </c>
      <c r="T41" s="85">
        <f>分析係数表!F44</f>
        <v>0.54973821989528793</v>
      </c>
      <c r="U41" s="86">
        <f t="shared" si="7"/>
        <v>0.21424621098380839</v>
      </c>
      <c r="V41" s="87">
        <f>分析係数表!D44</f>
        <v>0.41256544502617803</v>
      </c>
      <c r="W41" s="167">
        <f t="shared" si="8"/>
        <v>0</v>
      </c>
      <c r="X41" s="76">
        <f>分析係数表!E44</f>
        <v>0.29528795811518327</v>
      </c>
      <c r="Y41" s="166">
        <f t="shared" si="9"/>
        <v>0</v>
      </c>
    </row>
    <row r="42" spans="1:25" x14ac:dyDescent="0.2">
      <c r="A42" s="6" t="s">
        <v>341</v>
      </c>
      <c r="B42" s="5" t="s">
        <v>278</v>
      </c>
      <c r="C42" s="90"/>
      <c r="D42" s="76">
        <f>投入係数表!L42</f>
        <v>4.8449612403100775E-4</v>
      </c>
      <c r="E42" s="77">
        <f>$C$14*D42</f>
        <v>4.8449612403100778E-2</v>
      </c>
      <c r="F42" s="76">
        <f>分析係数表!C45</f>
        <v>1</v>
      </c>
      <c r="G42" s="77">
        <f>E42*F42</f>
        <v>4.8449612403100778E-2</v>
      </c>
      <c r="H42" s="77">
        <v>6.41846727549511E-2</v>
      </c>
      <c r="I42" s="77">
        <f>C42+H42</f>
        <v>6.41846727549511E-2</v>
      </c>
      <c r="J42" s="76">
        <f>分析係数表!G45</f>
        <v>0</v>
      </c>
      <c r="K42" s="78">
        <f>I42*J42</f>
        <v>0</v>
      </c>
      <c r="L42" s="79"/>
      <c r="M42" s="80"/>
      <c r="N42" s="81">
        <f>分析係数表!H45</f>
        <v>0</v>
      </c>
      <c r="O42" s="82">
        <f t="shared" si="4"/>
        <v>0</v>
      </c>
      <c r="P42" s="76">
        <f>分析係数表!C45</f>
        <v>1</v>
      </c>
      <c r="Q42" s="82">
        <f>O42*P42</f>
        <v>0</v>
      </c>
      <c r="R42" s="83">
        <v>9.7066152050777361E-3</v>
      </c>
      <c r="S42" s="84">
        <f>I42+R42</f>
        <v>7.3891287960028834E-2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投入係数表!L43</f>
        <v>1.4534883720930232E-3</v>
      </c>
      <c r="E43" s="77">
        <f>$C$14*D43</f>
        <v>0.14534883720930233</v>
      </c>
      <c r="F43" s="76">
        <f>分析係数表!C46</f>
        <v>0.67444574095682608</v>
      </c>
      <c r="G43" s="77">
        <f>E43*F43</f>
        <v>9.8029904208841001E-2</v>
      </c>
      <c r="H43" s="77">
        <v>0.13216008447164529</v>
      </c>
      <c r="I43" s="77">
        <f>C43+H43</f>
        <v>0.13216008447164529</v>
      </c>
      <c r="J43" s="76">
        <f>分析係数表!G46</f>
        <v>1.0362694300518135E-2</v>
      </c>
      <c r="K43" s="78">
        <f>I43*J43</f>
        <v>1.369534554110314E-3</v>
      </c>
      <c r="L43" s="79"/>
      <c r="M43" s="80"/>
      <c r="N43" s="81">
        <f>分析係数表!H46</f>
        <v>2.3785808199529863E-2</v>
      </c>
      <c r="O43" s="82">
        <f t="shared" si="4"/>
        <v>0.37483176427049286</v>
      </c>
      <c r="P43" s="76">
        <f>分析係数表!C46</f>
        <v>0.67444574095682608</v>
      </c>
      <c r="Q43" s="82">
        <f>O43*P43</f>
        <v>0.25280368698756694</v>
      </c>
      <c r="R43" s="83">
        <v>0.26695145175369694</v>
      </c>
      <c r="S43" s="84">
        <f>I43+R43</f>
        <v>0.39911153622534223</v>
      </c>
      <c r="T43" s="85">
        <f>分析係数表!F46</f>
        <v>0.31433506044905007</v>
      </c>
      <c r="U43" s="86">
        <f t="shared" si="7"/>
        <v>0.12545474886530619</v>
      </c>
      <c r="V43" s="87">
        <f>分析係数表!D46</f>
        <v>0</v>
      </c>
      <c r="W43" s="167">
        <f t="shared" si="8"/>
        <v>0</v>
      </c>
      <c r="X43" s="76">
        <f>分析係数表!E46</f>
        <v>1.7271157167530224E-3</v>
      </c>
      <c r="Y43" s="166">
        <f t="shared" si="9"/>
        <v>0</v>
      </c>
    </row>
    <row r="44" spans="1:25" x14ac:dyDescent="0.2">
      <c r="A44" s="192">
        <v>40</v>
      </c>
      <c r="B44" s="14" t="s">
        <v>150</v>
      </c>
      <c r="C44" s="197">
        <f>SUM(C5:C43)</f>
        <v>100</v>
      </c>
      <c r="D44" s="92">
        <f>投入係数表!L44</f>
        <v>0.66036821705426352</v>
      </c>
      <c r="E44" s="91">
        <f>SUM(E5:E43)</f>
        <v>66.036821705426377</v>
      </c>
      <c r="F44" s="92">
        <f>分析係数表!C47</f>
        <v>0.30293510145279712</v>
      </c>
      <c r="G44" s="91">
        <f>SUM(G5:G43)</f>
        <v>14.420907365286119</v>
      </c>
      <c r="H44" s="91">
        <f>SUM(H5:H43)</f>
        <v>16.769151660970351</v>
      </c>
      <c r="I44" s="91">
        <f>SUM(I5:I43)</f>
        <v>116.76915166097034</v>
      </c>
      <c r="J44" s="92">
        <f>分析係数表!G47</f>
        <v>0.26248630220382319</v>
      </c>
      <c r="K44" s="93">
        <f>SUM(K5:K43)</f>
        <v>25.133382092346636</v>
      </c>
      <c r="L44" s="94">
        <f>最終需要_まとめ!$L$33</f>
        <v>0.627</v>
      </c>
      <c r="M44" s="91">
        <f>K44*L44</f>
        <v>15.758630571901341</v>
      </c>
      <c r="N44" s="95">
        <f>分析係数表!H47</f>
        <v>1</v>
      </c>
      <c r="O44" s="96">
        <f>SUM(O5:O43)</f>
        <v>15.758630571901342</v>
      </c>
      <c r="P44" s="92">
        <f>分析係数表!C47</f>
        <v>0.30293510145279712</v>
      </c>
      <c r="Q44" s="96">
        <f>SUM(Q5:Q43)</f>
        <v>4.0402881736978697</v>
      </c>
      <c r="R44" s="91">
        <f>SUM(R5:R43)</f>
        <v>4.4540819192992123</v>
      </c>
      <c r="S44" s="97">
        <f>SUM(S5:S43)</f>
        <v>121.22323358026954</v>
      </c>
      <c r="T44" s="98">
        <f>分析係数表!F47</f>
        <v>0.4935102885669061</v>
      </c>
      <c r="U44" s="99">
        <f>SUM(U5:U43)</f>
        <v>41.542671971584731</v>
      </c>
      <c r="V44" s="100">
        <f>分析係数表!D47</f>
        <v>0.11041032509436259</v>
      </c>
      <c r="W44" s="164">
        <f>SUM(W5:W43)</f>
        <v>6</v>
      </c>
      <c r="X44" s="92">
        <f>分析係数表!E47</f>
        <v>8.4451479361987089E-2</v>
      </c>
      <c r="Y44" s="165">
        <f>SUM(Y5:Y43)</f>
        <v>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241</v>
      </c>
      <c r="S2" s="3" t="s">
        <v>152</v>
      </c>
      <c r="U2" s="64" t="s">
        <v>209</v>
      </c>
      <c r="W2" s="3" t="s">
        <v>130</v>
      </c>
      <c r="Y2" s="3" t="s">
        <v>153</v>
      </c>
    </row>
    <row r="3" spans="1:25" ht="44" x14ac:dyDescent="0.2">
      <c r="B3" s="65"/>
      <c r="C3" s="66" t="s">
        <v>227</v>
      </c>
      <c r="D3" s="66" t="s">
        <v>242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投入係数表!M5</f>
        <v>0</v>
      </c>
      <c r="E5" s="77">
        <f t="shared" ref="E5:E38" si="0">$C$15*D5</f>
        <v>0</v>
      </c>
      <c r="F5" s="76">
        <f>分析係数表!C8</f>
        <v>0.98909090909090913</v>
      </c>
      <c r="G5" s="77">
        <f t="shared" ref="G5:G38" si="1">E5*F5</f>
        <v>0</v>
      </c>
      <c r="H5" s="77">
        <f t="array" ref="H5:H43">MMULT(逆行列係数!C5:AO43,'11'!G5:G43)</f>
        <v>4.1043753508444901E-3</v>
      </c>
      <c r="I5" s="77">
        <f t="shared" ref="I5:I38" si="2">C5+H5</f>
        <v>4.1043753508444901E-3</v>
      </c>
      <c r="J5" s="76">
        <f>分析係数表!G8</f>
        <v>0.12014134275618374</v>
      </c>
      <c r="K5" s="78">
        <f t="shared" ref="K5:K38" si="3">I5*J5</f>
        <v>4.931051658258398E-4</v>
      </c>
      <c r="L5" s="79" t="s">
        <v>182</v>
      </c>
      <c r="M5" s="80" t="s">
        <v>182</v>
      </c>
      <c r="N5" s="81">
        <f>分析係数表!H8</f>
        <v>1.3068249731064983E-2</v>
      </c>
      <c r="O5" s="82">
        <f t="shared" ref="O5:O43" si="4">$M$44*N5</f>
        <v>0.21419981724706677</v>
      </c>
      <c r="P5" s="76">
        <f>分析係数表!C8</f>
        <v>0.98909090909090913</v>
      </c>
      <c r="Q5" s="82">
        <f t="shared" ref="Q5:Q38" si="5">O5*P5</f>
        <v>0.21186309196800787</v>
      </c>
      <c r="R5" s="83">
        <f t="array" ref="R5:R43">MMULT(逆行列係数!C5:AO43,'11'!Q5:Q43)</f>
        <v>0.25814026609534518</v>
      </c>
      <c r="S5" s="84">
        <f t="shared" ref="S5:S38" si="6">I5+R5</f>
        <v>0.2622446414461897</v>
      </c>
      <c r="T5" s="85">
        <f>分析係数表!F8</f>
        <v>0.45141342756183744</v>
      </c>
      <c r="U5" s="86">
        <f t="shared" ref="U5:U43" si="7">S5*T5</f>
        <v>0.11838075245494958</v>
      </c>
      <c r="V5" s="87">
        <f>分析係数表!D8</f>
        <v>0.18992932862190812</v>
      </c>
      <c r="W5" s="167">
        <f t="shared" ref="W5:W43" si="8">ROUND(S5*V5,0)</f>
        <v>0</v>
      </c>
      <c r="X5" s="76">
        <f>分析係数表!E8</f>
        <v>0.11484098939929328</v>
      </c>
      <c r="Y5" s="166">
        <f t="shared" ref="Y5:Y43" si="9">ROUND(S5*X5,0)</f>
        <v>0</v>
      </c>
    </row>
    <row r="6" spans="1:25" x14ac:dyDescent="0.2">
      <c r="A6" s="6" t="s">
        <v>219</v>
      </c>
      <c r="B6" s="5" t="s">
        <v>265</v>
      </c>
      <c r="C6" s="90"/>
      <c r="D6" s="76">
        <f>投入係数表!M6</f>
        <v>0</v>
      </c>
      <c r="E6" s="77">
        <f t="shared" si="0"/>
        <v>0</v>
      </c>
      <c r="F6" s="76">
        <f>分析係数表!C9</f>
        <v>0.97580645161290325</v>
      </c>
      <c r="G6" s="77">
        <f t="shared" si="1"/>
        <v>0</v>
      </c>
      <c r="H6" s="77">
        <v>6.6024294009494028E-2</v>
      </c>
      <c r="I6" s="77">
        <f t="shared" si="2"/>
        <v>6.6024294009494028E-2</v>
      </c>
      <c r="J6" s="76">
        <f>分析係数表!G9</f>
        <v>0.23846153846153847</v>
      </c>
      <c r="K6" s="78">
        <f t="shared" si="3"/>
        <v>1.5744254725340884E-2</v>
      </c>
      <c r="L6" s="79"/>
      <c r="M6" s="80"/>
      <c r="N6" s="81">
        <f>分析係数表!H9</f>
        <v>6.773178214271485E-4</v>
      </c>
      <c r="O6" s="82">
        <f t="shared" si="4"/>
        <v>1.1101819796341875E-2</v>
      </c>
      <c r="P6" s="76">
        <f>分析係数表!C9</f>
        <v>0.97580645161290325</v>
      </c>
      <c r="Q6" s="82">
        <f t="shared" si="5"/>
        <v>1.0833227381914249E-2</v>
      </c>
      <c r="R6" s="83">
        <v>1.5161597650470062E-2</v>
      </c>
      <c r="S6" s="84">
        <f t="shared" si="6"/>
        <v>8.1185891659964093E-2</v>
      </c>
      <c r="T6" s="85">
        <f>分析係数表!F9</f>
        <v>0.65384615384615385</v>
      </c>
      <c r="U6" s="86">
        <f t="shared" si="7"/>
        <v>5.3083083008438059E-2</v>
      </c>
      <c r="V6" s="87">
        <f>分析係数表!D9</f>
        <v>0.11538461538461539</v>
      </c>
      <c r="W6" s="167">
        <f t="shared" si="8"/>
        <v>0</v>
      </c>
      <c r="X6" s="76">
        <f>分析係数表!E9</f>
        <v>0</v>
      </c>
      <c r="Y6" s="166">
        <f t="shared" si="9"/>
        <v>0</v>
      </c>
    </row>
    <row r="7" spans="1:25" x14ac:dyDescent="0.2">
      <c r="A7" s="6" t="s">
        <v>220</v>
      </c>
      <c r="B7" s="5" t="s">
        <v>266</v>
      </c>
      <c r="C7" s="90"/>
      <c r="D7" s="76">
        <f>投入係数表!M7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2.220363959268375E-2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投入係数表!M8</f>
        <v>6.9064748201438847E-2</v>
      </c>
      <c r="E8" s="77">
        <f t="shared" si="0"/>
        <v>6.9064748201438846</v>
      </c>
      <c r="F8" s="76">
        <f>分析係数表!C11</f>
        <v>0.58682634730538918</v>
      </c>
      <c r="G8" s="77">
        <f t="shared" si="1"/>
        <v>4.0529013914616803</v>
      </c>
      <c r="H8" s="77">
        <v>4.2419585524340411</v>
      </c>
      <c r="I8" s="77">
        <f t="shared" si="2"/>
        <v>4.2419585524340411</v>
      </c>
      <c r="J8" s="76">
        <f>分析係数表!G11</f>
        <v>0.35416666666666669</v>
      </c>
      <c r="K8" s="78">
        <f t="shared" si="3"/>
        <v>1.502360320653723</v>
      </c>
      <c r="L8" s="79"/>
      <c r="M8" s="80"/>
      <c r="N8" s="81">
        <f>分析係数表!H11</f>
        <v>-3.9842224789832265E-5</v>
      </c>
      <c r="O8" s="82">
        <f t="shared" si="4"/>
        <v>-6.5304822331422794E-4</v>
      </c>
      <c r="P8" s="76">
        <f>分析係数表!C11</f>
        <v>0.58682634730538918</v>
      </c>
      <c r="Q8" s="82">
        <f t="shared" si="5"/>
        <v>-3.8322590350176245E-4</v>
      </c>
      <c r="R8" s="83">
        <v>4.5562798349021031E-3</v>
      </c>
      <c r="S8" s="84">
        <f t="shared" si="6"/>
        <v>4.246514832268943</v>
      </c>
      <c r="T8" s="85">
        <f>分析係数表!F11</f>
        <v>0.57638888888888884</v>
      </c>
      <c r="U8" s="86">
        <f t="shared" si="7"/>
        <v>2.4476439658216824</v>
      </c>
      <c r="V8" s="87">
        <f>分析係数表!D11</f>
        <v>0</v>
      </c>
      <c r="W8" s="167">
        <f t="shared" si="8"/>
        <v>0</v>
      </c>
      <c r="X8" s="76">
        <f>分析係数表!E11</f>
        <v>0</v>
      </c>
      <c r="Y8" s="166">
        <f t="shared" si="9"/>
        <v>0</v>
      </c>
    </row>
    <row r="9" spans="1:25" x14ac:dyDescent="0.2">
      <c r="A9" s="6" t="s">
        <v>222</v>
      </c>
      <c r="B9" s="5" t="s">
        <v>190</v>
      </c>
      <c r="C9" s="90"/>
      <c r="D9" s="76">
        <f>投入係数表!M9</f>
        <v>0</v>
      </c>
      <c r="E9" s="77">
        <f t="shared" si="0"/>
        <v>0</v>
      </c>
      <c r="F9" s="76">
        <f>分析係数表!C12</f>
        <v>4.9122807017544234E-3</v>
      </c>
      <c r="G9" s="77">
        <f t="shared" si="1"/>
        <v>0</v>
      </c>
      <c r="H9" s="77">
        <v>5.7651852904097873E-5</v>
      </c>
      <c r="I9" s="77">
        <f t="shared" si="2"/>
        <v>5.7651852904097873E-5</v>
      </c>
      <c r="J9" s="76">
        <f>分析係数表!G12</f>
        <v>0.15517241379310345</v>
      </c>
      <c r="K9" s="78">
        <f t="shared" si="3"/>
        <v>8.9459771747738078E-6</v>
      </c>
      <c r="L9" s="79"/>
      <c r="M9" s="80"/>
      <c r="N9" s="81">
        <f>分析係数表!H12</f>
        <v>9.8290768556516195E-2</v>
      </c>
      <c r="O9" s="82">
        <f t="shared" si="4"/>
        <v>1.6110699669162003</v>
      </c>
      <c r="P9" s="76">
        <f>分析係数表!C12</f>
        <v>4.9122807017544234E-3</v>
      </c>
      <c r="Q9" s="82">
        <f t="shared" si="5"/>
        <v>7.9140279076585877E-3</v>
      </c>
      <c r="R9" s="83">
        <v>8.3706567486014783E-3</v>
      </c>
      <c r="S9" s="84">
        <f t="shared" si="6"/>
        <v>8.4283086015055769E-3</v>
      </c>
      <c r="T9" s="85">
        <f>分析係数表!F12</f>
        <v>0.31896551724137934</v>
      </c>
      <c r="U9" s="86">
        <f t="shared" si="7"/>
        <v>2.688339812549193E-3</v>
      </c>
      <c r="V9" s="87">
        <f>分析係数表!D12</f>
        <v>0.18965517241379309</v>
      </c>
      <c r="W9" s="167">
        <f t="shared" si="8"/>
        <v>0</v>
      </c>
      <c r="X9" s="76">
        <f>分析係数表!E12</f>
        <v>0.12931034482758622</v>
      </c>
      <c r="Y9" s="166">
        <f t="shared" si="9"/>
        <v>0</v>
      </c>
    </row>
    <row r="10" spans="1:25" x14ac:dyDescent="0.2">
      <c r="A10" s="6" t="s">
        <v>223</v>
      </c>
      <c r="B10" s="5" t="s">
        <v>28</v>
      </c>
      <c r="C10" s="90"/>
      <c r="D10" s="76">
        <f>投入係数表!M10</f>
        <v>2.8776978417266188E-3</v>
      </c>
      <c r="E10" s="77">
        <f t="shared" si="0"/>
        <v>0.28776978417266186</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0.24162784262626433</v>
      </c>
      <c r="P10" s="76">
        <f>分析係数表!C13</f>
        <v>0</v>
      </c>
      <c r="Q10" s="82">
        <f t="shared" si="5"/>
        <v>0</v>
      </c>
      <c r="R10" s="83">
        <v>0</v>
      </c>
      <c r="S10" s="84">
        <f t="shared" si="6"/>
        <v>0</v>
      </c>
      <c r="T10" s="85">
        <f>分析係数表!F13</f>
        <v>0.38505747126436779</v>
      </c>
      <c r="U10" s="86">
        <f t="shared" si="7"/>
        <v>0</v>
      </c>
      <c r="V10" s="87">
        <f>分析係数表!D13</f>
        <v>0.37931034482758619</v>
      </c>
      <c r="W10" s="167">
        <f t="shared" si="8"/>
        <v>0</v>
      </c>
      <c r="X10" s="76">
        <f>分析係数表!E13</f>
        <v>0.33333333333333331</v>
      </c>
      <c r="Y10" s="166">
        <f t="shared" si="9"/>
        <v>0</v>
      </c>
    </row>
    <row r="11" spans="1:25" x14ac:dyDescent="0.2">
      <c r="A11" s="6" t="s">
        <v>224</v>
      </c>
      <c r="B11" s="5" t="s">
        <v>267</v>
      </c>
      <c r="C11" s="90"/>
      <c r="D11" s="76">
        <f>投入係数表!M11</f>
        <v>2.0143884892086329E-2</v>
      </c>
      <c r="E11" s="77">
        <f t="shared" si="0"/>
        <v>2.014388489208633</v>
      </c>
      <c r="F11" s="76">
        <f>分析係数表!C14</f>
        <v>0.28421052631578947</v>
      </c>
      <c r="G11" s="77">
        <f t="shared" si="1"/>
        <v>0.57251041272245362</v>
      </c>
      <c r="H11" s="77">
        <v>0.72398017933322867</v>
      </c>
      <c r="I11" s="77">
        <f t="shared" si="2"/>
        <v>0.72398017933322867</v>
      </c>
      <c r="J11" s="76">
        <f>分析係数表!G14</f>
        <v>0.16638935108153077</v>
      </c>
      <c r="K11" s="78">
        <f t="shared" si="3"/>
        <v>0.1204625922351462</v>
      </c>
      <c r="L11" s="79"/>
      <c r="M11" s="80"/>
      <c r="N11" s="81">
        <f>分析係数表!H14</f>
        <v>1.2351089684848001E-3</v>
      </c>
      <c r="O11" s="82">
        <f t="shared" si="4"/>
        <v>2.0244494922741066E-2</v>
      </c>
      <c r="P11" s="76">
        <f>分析係数表!C14</f>
        <v>0.28421052631578947</v>
      </c>
      <c r="Q11" s="82">
        <f t="shared" si="5"/>
        <v>5.7536985569895662E-3</v>
      </c>
      <c r="R11" s="83">
        <v>2.4884699260562776E-2</v>
      </c>
      <c r="S11" s="84">
        <f t="shared" si="6"/>
        <v>0.74886487859379147</v>
      </c>
      <c r="T11" s="85">
        <f>分析係数表!F14</f>
        <v>0.35440931780366058</v>
      </c>
      <c r="U11" s="86">
        <f t="shared" si="7"/>
        <v>0.26540469074954676</v>
      </c>
      <c r="V11" s="87">
        <f>分析係数表!D14</f>
        <v>9.9833610648918464E-2</v>
      </c>
      <c r="W11" s="167">
        <f t="shared" si="8"/>
        <v>0</v>
      </c>
      <c r="X11" s="76">
        <f>分析係数表!E14</f>
        <v>6.8219633943427616E-2</v>
      </c>
      <c r="Y11" s="166">
        <f t="shared" si="9"/>
        <v>0</v>
      </c>
    </row>
    <row r="12" spans="1:25" x14ac:dyDescent="0.2">
      <c r="A12" s="6" t="s">
        <v>225</v>
      </c>
      <c r="B12" s="5" t="s">
        <v>29</v>
      </c>
      <c r="C12" s="90"/>
      <c r="D12" s="76">
        <f>投入係数表!M12</f>
        <v>3.4532374100719423E-2</v>
      </c>
      <c r="E12" s="77">
        <f t="shared" si="0"/>
        <v>3.4532374100719423</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0.1495480431389582</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90"/>
      <c r="D13" s="76">
        <f>投入係数表!M13</f>
        <v>2.1582733812949641E-2</v>
      </c>
      <c r="E13" s="77">
        <f t="shared" si="0"/>
        <v>2.1582733812949639</v>
      </c>
      <c r="F13" s="76">
        <f>分析係数表!C16</f>
        <v>1.2870012870012881E-2</v>
      </c>
      <c r="G13" s="77">
        <f t="shared" si="1"/>
        <v>2.7777006194272404E-2</v>
      </c>
      <c r="H13" s="77">
        <v>3.1287844426670056E-2</v>
      </c>
      <c r="I13" s="77">
        <f t="shared" si="2"/>
        <v>3.1287844426670056E-2</v>
      </c>
      <c r="J13" s="76">
        <f>分析係数表!G16</f>
        <v>4.3478260869565216E-2</v>
      </c>
      <c r="K13" s="78">
        <f t="shared" si="3"/>
        <v>1.3603410620291329E-3</v>
      </c>
      <c r="L13" s="79"/>
      <c r="M13" s="80"/>
      <c r="N13" s="81">
        <f>分析係数表!H16</f>
        <v>1.7650105581895694E-2</v>
      </c>
      <c r="O13" s="82">
        <f t="shared" si="4"/>
        <v>0.28930036292820299</v>
      </c>
      <c r="P13" s="76">
        <f>分析係数表!C16</f>
        <v>1.2870012870012881E-2</v>
      </c>
      <c r="Q13" s="82">
        <f t="shared" si="5"/>
        <v>3.7232993941853699E-3</v>
      </c>
      <c r="R13" s="83">
        <v>4.0138528140232707E-3</v>
      </c>
      <c r="S13" s="84">
        <f t="shared" si="6"/>
        <v>3.5301697240693326E-2</v>
      </c>
      <c r="T13" s="85">
        <f>分析係数表!F16</f>
        <v>0.30434782608695654</v>
      </c>
      <c r="U13" s="86">
        <f t="shared" si="7"/>
        <v>1.0743994812384926E-2</v>
      </c>
      <c r="V13" s="87">
        <f>分析係数表!D16</f>
        <v>0</v>
      </c>
      <c r="W13" s="167">
        <f t="shared" si="8"/>
        <v>0</v>
      </c>
      <c r="X13" s="76">
        <f>分析係数表!E16</f>
        <v>0</v>
      </c>
      <c r="Y13" s="166">
        <f t="shared" si="9"/>
        <v>0</v>
      </c>
    </row>
    <row r="14" spans="1:25" x14ac:dyDescent="0.2">
      <c r="A14" s="6" t="s">
        <v>2</v>
      </c>
      <c r="B14" s="5" t="s">
        <v>364</v>
      </c>
      <c r="C14" s="90"/>
      <c r="D14" s="76">
        <f>投入係数表!M14</f>
        <v>8.6330935251798559E-3</v>
      </c>
      <c r="E14" s="77">
        <f t="shared" si="0"/>
        <v>0.86330935251798557</v>
      </c>
      <c r="F14" s="76">
        <f>分析係数表!C17</f>
        <v>0.42397137745974955</v>
      </c>
      <c r="G14" s="77">
        <f t="shared" si="1"/>
        <v>0.36601845536093486</v>
      </c>
      <c r="H14" s="77">
        <v>0.53398231158511733</v>
      </c>
      <c r="I14" s="77">
        <f t="shared" si="2"/>
        <v>0.53398231158511733</v>
      </c>
      <c r="J14" s="76">
        <f>分析係数表!G17</f>
        <v>0.21220930232558138</v>
      </c>
      <c r="K14" s="78">
        <f t="shared" si="3"/>
        <v>0.11331601379567896</v>
      </c>
      <c r="L14" s="79"/>
      <c r="M14" s="80"/>
      <c r="N14" s="81">
        <f>分析係数表!H17</f>
        <v>2.9483246344475873E-3</v>
      </c>
      <c r="O14" s="82">
        <f t="shared" si="4"/>
        <v>4.8325568525252861E-2</v>
      </c>
      <c r="P14" s="76">
        <f>分析係数表!C17</f>
        <v>0.42397137745974955</v>
      </c>
      <c r="Q14" s="82">
        <f t="shared" si="5"/>
        <v>2.0488657854176973E-2</v>
      </c>
      <c r="R14" s="83">
        <v>4.1169475685606471E-2</v>
      </c>
      <c r="S14" s="84">
        <f t="shared" si="6"/>
        <v>0.5751517872707238</v>
      </c>
      <c r="T14" s="85">
        <f>分析係数表!F17</f>
        <v>0.32194767441860467</v>
      </c>
      <c r="U14" s="86">
        <f t="shared" si="7"/>
        <v>0.18516878034951356</v>
      </c>
      <c r="V14" s="87">
        <f>分析係数表!D17</f>
        <v>4.1908914728682169E-2</v>
      </c>
      <c r="W14" s="167">
        <f t="shared" si="8"/>
        <v>0</v>
      </c>
      <c r="X14" s="76">
        <f>分析係数表!E17</f>
        <v>4.2151162790697673E-2</v>
      </c>
      <c r="Y14" s="166">
        <f t="shared" si="9"/>
        <v>0</v>
      </c>
    </row>
    <row r="15" spans="1:25" x14ac:dyDescent="0.2">
      <c r="A15" s="6" t="s">
        <v>3</v>
      </c>
      <c r="B15" s="5" t="s">
        <v>31</v>
      </c>
      <c r="C15" s="75">
        <f>最終需要_まとめ!C16</f>
        <v>100</v>
      </c>
      <c r="D15" s="76">
        <f>投入係数表!M15</f>
        <v>8.6330935251798566E-2</v>
      </c>
      <c r="E15" s="77">
        <f t="shared" si="0"/>
        <v>8.6330935251798557</v>
      </c>
      <c r="F15" s="76">
        <f>分析係数表!C18</f>
        <v>0.3411764705882353</v>
      </c>
      <c r="G15" s="77">
        <f t="shared" si="1"/>
        <v>2.9454083791790096</v>
      </c>
      <c r="H15" s="77">
        <v>3.0567681830975908</v>
      </c>
      <c r="I15" s="77">
        <f t="shared" si="2"/>
        <v>103.05676818309759</v>
      </c>
      <c r="J15" s="76">
        <f>分析係数表!G18</f>
        <v>0.21582733812949639</v>
      </c>
      <c r="K15" s="78">
        <f t="shared" si="3"/>
        <v>22.24246795318653</v>
      </c>
      <c r="L15" s="79"/>
      <c r="M15" s="80"/>
      <c r="N15" s="81">
        <f>分析係数表!H18</f>
        <v>4.7810669747798716E-4</v>
      </c>
      <c r="O15" s="82">
        <f t="shared" si="4"/>
        <v>7.8365786797707348E-3</v>
      </c>
      <c r="P15" s="76">
        <f>分析係数表!C18</f>
        <v>0.3411764705882353</v>
      </c>
      <c r="Q15" s="82">
        <f t="shared" si="5"/>
        <v>2.6736562554511918E-3</v>
      </c>
      <c r="R15" s="83">
        <v>5.5627977430089941E-3</v>
      </c>
      <c r="S15" s="84">
        <f t="shared" si="6"/>
        <v>103.0623309808406</v>
      </c>
      <c r="T15" s="85">
        <f>分析係数表!F18</f>
        <v>0.45899280575539569</v>
      </c>
      <c r="U15" s="86">
        <f t="shared" si="7"/>
        <v>47.304868464587265</v>
      </c>
      <c r="V15" s="87">
        <f>分析係数表!D18</f>
        <v>0.1223021582733813</v>
      </c>
      <c r="W15" s="167">
        <f t="shared" si="8"/>
        <v>13</v>
      </c>
      <c r="X15" s="76">
        <f>分析係数表!E18</f>
        <v>0.12949640287769784</v>
      </c>
      <c r="Y15" s="166">
        <f t="shared" si="9"/>
        <v>13</v>
      </c>
    </row>
    <row r="16" spans="1:25" x14ac:dyDescent="0.2">
      <c r="A16" s="6" t="s">
        <v>4</v>
      </c>
      <c r="B16" s="5" t="s">
        <v>32</v>
      </c>
      <c r="C16" s="90"/>
      <c r="D16" s="76">
        <f>投入係数表!M16</f>
        <v>8.6330935251798559E-3</v>
      </c>
      <c r="E16" s="77">
        <f t="shared" si="0"/>
        <v>0.86330935251798557</v>
      </c>
      <c r="F16" s="76">
        <f>分析係数表!C19</f>
        <v>3.2631144155307767E-2</v>
      </c>
      <c r="G16" s="77">
        <f t="shared" si="1"/>
        <v>2.8170771932639799E-2</v>
      </c>
      <c r="H16" s="77">
        <v>4.1552882136963759E-2</v>
      </c>
      <c r="I16" s="77">
        <f t="shared" si="2"/>
        <v>4.1552882136963759E-2</v>
      </c>
      <c r="J16" s="76">
        <f>分析係数表!G19</f>
        <v>5.8988764044943819E-2</v>
      </c>
      <c r="K16" s="78">
        <f t="shared" si="3"/>
        <v>2.451153159764716E-3</v>
      </c>
      <c r="L16" s="79"/>
      <c r="M16" s="80"/>
      <c r="N16" s="81">
        <f>分析係数表!H19</f>
        <v>-1.1952667436949679E-4</v>
      </c>
      <c r="O16" s="82">
        <f t="shared" si="4"/>
        <v>-1.9591446699426837E-3</v>
      </c>
      <c r="P16" s="76">
        <f>分析係数表!C19</f>
        <v>3.2631144155307767E-2</v>
      </c>
      <c r="Q16" s="82">
        <f t="shared" si="5"/>
        <v>-6.3929132146002573E-5</v>
      </c>
      <c r="R16" s="83">
        <v>4.1129110323485831E-4</v>
      </c>
      <c r="S16" s="84">
        <f t="shared" si="6"/>
        <v>4.1964173240198618E-2</v>
      </c>
      <c r="T16" s="85">
        <f>分析係数表!F19</f>
        <v>0.2443820224719101</v>
      </c>
      <c r="U16" s="86">
        <f t="shared" si="7"/>
        <v>1.0255289527801347E-2</v>
      </c>
      <c r="V16" s="87">
        <f>分析係数表!D19</f>
        <v>4.49438202247191E-2</v>
      </c>
      <c r="W16" s="167">
        <f t="shared" si="8"/>
        <v>0</v>
      </c>
      <c r="X16" s="76">
        <f>分析係数表!E19</f>
        <v>4.7752808988764044E-2</v>
      </c>
      <c r="Y16" s="166">
        <f t="shared" si="9"/>
        <v>0</v>
      </c>
    </row>
    <row r="17" spans="1:25" x14ac:dyDescent="0.2">
      <c r="A17" s="6" t="s">
        <v>5</v>
      </c>
      <c r="B17" s="5" t="s">
        <v>33</v>
      </c>
      <c r="C17" s="90"/>
      <c r="D17" s="76">
        <f>投入係数表!M17</f>
        <v>1.1510791366906475E-2</v>
      </c>
      <c r="E17" s="77">
        <f t="shared" si="0"/>
        <v>1.1510791366906474</v>
      </c>
      <c r="F17" s="76">
        <f>分析係数表!C20</f>
        <v>6.4516129032258118E-2</v>
      </c>
      <c r="G17" s="77">
        <f t="shared" si="1"/>
        <v>7.4263170109074086E-2</v>
      </c>
      <c r="H17" s="77">
        <v>8.7178837831669645E-2</v>
      </c>
      <c r="I17" s="77">
        <f t="shared" si="2"/>
        <v>8.7178837831669645E-2</v>
      </c>
      <c r="J17" s="76">
        <f>分析係数表!G20</f>
        <v>0.10153846153846154</v>
      </c>
      <c r="K17" s="78">
        <f t="shared" si="3"/>
        <v>8.8520050721387633E-3</v>
      </c>
      <c r="L17" s="79"/>
      <c r="M17" s="80"/>
      <c r="N17" s="81">
        <f>分析係数表!H20</f>
        <v>5.9763337184748399E-4</v>
      </c>
      <c r="O17" s="82">
        <f t="shared" si="4"/>
        <v>9.7957233497134189E-3</v>
      </c>
      <c r="P17" s="76">
        <f>分析係数表!C20</f>
        <v>6.4516129032258118E-2</v>
      </c>
      <c r="Q17" s="82">
        <f t="shared" si="5"/>
        <v>6.3198215159441466E-4</v>
      </c>
      <c r="R17" s="83">
        <v>1.4916832397580614E-3</v>
      </c>
      <c r="S17" s="84">
        <f t="shared" si="6"/>
        <v>8.8670521071427713E-2</v>
      </c>
      <c r="T17" s="85">
        <f>分析係数表!F20</f>
        <v>0.22461538461538461</v>
      </c>
      <c r="U17" s="86">
        <f t="shared" si="7"/>
        <v>1.9916763194505301E-2</v>
      </c>
      <c r="V17" s="87">
        <f>分析係数表!D20</f>
        <v>1.2307692307692308E-2</v>
      </c>
      <c r="W17" s="167">
        <f t="shared" si="8"/>
        <v>0</v>
      </c>
      <c r="X17" s="76">
        <f>分析係数表!E20</f>
        <v>1.2307692307692308E-2</v>
      </c>
      <c r="Y17" s="166">
        <f t="shared" si="9"/>
        <v>0</v>
      </c>
    </row>
    <row r="18" spans="1:25" x14ac:dyDescent="0.2">
      <c r="A18" s="6" t="s">
        <v>6</v>
      </c>
      <c r="B18" s="5" t="s">
        <v>34</v>
      </c>
      <c r="C18" s="90"/>
      <c r="D18" s="76">
        <f>投入係数表!M18</f>
        <v>1.1510791366906475E-2</v>
      </c>
      <c r="E18" s="77">
        <f t="shared" si="0"/>
        <v>1.1510791366906474</v>
      </c>
      <c r="F18" s="76">
        <f>分析係数表!C21</f>
        <v>0.91527001862197399</v>
      </c>
      <c r="G18" s="77">
        <f t="shared" si="1"/>
        <v>1.0535482228742146</v>
      </c>
      <c r="H18" s="77">
        <v>1.3811237306813728</v>
      </c>
      <c r="I18" s="77">
        <f t="shared" si="2"/>
        <v>1.3811237306813728</v>
      </c>
      <c r="J18" s="76">
        <f>分析係数表!G21</f>
        <v>0.28514332965821387</v>
      </c>
      <c r="K18" s="78">
        <f t="shared" si="3"/>
        <v>0.39381821923646088</v>
      </c>
      <c r="L18" s="79"/>
      <c r="M18" s="80"/>
      <c r="N18" s="81">
        <f>分析係数表!H21</f>
        <v>9.9605561974580657E-4</v>
      </c>
      <c r="O18" s="82">
        <f t="shared" si="4"/>
        <v>1.6326205582855698E-2</v>
      </c>
      <c r="P18" s="76">
        <f>分析係数表!C21</f>
        <v>0.91527001862197399</v>
      </c>
      <c r="Q18" s="82">
        <f t="shared" si="5"/>
        <v>1.494288648784651E-2</v>
      </c>
      <c r="R18" s="83">
        <v>3.1303990494066188E-2</v>
      </c>
      <c r="S18" s="84">
        <f t="shared" si="6"/>
        <v>1.412427721175439</v>
      </c>
      <c r="T18" s="85">
        <f>分析係数表!F21</f>
        <v>0.42530319735391398</v>
      </c>
      <c r="U18" s="86">
        <f t="shared" si="7"/>
        <v>0.60071002584721678</v>
      </c>
      <c r="V18" s="87">
        <f>分析係数表!D21</f>
        <v>8.7513781697905177E-2</v>
      </c>
      <c r="W18" s="167">
        <f t="shared" si="8"/>
        <v>0</v>
      </c>
      <c r="X18" s="76">
        <f>分析係数表!E21</f>
        <v>7.5661521499448728E-2</v>
      </c>
      <c r="Y18" s="166">
        <f t="shared" si="9"/>
        <v>0</v>
      </c>
    </row>
    <row r="19" spans="1:25" x14ac:dyDescent="0.2">
      <c r="A19" s="6" t="s">
        <v>7</v>
      </c>
      <c r="B19" s="5" t="s">
        <v>268</v>
      </c>
      <c r="C19" s="90"/>
      <c r="D19" s="76">
        <f>投入係数表!M19</f>
        <v>2.8776978417266188E-3</v>
      </c>
      <c r="E19" s="77">
        <f t="shared" si="0"/>
        <v>0.28776978417266186</v>
      </c>
      <c r="F19" s="76">
        <f>分析係数表!C22</f>
        <v>0.14107142857142863</v>
      </c>
      <c r="G19" s="77">
        <f t="shared" si="1"/>
        <v>4.0596094552929098E-2</v>
      </c>
      <c r="H19" s="77">
        <v>4.582854233330147E-2</v>
      </c>
      <c r="I19" s="77">
        <f t="shared" si="2"/>
        <v>4.582854233330147E-2</v>
      </c>
      <c r="J19" s="76">
        <f>分析係数表!G22</f>
        <v>0.19425587467362923</v>
      </c>
      <c r="K19" s="78">
        <f t="shared" si="3"/>
        <v>8.9024635759729215E-3</v>
      </c>
      <c r="L19" s="79"/>
      <c r="M19" s="80"/>
      <c r="N19" s="81">
        <f>分析係数表!H22</f>
        <v>3.9842224789832265E-5</v>
      </c>
      <c r="O19" s="82">
        <f t="shared" si="4"/>
        <v>6.5304822331422794E-4</v>
      </c>
      <c r="P19" s="76">
        <f>分析係数表!C22</f>
        <v>0.14107142857142863</v>
      </c>
      <c r="Q19" s="82">
        <f t="shared" si="5"/>
        <v>9.212644578897147E-5</v>
      </c>
      <c r="R19" s="83">
        <v>7.7412217591946023E-4</v>
      </c>
      <c r="S19" s="84">
        <f t="shared" si="6"/>
        <v>4.6602664509220931E-2</v>
      </c>
      <c r="T19" s="85">
        <f>分析係数表!F22</f>
        <v>0.41148825065274153</v>
      </c>
      <c r="U19" s="86">
        <f t="shared" si="7"/>
        <v>1.9176448894655924E-2</v>
      </c>
      <c r="V19" s="87">
        <f>分析係数表!D22</f>
        <v>6.2663185378590081E-3</v>
      </c>
      <c r="W19" s="167">
        <f t="shared" si="8"/>
        <v>0</v>
      </c>
      <c r="X19" s="76">
        <f>分析係数表!E22</f>
        <v>5.2219321148825066E-3</v>
      </c>
      <c r="Y19" s="166">
        <f t="shared" si="9"/>
        <v>0</v>
      </c>
    </row>
    <row r="20" spans="1:25" x14ac:dyDescent="0.2">
      <c r="A20" s="6" t="s">
        <v>8</v>
      </c>
      <c r="B20" s="5" t="s">
        <v>269</v>
      </c>
      <c r="C20" s="90"/>
      <c r="D20" s="76">
        <f>投入係数表!M20</f>
        <v>1.4388489208633094E-3</v>
      </c>
      <c r="E20" s="77">
        <f t="shared" si="0"/>
        <v>0.14388489208633093</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6.5304822331422794E-4</v>
      </c>
      <c r="P20" s="76">
        <f>分析係数表!C23</f>
        <v>0</v>
      </c>
      <c r="Q20" s="82">
        <f t="shared" si="5"/>
        <v>0</v>
      </c>
      <c r="R20" s="83">
        <v>0</v>
      </c>
      <c r="S20" s="84">
        <f t="shared" si="6"/>
        <v>0</v>
      </c>
      <c r="T20" s="85">
        <f>分析係数表!F23</f>
        <v>0.43755958055290756</v>
      </c>
      <c r="U20" s="86">
        <f t="shared" si="7"/>
        <v>0</v>
      </c>
      <c r="V20" s="87">
        <f>分析係数表!D23</f>
        <v>4.9571020019065777E-2</v>
      </c>
      <c r="W20" s="167">
        <f t="shared" si="8"/>
        <v>0</v>
      </c>
      <c r="X20" s="76">
        <f>分析係数表!E23</f>
        <v>4.38512869399428E-2</v>
      </c>
      <c r="Y20" s="166">
        <f t="shared" si="9"/>
        <v>0</v>
      </c>
    </row>
    <row r="21" spans="1:25" x14ac:dyDescent="0.2">
      <c r="A21" s="6" t="s">
        <v>9</v>
      </c>
      <c r="B21" s="5" t="s">
        <v>270</v>
      </c>
      <c r="C21" s="90"/>
      <c r="D21" s="76">
        <f>投入係数表!M21</f>
        <v>0</v>
      </c>
      <c r="E21" s="77">
        <f t="shared" si="0"/>
        <v>0</v>
      </c>
      <c r="F21" s="76">
        <f>分析係数表!C24</f>
        <v>1</v>
      </c>
      <c r="G21" s="77">
        <f t="shared" si="1"/>
        <v>0</v>
      </c>
      <c r="H21" s="77">
        <v>5.4827922094789254E-2</v>
      </c>
      <c r="I21" s="77">
        <f t="shared" si="2"/>
        <v>5.4827922094789254E-2</v>
      </c>
      <c r="J21" s="76">
        <f>分析係数表!G24</f>
        <v>0.20760410380205191</v>
      </c>
      <c r="K21" s="78">
        <f t="shared" si="3"/>
        <v>1.1382501629817444E-2</v>
      </c>
      <c r="L21" s="79"/>
      <c r="M21" s="80"/>
      <c r="N21" s="81">
        <f>分析係数表!H24</f>
        <v>3.9842224789832264E-4</v>
      </c>
      <c r="O21" s="82">
        <f t="shared" si="4"/>
        <v>6.5304822331422787E-3</v>
      </c>
      <c r="P21" s="76">
        <f>分析係数表!C24</f>
        <v>1</v>
      </c>
      <c r="Q21" s="82">
        <f t="shared" si="5"/>
        <v>6.5304822331422787E-3</v>
      </c>
      <c r="R21" s="83">
        <v>1.3959584394141343E-2</v>
      </c>
      <c r="S21" s="84">
        <f t="shared" si="6"/>
        <v>6.8787506488930603E-2</v>
      </c>
      <c r="T21" s="85">
        <f>分析係数表!F24</f>
        <v>0.38986119493059745</v>
      </c>
      <c r="U21" s="86">
        <f t="shared" si="7"/>
        <v>2.6817579476070712E-2</v>
      </c>
      <c r="V21" s="87">
        <f>分析係数表!D24</f>
        <v>0.12190706095353047</v>
      </c>
      <c r="W21" s="167">
        <f t="shared" si="8"/>
        <v>0</v>
      </c>
      <c r="X21" s="76">
        <f>分析係数表!E24</f>
        <v>0.12492456246228123</v>
      </c>
      <c r="Y21" s="166">
        <f t="shared" si="9"/>
        <v>0</v>
      </c>
    </row>
    <row r="22" spans="1:25" x14ac:dyDescent="0.2">
      <c r="A22" s="6" t="s">
        <v>10</v>
      </c>
      <c r="B22" s="5" t="s">
        <v>271</v>
      </c>
      <c r="C22" s="90"/>
      <c r="D22" s="76">
        <f>投入係数表!M22</f>
        <v>0</v>
      </c>
      <c r="E22" s="77">
        <f t="shared" si="0"/>
        <v>0</v>
      </c>
      <c r="F22" s="76">
        <f>分析係数表!C25</f>
        <v>2.3217247097844118E-2</v>
      </c>
      <c r="G22" s="77">
        <f t="shared" si="1"/>
        <v>0</v>
      </c>
      <c r="H22" s="77">
        <v>1.1650647833189377E-3</v>
      </c>
      <c r="I22" s="77">
        <f t="shared" si="2"/>
        <v>1.1650647833189377E-3</v>
      </c>
      <c r="J22" s="76">
        <f>分析係数表!G25</f>
        <v>0.19607843137254902</v>
      </c>
      <c r="K22" s="78">
        <f t="shared" si="3"/>
        <v>2.2844407516057602E-4</v>
      </c>
      <c r="L22" s="79"/>
      <c r="M22" s="80"/>
      <c r="N22" s="81">
        <f>分析係数表!H25</f>
        <v>5.5779114705765173E-4</v>
      </c>
      <c r="O22" s="82">
        <f t="shared" si="4"/>
        <v>9.1426751263991909E-3</v>
      </c>
      <c r="P22" s="76">
        <f>分析係数表!C25</f>
        <v>2.3217247097844118E-2</v>
      </c>
      <c r="Q22" s="82">
        <f t="shared" si="5"/>
        <v>2.1226774754492321E-4</v>
      </c>
      <c r="R22" s="83">
        <v>7.2844923948763376E-4</v>
      </c>
      <c r="S22" s="84">
        <f t="shared" si="6"/>
        <v>1.8935140228065715E-3</v>
      </c>
      <c r="T22" s="85">
        <f>分析係数表!F25</f>
        <v>0.34640522875816993</v>
      </c>
      <c r="U22" s="86">
        <f t="shared" si="7"/>
        <v>6.5592315822711304E-4</v>
      </c>
      <c r="V22" s="87">
        <f>分析係数表!D25</f>
        <v>3.9215686274509803E-2</v>
      </c>
      <c r="W22" s="167">
        <f t="shared" si="8"/>
        <v>0</v>
      </c>
      <c r="X22" s="76">
        <f>分析係数表!E25</f>
        <v>3.9215686274509803E-2</v>
      </c>
      <c r="Y22" s="166">
        <f t="shared" si="9"/>
        <v>0</v>
      </c>
    </row>
    <row r="23" spans="1:25" x14ac:dyDescent="0.2">
      <c r="A23" s="6" t="s">
        <v>11</v>
      </c>
      <c r="B23" s="5" t="s">
        <v>35</v>
      </c>
      <c r="C23" s="90"/>
      <c r="D23" s="76">
        <f>投入係数表!M23</f>
        <v>0</v>
      </c>
      <c r="E23" s="77">
        <f t="shared" si="0"/>
        <v>0</v>
      </c>
      <c r="F23" s="76">
        <f>分析係数表!C26</f>
        <v>0.3263433813892529</v>
      </c>
      <c r="G23" s="77">
        <f t="shared" si="1"/>
        <v>0</v>
      </c>
      <c r="H23" s="77">
        <v>7.7125390108252782E-3</v>
      </c>
      <c r="I23" s="77">
        <f t="shared" si="2"/>
        <v>7.7125390108252782E-3</v>
      </c>
      <c r="J23" s="76">
        <f>分析係数表!G26</f>
        <v>0.19720279720279721</v>
      </c>
      <c r="K23" s="78">
        <f t="shared" si="3"/>
        <v>1.5209342664704395E-3</v>
      </c>
      <c r="L23" s="79"/>
      <c r="M23" s="80"/>
      <c r="N23" s="81">
        <f>分析係数表!H26</f>
        <v>1.195266743694968E-2</v>
      </c>
      <c r="O23" s="82">
        <f t="shared" si="4"/>
        <v>0.19591446699426837</v>
      </c>
      <c r="P23" s="76">
        <f>分析係数表!C26</f>
        <v>0.3263433813892529</v>
      </c>
      <c r="Q23" s="82">
        <f t="shared" si="5"/>
        <v>6.3935389621982724E-2</v>
      </c>
      <c r="R23" s="83">
        <v>6.7833697020990305E-2</v>
      </c>
      <c r="S23" s="84">
        <f t="shared" si="6"/>
        <v>7.5546236031815581E-2</v>
      </c>
      <c r="T23" s="85">
        <f>分析係数表!F26</f>
        <v>0.33496503496503499</v>
      </c>
      <c r="U23" s="86">
        <f t="shared" si="7"/>
        <v>2.5305347593873893E-2</v>
      </c>
      <c r="V23" s="87">
        <f>分析係数表!D26</f>
        <v>7.8321678321678329E-2</v>
      </c>
      <c r="W23" s="167">
        <f t="shared" si="8"/>
        <v>0</v>
      </c>
      <c r="X23" s="76">
        <f>分析係数表!E26</f>
        <v>8.3216783216783219E-2</v>
      </c>
      <c r="Y23" s="166">
        <f t="shared" si="9"/>
        <v>0</v>
      </c>
    </row>
    <row r="24" spans="1:25" x14ac:dyDescent="0.2">
      <c r="A24" s="6" t="s">
        <v>12</v>
      </c>
      <c r="B24" s="5" t="s">
        <v>365</v>
      </c>
      <c r="C24" s="90"/>
      <c r="D24" s="76">
        <f>投入係数表!M24</f>
        <v>0</v>
      </c>
      <c r="E24" s="77">
        <f t="shared" si="0"/>
        <v>0</v>
      </c>
      <c r="F24" s="76">
        <f>分析係数表!C27</f>
        <v>4.6641791044776171E-2</v>
      </c>
      <c r="G24" s="77">
        <f t="shared" si="1"/>
        <v>0</v>
      </c>
      <c r="H24" s="77">
        <v>6.713670848803918E-5</v>
      </c>
      <c r="I24" s="77">
        <f t="shared" si="2"/>
        <v>6.713670848803918E-5</v>
      </c>
      <c r="J24" s="76">
        <f>分析係数表!G27</f>
        <v>0.18461538461538463</v>
      </c>
      <c r="K24" s="78">
        <f t="shared" si="3"/>
        <v>1.2394469259330311E-5</v>
      </c>
      <c r="L24" s="79"/>
      <c r="M24" s="80"/>
      <c r="N24" s="81">
        <f>分析係数表!H27</f>
        <v>1.1394876289892027E-2</v>
      </c>
      <c r="O24" s="82">
        <f t="shared" si="4"/>
        <v>0.18677179186786919</v>
      </c>
      <c r="P24" s="76">
        <f>分析係数表!C27</f>
        <v>4.6641791044776171E-2</v>
      </c>
      <c r="Q24" s="82">
        <f t="shared" si="5"/>
        <v>8.7113708893595803E-3</v>
      </c>
      <c r="R24" s="83">
        <v>8.7388260839489813E-3</v>
      </c>
      <c r="S24" s="84">
        <f t="shared" si="6"/>
        <v>8.805962792437021E-3</v>
      </c>
      <c r="T24" s="85">
        <f>分析係数表!F27</f>
        <v>0.35384615384615387</v>
      </c>
      <c r="U24" s="86">
        <f t="shared" si="7"/>
        <v>3.1159560650161769E-3</v>
      </c>
      <c r="V24" s="87">
        <f>分析係数表!D27</f>
        <v>3.0769230769230771E-2</v>
      </c>
      <c r="W24" s="167">
        <f t="shared" si="8"/>
        <v>0</v>
      </c>
      <c r="X24" s="76">
        <f>分析係数表!E27</f>
        <v>4.6153846153846156E-2</v>
      </c>
      <c r="Y24" s="166">
        <f t="shared" si="9"/>
        <v>0</v>
      </c>
    </row>
    <row r="25" spans="1:25" x14ac:dyDescent="0.2">
      <c r="A25" s="6" t="s">
        <v>13</v>
      </c>
      <c r="B25" s="5" t="s">
        <v>191</v>
      </c>
      <c r="C25" s="90"/>
      <c r="D25" s="76">
        <f>投入係数表!M25</f>
        <v>0</v>
      </c>
      <c r="E25" s="77">
        <f t="shared" si="0"/>
        <v>0</v>
      </c>
      <c r="F25" s="76">
        <f>分析係数表!C28</f>
        <v>2.8632025450689325E-2</v>
      </c>
      <c r="G25" s="77">
        <f t="shared" si="1"/>
        <v>0</v>
      </c>
      <c r="H25" s="77">
        <v>1.142053182420283E-3</v>
      </c>
      <c r="I25" s="77">
        <f t="shared" si="2"/>
        <v>1.142053182420283E-3</v>
      </c>
      <c r="J25" s="76">
        <f>分析係数表!G28</f>
        <v>0.12903225806451613</v>
      </c>
      <c r="K25" s="78">
        <f t="shared" si="3"/>
        <v>1.4736170095745586E-4</v>
      </c>
      <c r="L25" s="79"/>
      <c r="M25" s="80"/>
      <c r="N25" s="81">
        <f>分析係数表!H28</f>
        <v>2.2510857006255228E-2</v>
      </c>
      <c r="O25" s="82">
        <f t="shared" si="4"/>
        <v>0.36897224617253876</v>
      </c>
      <c r="P25" s="76">
        <f>分析係数表!C28</f>
        <v>2.8632025450689325E-2</v>
      </c>
      <c r="Q25" s="82">
        <f t="shared" si="5"/>
        <v>1.0564422743010136E-2</v>
      </c>
      <c r="R25" s="83">
        <v>1.088135372592422E-2</v>
      </c>
      <c r="S25" s="84">
        <f t="shared" si="6"/>
        <v>1.2023406908344502E-2</v>
      </c>
      <c r="T25" s="85">
        <f>分析係数表!F28</f>
        <v>0.22580645161290322</v>
      </c>
      <c r="U25" s="86">
        <f t="shared" si="7"/>
        <v>2.714962850271339E-3</v>
      </c>
      <c r="V25" s="87">
        <f>分析係数表!D28</f>
        <v>0.15207373271889402</v>
      </c>
      <c r="W25" s="167">
        <f t="shared" si="8"/>
        <v>0</v>
      </c>
      <c r="X25" s="76">
        <f>分析係数表!E28</f>
        <v>9.6774193548387094E-2</v>
      </c>
      <c r="Y25" s="166">
        <f t="shared" si="9"/>
        <v>0</v>
      </c>
    </row>
    <row r="26" spans="1:25" x14ac:dyDescent="0.2">
      <c r="A26" s="6" t="s">
        <v>14</v>
      </c>
      <c r="B26" s="5" t="s">
        <v>50</v>
      </c>
      <c r="C26" s="90"/>
      <c r="D26" s="76">
        <f>投入係数表!M26</f>
        <v>1.0071942446043165E-2</v>
      </c>
      <c r="E26" s="77">
        <f t="shared" si="0"/>
        <v>1.0071942446043165</v>
      </c>
      <c r="F26" s="76">
        <f>分析係数表!C29</f>
        <v>0.63560732113144758</v>
      </c>
      <c r="G26" s="77">
        <f t="shared" si="1"/>
        <v>0.64018003567196158</v>
      </c>
      <c r="H26" s="77">
        <v>0.75633197358153081</v>
      </c>
      <c r="I26" s="77">
        <f t="shared" si="2"/>
        <v>0.75633197358153081</v>
      </c>
      <c r="J26" s="76">
        <f>分析係数表!G29</f>
        <v>0.25937031484257872</v>
      </c>
      <c r="K26" s="78">
        <f t="shared" si="3"/>
        <v>0.19617006211335059</v>
      </c>
      <c r="L26" s="79"/>
      <c r="M26" s="80"/>
      <c r="N26" s="81">
        <f>分析係数表!H29</f>
        <v>1.0239451770986892E-2</v>
      </c>
      <c r="O26" s="82">
        <f t="shared" si="4"/>
        <v>0.1678333933917566</v>
      </c>
      <c r="P26" s="76">
        <f>分析係数表!C29</f>
        <v>0.63560732113144758</v>
      </c>
      <c r="Q26" s="82">
        <f t="shared" si="5"/>
        <v>0.10667613357013481</v>
      </c>
      <c r="R26" s="83">
        <v>0.13269787902908589</v>
      </c>
      <c r="S26" s="84">
        <f t="shared" si="6"/>
        <v>0.88902985261061673</v>
      </c>
      <c r="T26" s="85">
        <f>分析係数表!F29</f>
        <v>0.38680659670164919</v>
      </c>
      <c r="U26" s="86">
        <f t="shared" si="7"/>
        <v>0.34388261165448142</v>
      </c>
      <c r="V26" s="87">
        <f>分析係数表!D29</f>
        <v>0.1184407796101949</v>
      </c>
      <c r="W26" s="167">
        <f t="shared" si="8"/>
        <v>0</v>
      </c>
      <c r="X26" s="76">
        <f>分析係数表!E29</f>
        <v>6.5967016491754127E-2</v>
      </c>
      <c r="Y26" s="166">
        <f t="shared" si="9"/>
        <v>0</v>
      </c>
    </row>
    <row r="27" spans="1:25" x14ac:dyDescent="0.2">
      <c r="A27" s="6" t="s">
        <v>15</v>
      </c>
      <c r="B27" s="5" t="s">
        <v>36</v>
      </c>
      <c r="C27" s="90"/>
      <c r="D27" s="76">
        <f>投入係数表!M27</f>
        <v>5.7553956834532375E-3</v>
      </c>
      <c r="E27" s="77">
        <f t="shared" si="0"/>
        <v>0.57553956834532372</v>
      </c>
      <c r="F27" s="76">
        <f>分析係数表!C30</f>
        <v>1</v>
      </c>
      <c r="G27" s="77">
        <f t="shared" si="1"/>
        <v>0.57553956834532372</v>
      </c>
      <c r="H27" s="77">
        <v>0.62738683540648366</v>
      </c>
      <c r="I27" s="77">
        <f t="shared" si="2"/>
        <v>0.62738683540648366</v>
      </c>
      <c r="J27" s="76">
        <f>分析係数表!G30</f>
        <v>0.34552666372851476</v>
      </c>
      <c r="K27" s="78">
        <f t="shared" si="3"/>
        <v>0.21677888010519311</v>
      </c>
      <c r="L27" s="79"/>
      <c r="M27" s="80"/>
      <c r="N27" s="81">
        <f>分析係数表!H30</f>
        <v>0</v>
      </c>
      <c r="O27" s="82">
        <f t="shared" si="4"/>
        <v>0</v>
      </c>
      <c r="P27" s="76">
        <f>分析係数表!C30</f>
        <v>1</v>
      </c>
      <c r="Q27" s="82">
        <f t="shared" si="5"/>
        <v>0</v>
      </c>
      <c r="R27" s="83">
        <v>2.7749087510336525E-2</v>
      </c>
      <c r="S27" s="84">
        <f t="shared" si="6"/>
        <v>0.65513592291682021</v>
      </c>
      <c r="T27" s="85">
        <f>分析係数表!F30</f>
        <v>0.44072278536800352</v>
      </c>
      <c r="U27" s="86">
        <f t="shared" si="7"/>
        <v>0.28873332874253865</v>
      </c>
      <c r="V27" s="87">
        <f>分析係数表!D30</f>
        <v>0.15998237108858529</v>
      </c>
      <c r="W27" s="167">
        <f t="shared" si="8"/>
        <v>0</v>
      </c>
      <c r="X27" s="76">
        <f>分析係数表!E30</f>
        <v>8.153371529308065E-2</v>
      </c>
      <c r="Y27" s="166">
        <f t="shared" si="9"/>
        <v>0</v>
      </c>
    </row>
    <row r="28" spans="1:25" x14ac:dyDescent="0.2">
      <c r="A28" s="6" t="s">
        <v>16</v>
      </c>
      <c r="B28" s="5" t="s">
        <v>192</v>
      </c>
      <c r="C28" s="90"/>
      <c r="D28" s="76">
        <f>投入係数表!M28</f>
        <v>5.7553956834532377E-2</v>
      </c>
      <c r="E28" s="77">
        <f t="shared" si="0"/>
        <v>5.755395683453238</v>
      </c>
      <c r="F28" s="76">
        <f>分析係数表!C31</f>
        <v>3.6128152692569859E-2</v>
      </c>
      <c r="G28" s="77">
        <f t="shared" si="1"/>
        <v>0.20793181405795605</v>
      </c>
      <c r="H28" s="77">
        <v>0.22903646052512139</v>
      </c>
      <c r="I28" s="77">
        <f t="shared" si="2"/>
        <v>0.22903646052512139</v>
      </c>
      <c r="J28" s="76">
        <f>分析係数表!G31</f>
        <v>5.6603773584905662E-2</v>
      </c>
      <c r="K28" s="78">
        <f t="shared" si="3"/>
        <v>1.2964327954252154E-2</v>
      </c>
      <c r="L28" s="79"/>
      <c r="M28" s="80"/>
      <c r="N28" s="81">
        <f>分析係数表!H31</f>
        <v>2.4303757121797682E-2</v>
      </c>
      <c r="O28" s="82">
        <f t="shared" si="4"/>
        <v>0.39835941622167903</v>
      </c>
      <c r="P28" s="76">
        <f>分析係数表!C31</f>
        <v>3.6128152692569859E-2</v>
      </c>
      <c r="Q28" s="82">
        <f t="shared" si="5"/>
        <v>1.4391989815779811E-2</v>
      </c>
      <c r="R28" s="83">
        <v>1.6458832780366171E-2</v>
      </c>
      <c r="S28" s="84">
        <f t="shared" si="6"/>
        <v>0.24549529330548756</v>
      </c>
      <c r="T28" s="85">
        <f>分析係数表!F31</f>
        <v>0.33962264150943394</v>
      </c>
      <c r="U28" s="86">
        <f t="shared" si="7"/>
        <v>8.3375759990542933E-2</v>
      </c>
      <c r="V28" s="87">
        <f>分析係数表!D31</f>
        <v>0</v>
      </c>
      <c r="W28" s="167">
        <f t="shared" si="8"/>
        <v>0</v>
      </c>
      <c r="X28" s="76">
        <f>分析係数表!E31</f>
        <v>0</v>
      </c>
      <c r="Y28" s="166">
        <f t="shared" si="9"/>
        <v>0</v>
      </c>
    </row>
    <row r="29" spans="1:25" x14ac:dyDescent="0.2">
      <c r="A29" s="6" t="s">
        <v>17</v>
      </c>
      <c r="B29" s="5" t="s">
        <v>272</v>
      </c>
      <c r="C29" s="90"/>
      <c r="D29" s="76">
        <f>投入係数表!M29</f>
        <v>1.4388489208633094E-3</v>
      </c>
      <c r="E29" s="77">
        <f t="shared" si="0"/>
        <v>0.14388489208633093</v>
      </c>
      <c r="F29" s="76">
        <f>分析係数表!C32</f>
        <v>1</v>
      </c>
      <c r="G29" s="77">
        <f t="shared" si="1"/>
        <v>0.14388489208633093</v>
      </c>
      <c r="H29" s="77">
        <v>0.17666373487243223</v>
      </c>
      <c r="I29" s="77">
        <f t="shared" si="2"/>
        <v>0.17666373487243223</v>
      </c>
      <c r="J29" s="76">
        <f>分析係数表!G32</f>
        <v>0.14012738853503184</v>
      </c>
      <c r="K29" s="78">
        <f t="shared" si="3"/>
        <v>2.4755427816519165E-2</v>
      </c>
      <c r="L29" s="79"/>
      <c r="M29" s="80"/>
      <c r="N29" s="81">
        <f>分析係数表!H32</f>
        <v>7.0919160125901427E-3</v>
      </c>
      <c r="O29" s="82">
        <f t="shared" si="4"/>
        <v>0.11624258374993256</v>
      </c>
      <c r="P29" s="76">
        <f>分析係数表!C32</f>
        <v>1</v>
      </c>
      <c r="Q29" s="82">
        <f t="shared" si="5"/>
        <v>0.11624258374993256</v>
      </c>
      <c r="R29" s="83">
        <v>0.14035672606481203</v>
      </c>
      <c r="S29" s="84">
        <f t="shared" si="6"/>
        <v>0.31702046093724423</v>
      </c>
      <c r="T29" s="85">
        <f>分析係数表!F32</f>
        <v>0.48195329087048833</v>
      </c>
      <c r="U29" s="86">
        <f t="shared" si="7"/>
        <v>0.15278905442198396</v>
      </c>
      <c r="V29" s="87">
        <f>分析係数表!D32</f>
        <v>1.0615711252653927E-2</v>
      </c>
      <c r="W29" s="167">
        <f t="shared" si="8"/>
        <v>0</v>
      </c>
      <c r="X29" s="76">
        <f>分析係数表!E32</f>
        <v>1.4861995753715499E-2</v>
      </c>
      <c r="Y29" s="166">
        <f t="shared" si="9"/>
        <v>0</v>
      </c>
    </row>
    <row r="30" spans="1:25" x14ac:dyDescent="0.2">
      <c r="A30" s="6" t="s">
        <v>18</v>
      </c>
      <c r="B30" s="5" t="s">
        <v>273</v>
      </c>
      <c r="C30" s="90"/>
      <c r="D30" s="76">
        <f>投入係数表!M30</f>
        <v>1.4388489208633094E-3</v>
      </c>
      <c r="E30" s="77">
        <f t="shared" si="0"/>
        <v>0.14388489208633093</v>
      </c>
      <c r="F30" s="76">
        <f>分析係数表!C33</f>
        <v>1</v>
      </c>
      <c r="G30" s="77">
        <f t="shared" si="1"/>
        <v>0.14388489208633093</v>
      </c>
      <c r="H30" s="77">
        <v>0.17232148684893464</v>
      </c>
      <c r="I30" s="77">
        <f t="shared" si="2"/>
        <v>0.17232148684893464</v>
      </c>
      <c r="J30" s="76">
        <f>分析係数表!G33</f>
        <v>0.50577557755775582</v>
      </c>
      <c r="K30" s="78">
        <f t="shared" si="3"/>
        <v>8.715599953663114E-2</v>
      </c>
      <c r="L30" s="79"/>
      <c r="M30" s="80"/>
      <c r="N30" s="81">
        <f>分析係数表!H33</f>
        <v>1.0358978445356389E-3</v>
      </c>
      <c r="O30" s="82">
        <f t="shared" si="4"/>
        <v>1.6979253806169926E-2</v>
      </c>
      <c r="P30" s="76">
        <f>分析係数表!C33</f>
        <v>1</v>
      </c>
      <c r="Q30" s="82">
        <f t="shared" si="5"/>
        <v>1.6979253806169926E-2</v>
      </c>
      <c r="R30" s="83">
        <v>3.3958957258764674E-2</v>
      </c>
      <c r="S30" s="84">
        <f t="shared" si="6"/>
        <v>0.2062804441076993</v>
      </c>
      <c r="T30" s="85">
        <f>分析係数表!F33</f>
        <v>0.6410891089108911</v>
      </c>
      <c r="U30" s="86">
        <f t="shared" si="7"/>
        <v>0.13224414609874782</v>
      </c>
      <c r="V30" s="87">
        <f>分析係数表!D33</f>
        <v>2.3927392739273929E-2</v>
      </c>
      <c r="W30" s="167">
        <f t="shared" si="8"/>
        <v>0</v>
      </c>
      <c r="X30" s="76">
        <f>分析係数表!E33</f>
        <v>2.0627062706270627E-2</v>
      </c>
      <c r="Y30" s="166">
        <f t="shared" si="9"/>
        <v>0</v>
      </c>
    </row>
    <row r="31" spans="1:25" x14ac:dyDescent="0.2">
      <c r="A31" s="6" t="s">
        <v>19</v>
      </c>
      <c r="B31" s="5" t="s">
        <v>274</v>
      </c>
      <c r="C31" s="90"/>
      <c r="D31" s="76">
        <f>投入係数表!M31</f>
        <v>3.884892086330935E-2</v>
      </c>
      <c r="E31" s="77">
        <f t="shared" si="0"/>
        <v>3.8848920863309351</v>
      </c>
      <c r="F31" s="76">
        <f>分析係数表!C34</f>
        <v>0.1150316455696202</v>
      </c>
      <c r="G31" s="77">
        <f t="shared" si="1"/>
        <v>0.44688552955104249</v>
      </c>
      <c r="H31" s="77">
        <v>0.51840464569303779</v>
      </c>
      <c r="I31" s="77">
        <f t="shared" si="2"/>
        <v>0.51840464569303779</v>
      </c>
      <c r="J31" s="76">
        <f>分析係数表!G34</f>
        <v>0.42702251876563802</v>
      </c>
      <c r="K31" s="78">
        <f t="shared" si="3"/>
        <v>0.22137045754364915</v>
      </c>
      <c r="L31" s="79"/>
      <c r="M31" s="80"/>
      <c r="N31" s="81">
        <f>分析係数表!H34</f>
        <v>0.17339336228535002</v>
      </c>
      <c r="O31" s="82">
        <f t="shared" si="4"/>
        <v>2.84206586786352</v>
      </c>
      <c r="P31" s="76">
        <f>分析係数表!C34</f>
        <v>0.1150316455696202</v>
      </c>
      <c r="Q31" s="82">
        <f t="shared" si="5"/>
        <v>0.32692751359759148</v>
      </c>
      <c r="R31" s="83">
        <v>0.34156328921192086</v>
      </c>
      <c r="S31" s="84">
        <f t="shared" si="6"/>
        <v>0.85996793490495871</v>
      </c>
      <c r="T31" s="85">
        <f>分析係数表!F34</f>
        <v>0.70141784820683906</v>
      </c>
      <c r="U31" s="86">
        <f t="shared" si="7"/>
        <v>0.60319685842791515</v>
      </c>
      <c r="V31" s="87">
        <f>分析係数表!D34</f>
        <v>0.4553794829024187</v>
      </c>
      <c r="W31" s="167">
        <f t="shared" si="8"/>
        <v>0</v>
      </c>
      <c r="X31" s="76">
        <f>分析係数表!E34</f>
        <v>0.29190992493744788</v>
      </c>
      <c r="Y31" s="166">
        <f t="shared" si="9"/>
        <v>0</v>
      </c>
    </row>
    <row r="32" spans="1:25" x14ac:dyDescent="0.2">
      <c r="A32" s="6" t="s">
        <v>20</v>
      </c>
      <c r="B32" s="5" t="s">
        <v>37</v>
      </c>
      <c r="C32" s="90"/>
      <c r="D32" s="76">
        <f>投入係数表!M32</f>
        <v>1.1510791366906475E-2</v>
      </c>
      <c r="E32" s="77">
        <f t="shared" si="0"/>
        <v>1.1510791366906474</v>
      </c>
      <c r="F32" s="76">
        <f>分析係数表!C35</f>
        <v>3.8036267138434332E-2</v>
      </c>
      <c r="G32" s="77">
        <f t="shared" si="1"/>
        <v>4.3782753540643836E-2</v>
      </c>
      <c r="H32" s="77">
        <v>5.8962396673489369E-2</v>
      </c>
      <c r="I32" s="77">
        <f t="shared" si="2"/>
        <v>5.8962396673489369E-2</v>
      </c>
      <c r="J32" s="76">
        <f>分析係数表!G35</f>
        <v>0.34782608695652173</v>
      </c>
      <c r="K32" s="78">
        <f t="shared" si="3"/>
        <v>2.050865971251804E-2</v>
      </c>
      <c r="L32" s="79"/>
      <c r="M32" s="80"/>
      <c r="N32" s="81">
        <f>分析係数表!H35</f>
        <v>6.6058408701541893E-2</v>
      </c>
      <c r="O32" s="82">
        <f t="shared" si="4"/>
        <v>1.0827539542549898</v>
      </c>
      <c r="P32" s="76">
        <f>分析係数表!C35</f>
        <v>3.8036267138434332E-2</v>
      </c>
      <c r="Q32" s="82">
        <f t="shared" si="5"/>
        <v>4.1183918649238899E-2</v>
      </c>
      <c r="R32" s="83">
        <v>4.7078628793215928E-2</v>
      </c>
      <c r="S32" s="84">
        <f t="shared" si="6"/>
        <v>0.1060410254667053</v>
      </c>
      <c r="T32" s="85">
        <f>分析係数表!F35</f>
        <v>0.69565217391304346</v>
      </c>
      <c r="U32" s="86">
        <f t="shared" si="7"/>
        <v>7.376766988988194E-2</v>
      </c>
      <c r="V32" s="87">
        <f>分析係数表!D35</f>
        <v>0.27173913043478259</v>
      </c>
      <c r="W32" s="167">
        <f t="shared" si="8"/>
        <v>0</v>
      </c>
      <c r="X32" s="76">
        <f>分析係数表!E35</f>
        <v>0.25</v>
      </c>
      <c r="Y32" s="166">
        <f t="shared" si="9"/>
        <v>0</v>
      </c>
    </row>
    <row r="33" spans="1:25" x14ac:dyDescent="0.2">
      <c r="A33" s="6" t="s">
        <v>21</v>
      </c>
      <c r="B33" s="5" t="s">
        <v>38</v>
      </c>
      <c r="C33" s="90"/>
      <c r="D33" s="76">
        <f>投入係数表!M33</f>
        <v>2.8776978417266188E-3</v>
      </c>
      <c r="E33" s="77">
        <f t="shared" si="0"/>
        <v>0.28776978417266186</v>
      </c>
      <c r="F33" s="76">
        <f>分析係数表!C36</f>
        <v>0.6983193277310924</v>
      </c>
      <c r="G33" s="77">
        <f t="shared" si="1"/>
        <v>0.20095520222477478</v>
      </c>
      <c r="H33" s="77">
        <v>0.28380671164989385</v>
      </c>
      <c r="I33" s="77">
        <f t="shared" si="2"/>
        <v>0.28380671164989385</v>
      </c>
      <c r="J33" s="76">
        <f>分析係数表!G36</f>
        <v>2.0048115477145148E-3</v>
      </c>
      <c r="K33" s="78">
        <f t="shared" si="3"/>
        <v>5.689789728345907E-4</v>
      </c>
      <c r="L33" s="79"/>
      <c r="M33" s="80"/>
      <c r="N33" s="81">
        <f>分析係数表!H36</f>
        <v>0.13239571297661262</v>
      </c>
      <c r="O33" s="82">
        <f t="shared" si="4"/>
        <v>2.1700792460731795</v>
      </c>
      <c r="P33" s="76">
        <f>分析係数表!C36</f>
        <v>0.6983193277310924</v>
      </c>
      <c r="Q33" s="82">
        <f t="shared" si="5"/>
        <v>1.5154082802410185</v>
      </c>
      <c r="R33" s="83">
        <v>1.5499022251381631</v>
      </c>
      <c r="S33" s="84">
        <f t="shared" si="6"/>
        <v>1.833708936788057</v>
      </c>
      <c r="T33" s="85">
        <f>分析係数表!F36</f>
        <v>0.90136327185244591</v>
      </c>
      <c r="U33" s="86">
        <f t="shared" si="7"/>
        <v>1.6528378868883531</v>
      </c>
      <c r="V33" s="87">
        <f>分析係数表!D36</f>
        <v>3.6086607858861267E-3</v>
      </c>
      <c r="W33" s="167">
        <f t="shared" si="8"/>
        <v>0</v>
      </c>
      <c r="X33" s="76">
        <f>分析係数表!E36</f>
        <v>4.0096230954290296E-4</v>
      </c>
      <c r="Y33" s="166">
        <f t="shared" si="9"/>
        <v>0</v>
      </c>
    </row>
    <row r="34" spans="1:25" x14ac:dyDescent="0.2">
      <c r="A34" s="6" t="s">
        <v>22</v>
      </c>
      <c r="B34" s="5" t="s">
        <v>377</v>
      </c>
      <c r="C34" s="90"/>
      <c r="D34" s="76">
        <f>投入係数表!M34</f>
        <v>4.4604316546762592E-2</v>
      </c>
      <c r="E34" s="77">
        <f t="shared" si="0"/>
        <v>4.4604316546762588</v>
      </c>
      <c r="F34" s="76">
        <f>分析係数表!C37</f>
        <v>0.25193798449612403</v>
      </c>
      <c r="G34" s="77">
        <f t="shared" si="1"/>
        <v>1.1237521610618482</v>
      </c>
      <c r="H34" s="77">
        <v>1.2694506392291862</v>
      </c>
      <c r="I34" s="77">
        <f t="shared" si="2"/>
        <v>1.2694506392291862</v>
      </c>
      <c r="J34" s="76">
        <f>分析係数表!G37</f>
        <v>0.36436436436436437</v>
      </c>
      <c r="K34" s="78">
        <f t="shared" si="3"/>
        <v>0.46254257525467846</v>
      </c>
      <c r="L34" s="79"/>
      <c r="M34" s="80"/>
      <c r="N34" s="81">
        <f>分析係数表!H37</f>
        <v>5.107773218056496E-2</v>
      </c>
      <c r="O34" s="82">
        <f t="shared" si="4"/>
        <v>0.83720782228884016</v>
      </c>
      <c r="P34" s="76">
        <f>分析係数表!C37</f>
        <v>0.25193798449612403</v>
      </c>
      <c r="Q34" s="82">
        <f t="shared" si="5"/>
        <v>0.21092445135183957</v>
      </c>
      <c r="R34" s="83">
        <v>0.23428488464307354</v>
      </c>
      <c r="S34" s="84">
        <f t="shared" si="6"/>
        <v>1.5037355238722598</v>
      </c>
      <c r="T34" s="85">
        <f>分析係数表!F37</f>
        <v>0.67567567567567566</v>
      </c>
      <c r="U34" s="86">
        <f t="shared" si="7"/>
        <v>1.0160375161299053</v>
      </c>
      <c r="V34" s="87">
        <f>分析係数表!D37</f>
        <v>9.1091091091091092E-2</v>
      </c>
      <c r="W34" s="167">
        <f t="shared" si="8"/>
        <v>0</v>
      </c>
      <c r="X34" s="76">
        <f>分析係数表!E37</f>
        <v>7.6576576576576572E-2</v>
      </c>
      <c r="Y34" s="166">
        <f t="shared" si="9"/>
        <v>0</v>
      </c>
    </row>
    <row r="35" spans="1:25" x14ac:dyDescent="0.2">
      <c r="A35" s="6" t="s">
        <v>23</v>
      </c>
      <c r="B35" s="5" t="s">
        <v>193</v>
      </c>
      <c r="C35" s="90"/>
      <c r="D35" s="76">
        <f>投入係数表!M35</f>
        <v>5.7553956834532375E-3</v>
      </c>
      <c r="E35" s="77">
        <f t="shared" si="0"/>
        <v>0.57553956834532372</v>
      </c>
      <c r="F35" s="76">
        <f>分析係数表!C38</f>
        <v>5.8638743455497355E-2</v>
      </c>
      <c r="G35" s="77">
        <f t="shared" si="1"/>
        <v>3.3748917096689125E-2</v>
      </c>
      <c r="H35" s="77">
        <v>4.6147902435392657E-2</v>
      </c>
      <c r="I35" s="77">
        <f t="shared" si="2"/>
        <v>4.6147902435392657E-2</v>
      </c>
      <c r="J35" s="76">
        <f>分析係数表!G38</f>
        <v>6.6115702479338845E-2</v>
      </c>
      <c r="K35" s="78">
        <f t="shared" si="3"/>
        <v>3.0511009874639775E-3</v>
      </c>
      <c r="L35" s="79"/>
      <c r="M35" s="80"/>
      <c r="N35" s="81">
        <f>分析係数表!H38</f>
        <v>4.4663133989401971E-2</v>
      </c>
      <c r="O35" s="82">
        <f t="shared" si="4"/>
        <v>0.73206705833524954</v>
      </c>
      <c r="P35" s="76">
        <f>分析係数表!C38</f>
        <v>5.8638743455497355E-2</v>
      </c>
      <c r="Q35" s="82">
        <f t="shared" si="5"/>
        <v>4.2927492425941315E-2</v>
      </c>
      <c r="R35" s="83">
        <v>4.8131299361557522E-2</v>
      </c>
      <c r="S35" s="84">
        <f t="shared" si="6"/>
        <v>9.4279201796950179E-2</v>
      </c>
      <c r="T35" s="85">
        <f>分析係数表!F38</f>
        <v>0.57851239669421484</v>
      </c>
      <c r="U35" s="86">
        <f t="shared" si="7"/>
        <v>5.4541686989971173E-2</v>
      </c>
      <c r="V35" s="87">
        <f>分析係数表!D38</f>
        <v>8.2644628099173556E-2</v>
      </c>
      <c r="W35" s="167">
        <f t="shared" si="8"/>
        <v>0</v>
      </c>
      <c r="X35" s="76">
        <f>分析係数表!E38</f>
        <v>0</v>
      </c>
      <c r="Y35" s="166">
        <f t="shared" si="9"/>
        <v>0</v>
      </c>
    </row>
    <row r="36" spans="1:25" x14ac:dyDescent="0.2">
      <c r="A36" s="6" t="s">
        <v>24</v>
      </c>
      <c r="B36" s="5" t="s">
        <v>39</v>
      </c>
      <c r="C36" s="90"/>
      <c r="D36" s="76">
        <f>投入係数表!M36</f>
        <v>0</v>
      </c>
      <c r="E36" s="77">
        <f t="shared" si="0"/>
        <v>0</v>
      </c>
      <c r="F36" s="76">
        <f>分析係数表!C39</f>
        <v>1</v>
      </c>
      <c r="G36" s="77">
        <f t="shared" si="1"/>
        <v>0</v>
      </c>
      <c r="H36" s="77">
        <v>0.15041615129493963</v>
      </c>
      <c r="I36" s="77">
        <f t="shared" si="2"/>
        <v>0.15041615129493963</v>
      </c>
      <c r="J36" s="76">
        <f>分析係数表!G39</f>
        <v>0.34956843403205917</v>
      </c>
      <c r="K36" s="78">
        <f t="shared" si="3"/>
        <v>5.2580738461301332E-2</v>
      </c>
      <c r="L36" s="79"/>
      <c r="M36" s="80"/>
      <c r="N36" s="81">
        <f>分析係数表!H39</f>
        <v>4.0639069285628906E-3</v>
      </c>
      <c r="O36" s="82">
        <f t="shared" si="4"/>
        <v>6.661091877805124E-2</v>
      </c>
      <c r="P36" s="76">
        <f>分析係数表!C39</f>
        <v>1</v>
      </c>
      <c r="Q36" s="82">
        <f t="shared" si="5"/>
        <v>6.661091877805124E-2</v>
      </c>
      <c r="R36" s="83">
        <v>0.11888223277350146</v>
      </c>
      <c r="S36" s="84">
        <f t="shared" si="6"/>
        <v>0.26929838406844109</v>
      </c>
      <c r="T36" s="85">
        <f>分析係数表!F39</f>
        <v>0.6997533908754624</v>
      </c>
      <c r="U36" s="86">
        <f t="shared" si="7"/>
        <v>0.18844245740917426</v>
      </c>
      <c r="V36" s="87">
        <f>分析係数表!D39</f>
        <v>6.7817509247842175E-2</v>
      </c>
      <c r="W36" s="167">
        <f t="shared" si="8"/>
        <v>0</v>
      </c>
      <c r="X36" s="76">
        <f>分析係数表!E39</f>
        <v>8.0764488286066582E-2</v>
      </c>
      <c r="Y36" s="166">
        <f t="shared" si="9"/>
        <v>0</v>
      </c>
    </row>
    <row r="37" spans="1:25" x14ac:dyDescent="0.2">
      <c r="A37" s="6" t="s">
        <v>25</v>
      </c>
      <c r="B37" s="5" t="s">
        <v>40</v>
      </c>
      <c r="C37" s="90"/>
      <c r="D37" s="76">
        <f>投入係数表!M37</f>
        <v>0</v>
      </c>
      <c r="E37" s="77">
        <f t="shared" si="0"/>
        <v>0</v>
      </c>
      <c r="F37" s="76">
        <f>分析係数表!C40</f>
        <v>0.52321668909825036</v>
      </c>
      <c r="G37" s="77">
        <f t="shared" si="1"/>
        <v>0</v>
      </c>
      <c r="H37" s="77">
        <v>6.0211506856377929E-4</v>
      </c>
      <c r="I37" s="77">
        <f t="shared" si="2"/>
        <v>6.0211506856377929E-4</v>
      </c>
      <c r="J37" s="76">
        <f>分析係数表!G40</f>
        <v>0.58262454434993927</v>
      </c>
      <c r="K37" s="78">
        <f t="shared" si="3"/>
        <v>3.5080701746820436E-4</v>
      </c>
      <c r="L37" s="79"/>
      <c r="M37" s="80"/>
      <c r="N37" s="81">
        <f>分析係数表!H40</f>
        <v>2.9881668592374198E-2</v>
      </c>
      <c r="O37" s="82">
        <f t="shared" si="4"/>
        <v>0.48978616748567094</v>
      </c>
      <c r="P37" s="76">
        <f>分析係数表!C40</f>
        <v>0.52321668909825036</v>
      </c>
      <c r="Q37" s="82">
        <f t="shared" si="5"/>
        <v>0.25626429691797387</v>
      </c>
      <c r="R37" s="83">
        <v>0.25636020124070619</v>
      </c>
      <c r="S37" s="84">
        <f t="shared" si="6"/>
        <v>0.25696231630926997</v>
      </c>
      <c r="T37" s="85">
        <f>分析係数表!F40</f>
        <v>0.77642770352369384</v>
      </c>
      <c r="U37" s="86">
        <f t="shared" si="7"/>
        <v>0.19951266114413549</v>
      </c>
      <c r="V37" s="87">
        <f>分析係数表!D40</f>
        <v>0.18529769137302551</v>
      </c>
      <c r="W37" s="167">
        <f t="shared" si="8"/>
        <v>0</v>
      </c>
      <c r="X37" s="76">
        <f>分析係数表!E40</f>
        <v>0.10328068043742406</v>
      </c>
      <c r="Y37" s="166">
        <f t="shared" si="9"/>
        <v>0</v>
      </c>
    </row>
    <row r="38" spans="1:25" x14ac:dyDescent="0.2">
      <c r="A38" s="6" t="s">
        <v>26</v>
      </c>
      <c r="B38" s="5" t="s">
        <v>276</v>
      </c>
      <c r="C38" s="90"/>
      <c r="D38" s="76">
        <f>投入係数表!M38</f>
        <v>0</v>
      </c>
      <c r="E38" s="77">
        <f t="shared" si="0"/>
        <v>0</v>
      </c>
      <c r="F38" s="76">
        <f>分析係数表!C41</f>
        <v>0.20545717383447781</v>
      </c>
      <c r="G38" s="77">
        <f t="shared" si="1"/>
        <v>0</v>
      </c>
      <c r="H38" s="77">
        <v>8.0993395608634344E-4</v>
      </c>
      <c r="I38" s="77">
        <f t="shared" si="2"/>
        <v>8.0993395608634344E-4</v>
      </c>
      <c r="J38" s="76">
        <f>分析係数表!G41</f>
        <v>0.49662731871838112</v>
      </c>
      <c r="K38" s="78">
        <f t="shared" si="3"/>
        <v>4.0223532895013176E-4</v>
      </c>
      <c r="L38" s="79"/>
      <c r="M38" s="80"/>
      <c r="N38" s="81">
        <f>分析係数表!H41</f>
        <v>5.2870632296107417E-2</v>
      </c>
      <c r="O38" s="82">
        <f t="shared" si="4"/>
        <v>0.86659499233798054</v>
      </c>
      <c r="P38" s="76">
        <f>分析係数表!C41</f>
        <v>0.20545717383447781</v>
      </c>
      <c r="Q38" s="82">
        <f t="shared" si="5"/>
        <v>0.17804815798487245</v>
      </c>
      <c r="R38" s="83">
        <v>0.17906541700516421</v>
      </c>
      <c r="S38" s="84">
        <f t="shared" si="6"/>
        <v>0.17987535096125054</v>
      </c>
      <c r="T38" s="85">
        <f>分析係数表!F41</f>
        <v>0.59106239460370991</v>
      </c>
      <c r="U38" s="86">
        <f t="shared" si="7"/>
        <v>0.10631755566933948</v>
      </c>
      <c r="V38" s="87">
        <f>分析係数表!D41</f>
        <v>0.2799325463743676</v>
      </c>
      <c r="W38" s="167">
        <f t="shared" si="8"/>
        <v>0</v>
      </c>
      <c r="X38" s="76">
        <f>分析係数表!E41</f>
        <v>0.26559865092748736</v>
      </c>
      <c r="Y38" s="166">
        <f t="shared" si="9"/>
        <v>0</v>
      </c>
    </row>
    <row r="39" spans="1:25" x14ac:dyDescent="0.2">
      <c r="A39" s="6" t="s">
        <v>51</v>
      </c>
      <c r="B39" s="5" t="s">
        <v>367</v>
      </c>
      <c r="C39" s="90"/>
      <c r="D39" s="76">
        <f>投入係数表!M39</f>
        <v>0</v>
      </c>
      <c r="E39" s="77">
        <f>$C$15*D39</f>
        <v>0</v>
      </c>
      <c r="F39" s="76">
        <f>分析係数表!C42</f>
        <v>0.63260340632603407</v>
      </c>
      <c r="G39" s="77">
        <f>E39*F39</f>
        <v>0</v>
      </c>
      <c r="H39" s="77">
        <v>7.1355450879384882E-3</v>
      </c>
      <c r="I39" s="77">
        <f>C39+H39</f>
        <v>7.1355450879384882E-3</v>
      </c>
      <c r="J39" s="76">
        <f>分析係数表!G42</f>
        <v>0.48091603053435117</v>
      </c>
      <c r="K39" s="78">
        <f>I39*J39</f>
        <v>3.4315980193902655E-3</v>
      </c>
      <c r="L39" s="79"/>
      <c r="M39" s="80"/>
      <c r="N39" s="81">
        <f>分析係数表!H42</f>
        <v>1.4900992071397267E-2</v>
      </c>
      <c r="O39" s="82">
        <f t="shared" si="4"/>
        <v>0.24424003551952123</v>
      </c>
      <c r="P39" s="76">
        <f>分析係数表!C42</f>
        <v>0.63260340632603407</v>
      </c>
      <c r="Q39" s="82">
        <f>O39*P39</f>
        <v>0.15450707843084069</v>
      </c>
      <c r="R39" s="83">
        <v>0.1570800908094141</v>
      </c>
      <c r="S39" s="84">
        <f>I39+R39</f>
        <v>0.16421563589735258</v>
      </c>
      <c r="T39" s="85">
        <f>分析係数表!F42</f>
        <v>0.54580152671755722</v>
      </c>
      <c r="U39" s="86">
        <f t="shared" si="7"/>
        <v>8.9629144783669526E-2</v>
      </c>
      <c r="V39" s="87">
        <f>分析係数表!D42</f>
        <v>0.26335877862595419</v>
      </c>
      <c r="W39" s="167">
        <f t="shared" si="8"/>
        <v>0</v>
      </c>
      <c r="X39" s="76">
        <f>分析係数表!E42</f>
        <v>0.19083969465648856</v>
      </c>
      <c r="Y39" s="166">
        <f t="shared" si="9"/>
        <v>0</v>
      </c>
    </row>
    <row r="40" spans="1:25" x14ac:dyDescent="0.2">
      <c r="A40" s="6" t="s">
        <v>194</v>
      </c>
      <c r="B40" s="5" t="s">
        <v>41</v>
      </c>
      <c r="C40" s="90"/>
      <c r="D40" s="76">
        <f>投入係数表!M40</f>
        <v>5.3237410071942444E-2</v>
      </c>
      <c r="E40" s="77">
        <f>$C$15*D40</f>
        <v>5.3237410071942444</v>
      </c>
      <c r="F40" s="76">
        <f>分析係数表!C43</f>
        <v>0.18460513162279235</v>
      </c>
      <c r="G40" s="77">
        <f>E40*F40</f>
        <v>0.98278990935875066</v>
      </c>
      <c r="H40" s="77">
        <v>1.1815423094427759</v>
      </c>
      <c r="I40" s="77">
        <f>C40+H40</f>
        <v>1.1815423094427759</v>
      </c>
      <c r="J40" s="76">
        <f>分析係数表!G43</f>
        <v>0.34455128205128205</v>
      </c>
      <c r="K40" s="78">
        <f>I40*J40</f>
        <v>0.40710191751634106</v>
      </c>
      <c r="L40" s="79"/>
      <c r="M40" s="80"/>
      <c r="N40" s="81">
        <f>分析係数表!H43</f>
        <v>4.0001593688991595E-2</v>
      </c>
      <c r="O40" s="82">
        <f t="shared" si="4"/>
        <v>0.65566041620748483</v>
      </c>
      <c r="P40" s="76">
        <f>分析係数表!C43</f>
        <v>0.18460513162279235</v>
      </c>
      <c r="Q40" s="82">
        <f>O40*P40</f>
        <v>0.12103827743383755</v>
      </c>
      <c r="R40" s="83">
        <v>0.15840799057387636</v>
      </c>
      <c r="S40" s="84">
        <f>I40+R40</f>
        <v>1.3399503000166524</v>
      </c>
      <c r="T40" s="85">
        <f>分析係数表!F43</f>
        <v>0.64423076923076927</v>
      </c>
      <c r="U40" s="86">
        <f t="shared" si="7"/>
        <v>0.86323721251072805</v>
      </c>
      <c r="V40" s="87">
        <f>分析係数表!D43</f>
        <v>0.36378205128205127</v>
      </c>
      <c r="W40" s="167">
        <f t="shared" si="8"/>
        <v>0</v>
      </c>
      <c r="X40" s="76">
        <f>分析係数表!E43</f>
        <v>0.22596153846153846</v>
      </c>
      <c r="Y40" s="166">
        <f t="shared" si="9"/>
        <v>0</v>
      </c>
    </row>
    <row r="41" spans="1:25" x14ac:dyDescent="0.2">
      <c r="A41" s="6" t="s">
        <v>340</v>
      </c>
      <c r="B41" s="5" t="s">
        <v>42</v>
      </c>
      <c r="C41" s="90"/>
      <c r="D41" s="76">
        <f>投入係数表!M41</f>
        <v>0</v>
      </c>
      <c r="E41" s="77">
        <f>$C$15*D41</f>
        <v>0</v>
      </c>
      <c r="F41" s="76">
        <f>分析係数表!C44</f>
        <v>0.21127596439169138</v>
      </c>
      <c r="G41" s="77">
        <f>E41*F41</f>
        <v>0</v>
      </c>
      <c r="H41" s="77">
        <v>6.1467786825088687E-4</v>
      </c>
      <c r="I41" s="77">
        <f>C41+H41</f>
        <v>6.1467786825088687E-4</v>
      </c>
      <c r="J41" s="76">
        <f>分析係数表!G44</f>
        <v>0.28586387434554972</v>
      </c>
      <c r="K41" s="78">
        <f>I41*J41</f>
        <v>1.7571419689266189E-4</v>
      </c>
      <c r="L41" s="79"/>
      <c r="M41" s="80"/>
      <c r="N41" s="81">
        <f>分析係数表!H44</f>
        <v>0.11633929638631021</v>
      </c>
      <c r="O41" s="82">
        <f t="shared" si="4"/>
        <v>1.9069008120775455</v>
      </c>
      <c r="P41" s="76">
        <f>分析係数表!C44</f>
        <v>0.21127596439169138</v>
      </c>
      <c r="Q41" s="82">
        <f>O41*P41</f>
        <v>0.40288230807098291</v>
      </c>
      <c r="R41" s="83">
        <v>0.40505922048593734</v>
      </c>
      <c r="S41" s="84">
        <f>I41+R41</f>
        <v>0.40567389835418821</v>
      </c>
      <c r="T41" s="85">
        <f>分析係数表!F44</f>
        <v>0.54973821989528793</v>
      </c>
      <c r="U41" s="86">
        <f t="shared" si="7"/>
        <v>0.22301444673921339</v>
      </c>
      <c r="V41" s="87">
        <f>分析係数表!D44</f>
        <v>0.41256544502617803</v>
      </c>
      <c r="W41" s="167">
        <f t="shared" si="8"/>
        <v>0</v>
      </c>
      <c r="X41" s="76">
        <f>分析係数表!E44</f>
        <v>0.29528795811518327</v>
      </c>
      <c r="Y41" s="166">
        <f t="shared" si="9"/>
        <v>0</v>
      </c>
    </row>
    <row r="42" spans="1:25" x14ac:dyDescent="0.2">
      <c r="A42" s="6" t="s">
        <v>341</v>
      </c>
      <c r="B42" s="5" t="s">
        <v>278</v>
      </c>
      <c r="C42" s="90"/>
      <c r="D42" s="76">
        <f>投入係数表!M42</f>
        <v>2.8776978417266188E-3</v>
      </c>
      <c r="E42" s="77">
        <f>$C$15*D42</f>
        <v>0.28776978417266186</v>
      </c>
      <c r="F42" s="76">
        <f>分析係数表!C45</f>
        <v>1</v>
      </c>
      <c r="G42" s="77">
        <f>E42*F42</f>
        <v>0.28776978417266186</v>
      </c>
      <c r="H42" s="77">
        <v>0.31243110858636841</v>
      </c>
      <c r="I42" s="77">
        <f>C42+H42</f>
        <v>0.31243110858636841</v>
      </c>
      <c r="J42" s="76">
        <f>分析係数表!G45</f>
        <v>0</v>
      </c>
      <c r="K42" s="78">
        <f>I42*J42</f>
        <v>0</v>
      </c>
      <c r="L42" s="79"/>
      <c r="M42" s="80"/>
      <c r="N42" s="81">
        <f>分析係数表!H45</f>
        <v>0</v>
      </c>
      <c r="O42" s="82">
        <f t="shared" si="4"/>
        <v>0</v>
      </c>
      <c r="P42" s="76">
        <f>分析係数表!C45</f>
        <v>1</v>
      </c>
      <c r="Q42" s="82">
        <f>O42*P42</f>
        <v>0</v>
      </c>
      <c r="R42" s="83">
        <v>1.009603877186196E-2</v>
      </c>
      <c r="S42" s="84">
        <f>I42+R42</f>
        <v>0.32252714735823035</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投入係数表!M43</f>
        <v>1.0071942446043165E-2</v>
      </c>
      <c r="E43" s="77">
        <f>$C$15*D43</f>
        <v>1.0071942446043165</v>
      </c>
      <c r="F43" s="76">
        <f>分析係数表!C46</f>
        <v>0.67444574095682608</v>
      </c>
      <c r="G43" s="77">
        <f>E43*F43</f>
        <v>0.67929786858960894</v>
      </c>
      <c r="H43" s="77">
        <v>0.7989995559611931</v>
      </c>
      <c r="I43" s="77">
        <f>C43+H43</f>
        <v>0.7989995559611931</v>
      </c>
      <c r="J43" s="76">
        <f>分析係数表!G46</f>
        <v>1.0362694300518135E-2</v>
      </c>
      <c r="K43" s="78">
        <f>I43*J43</f>
        <v>8.2797881446755768E-3</v>
      </c>
      <c r="L43" s="79"/>
      <c r="M43" s="80"/>
      <c r="N43" s="81">
        <f>分析係数表!H46</f>
        <v>2.3785808199529863E-2</v>
      </c>
      <c r="O43" s="82">
        <f t="shared" si="4"/>
        <v>0.38986978931859412</v>
      </c>
      <c r="P43" s="76">
        <f>分析係数表!C46</f>
        <v>0.67444574095682608</v>
      </c>
      <c r="Q43" s="82">
        <f>O43*P43</f>
        <v>0.26294601893366087</v>
      </c>
      <c r="R43" s="83">
        <v>0.27766138351711633</v>
      </c>
      <c r="S43" s="84">
        <f>I43+R43</f>
        <v>1.0766609394783093</v>
      </c>
      <c r="T43" s="85">
        <f>分析係数表!F46</f>
        <v>0.31433506044905007</v>
      </c>
      <c r="U43" s="86">
        <f t="shared" si="7"/>
        <v>0.33843228149404542</v>
      </c>
      <c r="V43" s="87">
        <f>分析係数表!D46</f>
        <v>0</v>
      </c>
      <c r="W43" s="167">
        <f t="shared" si="8"/>
        <v>0</v>
      </c>
      <c r="X43" s="76">
        <f>分析係数表!E46</f>
        <v>1.7271157167530224E-3</v>
      </c>
      <c r="Y43" s="166">
        <f t="shared" si="9"/>
        <v>0</v>
      </c>
    </row>
    <row r="44" spans="1:25" x14ac:dyDescent="0.2">
      <c r="A44" s="192">
        <v>40</v>
      </c>
      <c r="B44" s="14" t="s">
        <v>150</v>
      </c>
      <c r="C44" s="197">
        <f>SUM(C5:C43)</f>
        <v>100</v>
      </c>
      <c r="D44" s="92">
        <f>投入係数表!M44</f>
        <v>0.52517985611510787</v>
      </c>
      <c r="E44" s="91">
        <f>SUM(E5:E43)</f>
        <v>52.517985611510795</v>
      </c>
      <c r="F44" s="92">
        <f>分析係数表!C47</f>
        <v>0.30293510145279712</v>
      </c>
      <c r="G44" s="91">
        <f>SUM(G5:G43)</f>
        <v>14.671597232231132</v>
      </c>
      <c r="H44" s="91">
        <f>SUM(H5:H43)</f>
        <v>16.869826285034655</v>
      </c>
      <c r="I44" s="91">
        <f>SUM(I5:I43)</f>
        <v>116.86982628503465</v>
      </c>
      <c r="J44" s="92">
        <f>分析係数表!G47</f>
        <v>0.26248630220382319</v>
      </c>
      <c r="K44" s="93">
        <f>SUM(K5:K43)</f>
        <v>26.14171827266955</v>
      </c>
      <c r="L44" s="94">
        <f>最終需要_まとめ!$L$33</f>
        <v>0.627</v>
      </c>
      <c r="M44" s="91">
        <f>K44*L44</f>
        <v>16.390857356963807</v>
      </c>
      <c r="N44" s="95">
        <f>分析係数表!H47</f>
        <v>1</v>
      </c>
      <c r="O44" s="96">
        <f>SUM(O5:O43)</f>
        <v>16.39085735696381</v>
      </c>
      <c r="P44" s="92">
        <f>分析係数表!C47</f>
        <v>0.30293510145279712</v>
      </c>
      <c r="Q44" s="96">
        <f>SUM(Q5:Q43)</f>
        <v>4.2023821063608722</v>
      </c>
      <c r="R44" s="91">
        <f>SUM(R5:R43)</f>
        <v>4.6327770082788655</v>
      </c>
      <c r="S44" s="97">
        <f>SUM(S5:S43)</f>
        <v>121.50260329331354</v>
      </c>
      <c r="T44" s="98">
        <f>分析係数表!F47</f>
        <v>0.4935102885669061</v>
      </c>
      <c r="U44" s="99">
        <f>SUM(U5:U43)</f>
        <v>57.506642647188592</v>
      </c>
      <c r="V44" s="100">
        <f>分析係数表!D47</f>
        <v>0.11041032509436259</v>
      </c>
      <c r="W44" s="164">
        <f>SUM(W5:W43)</f>
        <v>13</v>
      </c>
      <c r="X44" s="92">
        <f>分析係数表!E47</f>
        <v>8.4451479361987089E-2</v>
      </c>
      <c r="Y44" s="102">
        <f>SUM(Y5:Y43)</f>
        <v>13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301</v>
      </c>
      <c r="S2" s="3" t="s">
        <v>152</v>
      </c>
      <c r="U2" s="64" t="s">
        <v>209</v>
      </c>
      <c r="W2" s="3" t="s">
        <v>130</v>
      </c>
      <c r="Y2" s="3" t="s">
        <v>153</v>
      </c>
    </row>
    <row r="3" spans="1:25" ht="44" x14ac:dyDescent="0.2">
      <c r="B3" s="65"/>
      <c r="C3" s="66" t="s">
        <v>227</v>
      </c>
      <c r="D3" s="66" t="s">
        <v>240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投入係数表!N5</f>
        <v>0</v>
      </c>
      <c r="E5" s="77">
        <f t="shared" ref="E5:E38" si="0">$C$16*D5</f>
        <v>0</v>
      </c>
      <c r="F5" s="76">
        <f>分析係数表!C8</f>
        <v>0.98909090909090913</v>
      </c>
      <c r="G5" s="77">
        <f t="shared" ref="G5:G38" si="1">E5*F5</f>
        <v>0</v>
      </c>
      <c r="H5" s="77">
        <f t="array" ref="H5:H43">MMULT(逆行列係数!C5:AO43,'12'!G5:G43)</f>
        <v>3.1194883224051912E-3</v>
      </c>
      <c r="I5" s="77">
        <f t="shared" ref="I5:I38" si="2">C5+H5</f>
        <v>3.1194883224051912E-3</v>
      </c>
      <c r="J5" s="76">
        <f>分析係数表!G8</f>
        <v>0.12014134275618374</v>
      </c>
      <c r="K5" s="78">
        <f t="shared" ref="K5:K38" si="3">I5*J5</f>
        <v>3.7477951576599469E-4</v>
      </c>
      <c r="L5" s="79" t="s">
        <v>182</v>
      </c>
      <c r="M5" s="80" t="s">
        <v>182</v>
      </c>
      <c r="N5" s="81">
        <f>分析係数表!H8</f>
        <v>1.3068249731064983E-2</v>
      </c>
      <c r="O5" s="82">
        <f t="shared" ref="O5:O43" si="4">$M$44*N5</f>
        <v>6.5923208796519153E-2</v>
      </c>
      <c r="P5" s="76">
        <f>分析係数表!C8</f>
        <v>0.98909090909090913</v>
      </c>
      <c r="Q5" s="82">
        <f t="shared" ref="Q5:Q38" si="5">O5*P5</f>
        <v>6.5204046518738942E-2</v>
      </c>
      <c r="R5" s="83">
        <f t="array" ref="R5:R43">MMULT(逆行列係数!C5:AO43,'12'!Q5:Q43)</f>
        <v>7.9446541455093056E-2</v>
      </c>
      <c r="S5" s="84">
        <f t="shared" ref="S5:S38" si="6">I5+R5</f>
        <v>8.2566029777498245E-2</v>
      </c>
      <c r="T5" s="85">
        <f>分析係数表!F8</f>
        <v>0.45141342756183744</v>
      </c>
      <c r="U5" s="86">
        <f t="shared" ref="U5:U38" si="7">S5*T5</f>
        <v>3.7271414502033216E-2</v>
      </c>
      <c r="V5" s="87">
        <f>分析係数表!D8</f>
        <v>0.18992932862190812</v>
      </c>
      <c r="W5" s="167">
        <f t="shared" ref="W5:W38" si="8">ROUND(S5*V5,0)</f>
        <v>0</v>
      </c>
      <c r="X5" s="76">
        <f>分析係数表!E8</f>
        <v>0.11484098939929328</v>
      </c>
      <c r="Y5" s="166">
        <f t="shared" ref="Y5:Y38" si="9">ROUND(S5*X5,0)</f>
        <v>0</v>
      </c>
    </row>
    <row r="6" spans="1:25" x14ac:dyDescent="0.2">
      <c r="A6" s="6" t="s">
        <v>219</v>
      </c>
      <c r="B6" s="5" t="s">
        <v>265</v>
      </c>
      <c r="C6" s="90"/>
      <c r="D6" s="76">
        <f>投入係数表!N6</f>
        <v>0</v>
      </c>
      <c r="E6" s="77">
        <f t="shared" si="0"/>
        <v>0</v>
      </c>
      <c r="F6" s="76">
        <f>分析係数表!C9</f>
        <v>0.97580645161290325</v>
      </c>
      <c r="G6" s="77">
        <f t="shared" si="1"/>
        <v>0</v>
      </c>
      <c r="H6" s="77">
        <v>2.8413224175861231E-3</v>
      </c>
      <c r="I6" s="77">
        <f t="shared" si="2"/>
        <v>2.8413224175861231E-3</v>
      </c>
      <c r="J6" s="76">
        <f>分析係数表!G9</f>
        <v>0.23846153846153847</v>
      </c>
      <c r="K6" s="78">
        <f t="shared" si="3"/>
        <v>6.7754611496284481E-4</v>
      </c>
      <c r="L6" s="79"/>
      <c r="M6" s="80"/>
      <c r="N6" s="81">
        <f>分析係数表!H9</f>
        <v>6.773178214271485E-4</v>
      </c>
      <c r="O6" s="82">
        <f t="shared" si="4"/>
        <v>3.4167516754293461E-3</v>
      </c>
      <c r="P6" s="76">
        <f>分析係数表!C9</f>
        <v>0.97580645161290325</v>
      </c>
      <c r="Q6" s="82">
        <f t="shared" si="5"/>
        <v>3.3340883284431523E-3</v>
      </c>
      <c r="R6" s="83">
        <v>4.6662092453976598E-3</v>
      </c>
      <c r="S6" s="84">
        <f t="shared" si="6"/>
        <v>7.5075316629837829E-3</v>
      </c>
      <c r="T6" s="85">
        <f>分析係数表!F9</f>
        <v>0.65384615384615385</v>
      </c>
      <c r="U6" s="86">
        <f t="shared" si="7"/>
        <v>4.9087707027201657E-3</v>
      </c>
      <c r="V6" s="87">
        <f>分析係数表!D9</f>
        <v>0.11538461538461539</v>
      </c>
      <c r="W6" s="167">
        <f t="shared" si="8"/>
        <v>0</v>
      </c>
      <c r="X6" s="76">
        <f>分析係数表!E9</f>
        <v>0</v>
      </c>
      <c r="Y6" s="166">
        <f t="shared" si="9"/>
        <v>0</v>
      </c>
    </row>
    <row r="7" spans="1:25" x14ac:dyDescent="0.2">
      <c r="A7" s="6" t="s">
        <v>220</v>
      </c>
      <c r="B7" s="5" t="s">
        <v>266</v>
      </c>
      <c r="C7" s="90"/>
      <c r="D7" s="76">
        <f>投入係数表!N7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6.8335033508586922E-3</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投入係数表!N8</f>
        <v>5.3370786516853931E-2</v>
      </c>
      <c r="E8" s="77">
        <f t="shared" si="0"/>
        <v>5.3370786516853927</v>
      </c>
      <c r="F8" s="76">
        <f>分析係数表!C11</f>
        <v>0.58682634730538918</v>
      </c>
      <c r="G8" s="77">
        <f t="shared" si="1"/>
        <v>3.1319383704501105</v>
      </c>
      <c r="H8" s="77">
        <v>3.2466473277634487</v>
      </c>
      <c r="I8" s="77">
        <f t="shared" si="2"/>
        <v>3.2466473277634487</v>
      </c>
      <c r="J8" s="76">
        <f>分析係数表!G11</f>
        <v>0.35416666666666669</v>
      </c>
      <c r="K8" s="78">
        <f t="shared" si="3"/>
        <v>1.1498542619162215</v>
      </c>
      <c r="L8" s="79"/>
      <c r="M8" s="80"/>
      <c r="N8" s="81">
        <f>分析係数表!H11</f>
        <v>-3.9842224789832265E-5</v>
      </c>
      <c r="O8" s="82">
        <f t="shared" si="4"/>
        <v>-2.0098539267231449E-4</v>
      </c>
      <c r="P8" s="76">
        <f>分析係数表!C11</f>
        <v>0.58682634730538918</v>
      </c>
      <c r="Q8" s="82">
        <f t="shared" si="5"/>
        <v>-1.1794352384363365E-4</v>
      </c>
      <c r="R8" s="83">
        <v>1.4022635068132127E-3</v>
      </c>
      <c r="S8" s="84">
        <f t="shared" si="6"/>
        <v>3.248049591270262</v>
      </c>
      <c r="T8" s="85">
        <f>分析係数表!F11</f>
        <v>0.57638888888888884</v>
      </c>
      <c r="U8" s="86">
        <f t="shared" si="7"/>
        <v>1.8721396949682758</v>
      </c>
      <c r="V8" s="87">
        <f>分析係数表!D11</f>
        <v>0</v>
      </c>
      <c r="W8" s="167">
        <f t="shared" si="8"/>
        <v>0</v>
      </c>
      <c r="X8" s="76">
        <f>分析係数表!E11</f>
        <v>0</v>
      </c>
      <c r="Y8" s="166">
        <f t="shared" si="9"/>
        <v>0</v>
      </c>
    </row>
    <row r="9" spans="1:25" x14ac:dyDescent="0.2">
      <c r="A9" s="6" t="s">
        <v>222</v>
      </c>
      <c r="B9" s="5" t="s">
        <v>190</v>
      </c>
      <c r="C9" s="90"/>
      <c r="D9" s="76">
        <f>投入係数表!N9</f>
        <v>0</v>
      </c>
      <c r="E9" s="77">
        <f t="shared" si="0"/>
        <v>0</v>
      </c>
      <c r="F9" s="76">
        <f>分析係数表!C12</f>
        <v>4.9122807017544234E-3</v>
      </c>
      <c r="G9" s="77">
        <f t="shared" si="1"/>
        <v>0</v>
      </c>
      <c r="H9" s="77">
        <v>2.0452982800968693E-5</v>
      </c>
      <c r="I9" s="77">
        <f t="shared" si="2"/>
        <v>2.0452982800968693E-5</v>
      </c>
      <c r="J9" s="76">
        <f>分析係数表!G12</f>
        <v>0.15517241379310345</v>
      </c>
      <c r="K9" s="78">
        <f t="shared" si="3"/>
        <v>3.1737387104951422E-6</v>
      </c>
      <c r="L9" s="79"/>
      <c r="M9" s="80"/>
      <c r="N9" s="81">
        <f>分析係数表!H12</f>
        <v>9.8290768556516195E-2</v>
      </c>
      <c r="O9" s="82">
        <f t="shared" si="4"/>
        <v>0.49583096372259983</v>
      </c>
      <c r="P9" s="76">
        <f>分析係数表!C12</f>
        <v>4.9122807017544234E-3</v>
      </c>
      <c r="Q9" s="82">
        <f t="shared" si="5"/>
        <v>2.4356608744268249E-3</v>
      </c>
      <c r="R9" s="83">
        <v>2.5761952540116102E-3</v>
      </c>
      <c r="S9" s="84">
        <f t="shared" si="6"/>
        <v>2.5966482368125791E-3</v>
      </c>
      <c r="T9" s="85">
        <f>分析係数表!F12</f>
        <v>0.31896551724137934</v>
      </c>
      <c r="U9" s="86">
        <f t="shared" si="7"/>
        <v>8.2824124794883991E-4</v>
      </c>
      <c r="V9" s="87">
        <f>分析係数表!D12</f>
        <v>0.18965517241379309</v>
      </c>
      <c r="W9" s="167">
        <f t="shared" si="8"/>
        <v>0</v>
      </c>
      <c r="X9" s="76">
        <f>分析係数表!E12</f>
        <v>0.12931034482758622</v>
      </c>
      <c r="Y9" s="166">
        <f t="shared" si="9"/>
        <v>0</v>
      </c>
    </row>
    <row r="10" spans="1:25" x14ac:dyDescent="0.2">
      <c r="A10" s="6" t="s">
        <v>223</v>
      </c>
      <c r="B10" s="5" t="s">
        <v>28</v>
      </c>
      <c r="C10" s="90"/>
      <c r="D10" s="76">
        <f>投入係数表!N10</f>
        <v>0</v>
      </c>
      <c r="E10" s="77">
        <f t="shared" si="0"/>
        <v>0</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7.4364595288756358E-2</v>
      </c>
      <c r="P10" s="76">
        <f>分析係数表!C13</f>
        <v>0</v>
      </c>
      <c r="Q10" s="82">
        <f t="shared" si="5"/>
        <v>0</v>
      </c>
      <c r="R10" s="83">
        <v>0</v>
      </c>
      <c r="S10" s="84">
        <f t="shared" si="6"/>
        <v>0</v>
      </c>
      <c r="T10" s="85">
        <f>分析係数表!F13</f>
        <v>0.38505747126436779</v>
      </c>
      <c r="U10" s="86">
        <f t="shared" si="7"/>
        <v>0</v>
      </c>
      <c r="V10" s="87">
        <f>分析係数表!D13</f>
        <v>0.37931034482758619</v>
      </c>
      <c r="W10" s="167">
        <f t="shared" si="8"/>
        <v>0</v>
      </c>
      <c r="X10" s="76">
        <f>分析係数表!E13</f>
        <v>0.33333333333333331</v>
      </c>
      <c r="Y10" s="166">
        <f t="shared" si="9"/>
        <v>0</v>
      </c>
    </row>
    <row r="11" spans="1:25" x14ac:dyDescent="0.2">
      <c r="A11" s="6" t="s">
        <v>224</v>
      </c>
      <c r="B11" s="5" t="s">
        <v>267</v>
      </c>
      <c r="C11" s="90"/>
      <c r="D11" s="76">
        <f>投入係数表!N11</f>
        <v>0</v>
      </c>
      <c r="E11" s="77">
        <f t="shared" si="0"/>
        <v>0</v>
      </c>
      <c r="F11" s="76">
        <f>分析係数表!C14</f>
        <v>0.28421052631578947</v>
      </c>
      <c r="G11" s="77">
        <f t="shared" si="1"/>
        <v>0</v>
      </c>
      <c r="H11" s="77">
        <v>3.1152577257404952E-2</v>
      </c>
      <c r="I11" s="77">
        <f t="shared" si="2"/>
        <v>3.1152577257404952E-2</v>
      </c>
      <c r="J11" s="76">
        <f>分析係数表!G14</f>
        <v>0.16638935108153077</v>
      </c>
      <c r="K11" s="78">
        <f t="shared" si="3"/>
        <v>5.1834571143768637E-3</v>
      </c>
      <c r="L11" s="79"/>
      <c r="M11" s="80"/>
      <c r="N11" s="81">
        <f>分析係数表!H14</f>
        <v>1.2351089684848001E-3</v>
      </c>
      <c r="O11" s="82">
        <f t="shared" si="4"/>
        <v>6.2305471728417482E-3</v>
      </c>
      <c r="P11" s="76">
        <f>分析係数表!C14</f>
        <v>0.28421052631578947</v>
      </c>
      <c r="Q11" s="82">
        <f t="shared" si="5"/>
        <v>1.7707870912287073E-3</v>
      </c>
      <c r="R11" s="83">
        <v>7.6586397050958724E-3</v>
      </c>
      <c r="S11" s="84">
        <f t="shared" si="6"/>
        <v>3.8811216962500825E-2</v>
      </c>
      <c r="T11" s="85">
        <f>分析係数表!F14</f>
        <v>0.35440931780366058</v>
      </c>
      <c r="U11" s="86">
        <f t="shared" si="7"/>
        <v>1.3755056926809776E-2</v>
      </c>
      <c r="V11" s="87">
        <f>分析係数表!D14</f>
        <v>9.9833610648918464E-2</v>
      </c>
      <c r="W11" s="167">
        <f t="shared" si="8"/>
        <v>0</v>
      </c>
      <c r="X11" s="76">
        <f>分析係数表!E14</f>
        <v>6.8219633943427616E-2</v>
      </c>
      <c r="Y11" s="166">
        <f t="shared" si="9"/>
        <v>0</v>
      </c>
    </row>
    <row r="12" spans="1:25" x14ac:dyDescent="0.2">
      <c r="A12" s="6" t="s">
        <v>225</v>
      </c>
      <c r="B12" s="5" t="s">
        <v>29</v>
      </c>
      <c r="C12" s="90"/>
      <c r="D12" s="76">
        <f>投入係数表!N12</f>
        <v>2.8089887640449437E-3</v>
      </c>
      <c r="E12" s="77">
        <f t="shared" si="0"/>
        <v>0.2808988764044944</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4.6025654921960014E-2</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90"/>
      <c r="D13" s="76">
        <f>投入係数表!N13</f>
        <v>2.247191011235955E-2</v>
      </c>
      <c r="E13" s="77">
        <f t="shared" si="0"/>
        <v>2.2471910112359552</v>
      </c>
      <c r="F13" s="76">
        <f>分析係数表!C16</f>
        <v>1.2870012870012881E-2</v>
      </c>
      <c r="G13" s="77">
        <f t="shared" si="1"/>
        <v>2.8921377235984005E-2</v>
      </c>
      <c r="H13" s="77">
        <v>3.1158261920303836E-2</v>
      </c>
      <c r="I13" s="77">
        <f t="shared" si="2"/>
        <v>3.1158261920303836E-2</v>
      </c>
      <c r="J13" s="76">
        <f>分析係数表!G16</f>
        <v>4.3478260869565216E-2</v>
      </c>
      <c r="K13" s="78">
        <f t="shared" si="3"/>
        <v>1.3547070400132103E-3</v>
      </c>
      <c r="L13" s="79"/>
      <c r="M13" s="80"/>
      <c r="N13" s="81">
        <f>分析係数表!H16</f>
        <v>1.7650105581895694E-2</v>
      </c>
      <c r="O13" s="82">
        <f t="shared" si="4"/>
        <v>8.903652895383532E-2</v>
      </c>
      <c r="P13" s="76">
        <f>分析係数表!C16</f>
        <v>1.2870012870012881E-2</v>
      </c>
      <c r="Q13" s="82">
        <f t="shared" si="5"/>
        <v>1.1459012735371352E-3</v>
      </c>
      <c r="R13" s="83">
        <v>1.2353234495627253E-3</v>
      </c>
      <c r="S13" s="84">
        <f t="shared" si="6"/>
        <v>3.2393585369866564E-2</v>
      </c>
      <c r="T13" s="85">
        <f>分析係数表!F16</f>
        <v>0.30434782608695654</v>
      </c>
      <c r="U13" s="86">
        <f t="shared" si="7"/>
        <v>9.8589172864811288E-3</v>
      </c>
      <c r="V13" s="87">
        <f>分析係数表!D16</f>
        <v>0</v>
      </c>
      <c r="W13" s="167">
        <f t="shared" si="8"/>
        <v>0</v>
      </c>
      <c r="X13" s="76">
        <f>分析係数表!E16</f>
        <v>0</v>
      </c>
      <c r="Y13" s="166">
        <f t="shared" si="9"/>
        <v>0</v>
      </c>
    </row>
    <row r="14" spans="1:25" x14ac:dyDescent="0.2">
      <c r="A14" s="6" t="s">
        <v>2</v>
      </c>
      <c r="B14" s="5" t="s">
        <v>364</v>
      </c>
      <c r="C14" s="90"/>
      <c r="D14" s="76">
        <f>投入係数表!N14</f>
        <v>0</v>
      </c>
      <c r="E14" s="77">
        <f t="shared" si="0"/>
        <v>0</v>
      </c>
      <c r="F14" s="76">
        <f>分析係数表!C17</f>
        <v>0.42397137745974955</v>
      </c>
      <c r="G14" s="77">
        <f t="shared" si="1"/>
        <v>0</v>
      </c>
      <c r="H14" s="77">
        <v>4.0947972605925115E-2</v>
      </c>
      <c r="I14" s="77">
        <f t="shared" si="2"/>
        <v>4.0947972605925115E-2</v>
      </c>
      <c r="J14" s="76">
        <f>分析係数表!G17</f>
        <v>0.21220930232558138</v>
      </c>
      <c r="K14" s="78">
        <f t="shared" si="3"/>
        <v>8.689540698350387E-3</v>
      </c>
      <c r="L14" s="79"/>
      <c r="M14" s="80"/>
      <c r="N14" s="81">
        <f>分析係数表!H17</f>
        <v>2.9483246344475873E-3</v>
      </c>
      <c r="O14" s="82">
        <f t="shared" si="4"/>
        <v>1.4872919057751271E-2</v>
      </c>
      <c r="P14" s="76">
        <f>分析係数表!C17</f>
        <v>0.42397137745974955</v>
      </c>
      <c r="Q14" s="82">
        <f t="shared" si="5"/>
        <v>6.3056919797621668E-3</v>
      </c>
      <c r="R14" s="83">
        <v>1.2670524076754877E-2</v>
      </c>
      <c r="S14" s="84">
        <f t="shared" si="6"/>
        <v>5.3618496682679991E-2</v>
      </c>
      <c r="T14" s="85">
        <f>分析係数表!F17</f>
        <v>0.32194767441860467</v>
      </c>
      <c r="U14" s="86">
        <f t="shared" si="7"/>
        <v>1.7262350312810492E-2</v>
      </c>
      <c r="V14" s="87">
        <f>分析係数表!D17</f>
        <v>4.1908914728682169E-2</v>
      </c>
      <c r="W14" s="167">
        <f t="shared" si="8"/>
        <v>0</v>
      </c>
      <c r="X14" s="76">
        <f>分析係数表!E17</f>
        <v>4.2151162790697673E-2</v>
      </c>
      <c r="Y14" s="166">
        <f t="shared" si="9"/>
        <v>0</v>
      </c>
    </row>
    <row r="15" spans="1:25" x14ac:dyDescent="0.2">
      <c r="A15" s="6" t="s">
        <v>3</v>
      </c>
      <c r="B15" s="5" t="s">
        <v>31</v>
      </c>
      <c r="C15" s="90"/>
      <c r="D15" s="76">
        <f>投入係数表!N15</f>
        <v>5.6179775280898875E-3</v>
      </c>
      <c r="E15" s="77">
        <f t="shared" si="0"/>
        <v>0.5617977528089888</v>
      </c>
      <c r="F15" s="76">
        <f>分析係数表!C18</f>
        <v>0.3411764705882353</v>
      </c>
      <c r="G15" s="77">
        <f t="shared" si="1"/>
        <v>0.19167217448777266</v>
      </c>
      <c r="H15" s="77">
        <v>0.2156321953712953</v>
      </c>
      <c r="I15" s="77">
        <f t="shared" si="2"/>
        <v>0.2156321953712953</v>
      </c>
      <c r="J15" s="76">
        <f>分析係数表!G18</f>
        <v>0.21582733812949639</v>
      </c>
      <c r="K15" s="78">
        <f t="shared" si="3"/>
        <v>4.653932274200618E-2</v>
      </c>
      <c r="L15" s="79"/>
      <c r="M15" s="80"/>
      <c r="N15" s="81">
        <f>分析係数表!H18</f>
        <v>4.7810669747798716E-4</v>
      </c>
      <c r="O15" s="82">
        <f t="shared" si="4"/>
        <v>2.4118247120677736E-3</v>
      </c>
      <c r="P15" s="76">
        <f>分析係数表!C18</f>
        <v>0.3411764705882353</v>
      </c>
      <c r="Q15" s="82">
        <f t="shared" si="5"/>
        <v>8.2285784294076978E-4</v>
      </c>
      <c r="R15" s="83">
        <v>1.7120345003945573E-3</v>
      </c>
      <c r="S15" s="84">
        <f t="shared" si="6"/>
        <v>0.21734422987168986</v>
      </c>
      <c r="T15" s="85">
        <f>分析係数表!F18</f>
        <v>0.45899280575539569</v>
      </c>
      <c r="U15" s="86">
        <f t="shared" si="7"/>
        <v>9.9759437883552612E-2</v>
      </c>
      <c r="V15" s="87">
        <f>分析係数表!D18</f>
        <v>0.1223021582733813</v>
      </c>
      <c r="W15" s="167">
        <f t="shared" si="8"/>
        <v>0</v>
      </c>
      <c r="X15" s="76">
        <f>分析係数表!E18</f>
        <v>0.12949640287769784</v>
      </c>
      <c r="Y15" s="166">
        <f t="shared" si="9"/>
        <v>0</v>
      </c>
    </row>
    <row r="16" spans="1:25" x14ac:dyDescent="0.2">
      <c r="A16" s="6" t="s">
        <v>4</v>
      </c>
      <c r="B16" s="5" t="s">
        <v>32</v>
      </c>
      <c r="C16" s="75">
        <f>最終需要_まとめ!C17</f>
        <v>100</v>
      </c>
      <c r="D16" s="76">
        <f>投入係数表!N16</f>
        <v>0.5393258426966292</v>
      </c>
      <c r="E16" s="77">
        <f t="shared" si="0"/>
        <v>53.932584269662918</v>
      </c>
      <c r="F16" s="76">
        <f>分析係数表!C19</f>
        <v>3.2631144155307767E-2</v>
      </c>
      <c r="G16" s="77">
        <f t="shared" si="1"/>
        <v>1.7598819319716548</v>
      </c>
      <c r="H16" s="77">
        <v>1.7934335585051191</v>
      </c>
      <c r="I16" s="77">
        <f t="shared" si="2"/>
        <v>101.79343355850511</v>
      </c>
      <c r="J16" s="76">
        <f>分析係数表!G19</f>
        <v>5.8988764044943819E-2</v>
      </c>
      <c r="K16" s="78">
        <f t="shared" si="3"/>
        <v>6.0046688335073242</v>
      </c>
      <c r="L16" s="79"/>
      <c r="M16" s="80"/>
      <c r="N16" s="81">
        <f>分析係数表!H19</f>
        <v>-1.1952667436949679E-4</v>
      </c>
      <c r="O16" s="82">
        <f t="shared" si="4"/>
        <v>-6.029561780169434E-4</v>
      </c>
      <c r="P16" s="76">
        <f>分析係数表!C19</f>
        <v>3.2631144155307767E-2</v>
      </c>
      <c r="Q16" s="82">
        <f t="shared" si="5"/>
        <v>-1.9675149964204294E-5</v>
      </c>
      <c r="R16" s="83">
        <v>1.2658101030697103E-4</v>
      </c>
      <c r="S16" s="84">
        <f t="shared" si="6"/>
        <v>101.79356013951542</v>
      </c>
      <c r="T16" s="85">
        <f>分析係数表!F19</f>
        <v>0.2443820224719101</v>
      </c>
      <c r="U16" s="86">
        <f t="shared" si="7"/>
        <v>24.876516101510791</v>
      </c>
      <c r="V16" s="87">
        <f>分析係数表!D19</f>
        <v>4.49438202247191E-2</v>
      </c>
      <c r="W16" s="167">
        <f t="shared" si="8"/>
        <v>5</v>
      </c>
      <c r="X16" s="76">
        <f>分析係数表!E19</f>
        <v>4.7752808988764044E-2</v>
      </c>
      <c r="Y16" s="166">
        <f t="shared" si="9"/>
        <v>5</v>
      </c>
    </row>
    <row r="17" spans="1:25" x14ac:dyDescent="0.2">
      <c r="A17" s="6" t="s">
        <v>5</v>
      </c>
      <c r="B17" s="5" t="s">
        <v>33</v>
      </c>
      <c r="C17" s="90"/>
      <c r="D17" s="76">
        <f>投入係数表!N17</f>
        <v>8.4269662921348312E-3</v>
      </c>
      <c r="E17" s="77">
        <f t="shared" si="0"/>
        <v>0.84269662921348309</v>
      </c>
      <c r="F17" s="76">
        <f>分析係数表!C20</f>
        <v>6.4516129032258118E-2</v>
      </c>
      <c r="G17" s="77">
        <f t="shared" si="1"/>
        <v>5.436752446538605E-2</v>
      </c>
      <c r="H17" s="77">
        <v>5.9185722521065347E-2</v>
      </c>
      <c r="I17" s="77">
        <f t="shared" si="2"/>
        <v>5.9185722521065347E-2</v>
      </c>
      <c r="J17" s="76">
        <f>分析係数表!G20</f>
        <v>0.10153846153846154</v>
      </c>
      <c r="K17" s="78">
        <f t="shared" si="3"/>
        <v>6.0096272098312505E-3</v>
      </c>
      <c r="L17" s="79"/>
      <c r="M17" s="80"/>
      <c r="N17" s="81">
        <f>分析係数表!H20</f>
        <v>5.9763337184748399E-4</v>
      </c>
      <c r="O17" s="82">
        <f t="shared" si="4"/>
        <v>3.0147808900847172E-3</v>
      </c>
      <c r="P17" s="76">
        <f>分析係数表!C20</f>
        <v>6.4516129032258118E-2</v>
      </c>
      <c r="Q17" s="82">
        <f t="shared" si="5"/>
        <v>1.945019929086916E-4</v>
      </c>
      <c r="R17" s="83">
        <v>4.5908790650093508E-4</v>
      </c>
      <c r="S17" s="84">
        <f t="shared" si="6"/>
        <v>5.964481042756628E-2</v>
      </c>
      <c r="T17" s="85">
        <f>分析係数表!F20</f>
        <v>0.22461538461538461</v>
      </c>
      <c r="U17" s="86">
        <f t="shared" si="7"/>
        <v>1.3397142034499503E-2</v>
      </c>
      <c r="V17" s="87">
        <f>分析係数表!D20</f>
        <v>1.2307692307692308E-2</v>
      </c>
      <c r="W17" s="167">
        <f t="shared" si="8"/>
        <v>0</v>
      </c>
      <c r="X17" s="76">
        <f>分析係数表!E20</f>
        <v>1.2307692307692308E-2</v>
      </c>
      <c r="Y17" s="166">
        <f t="shared" si="9"/>
        <v>0</v>
      </c>
    </row>
    <row r="18" spans="1:25" x14ac:dyDescent="0.2">
      <c r="A18" s="6" t="s">
        <v>6</v>
      </c>
      <c r="B18" s="5" t="s">
        <v>34</v>
      </c>
      <c r="C18" s="90"/>
      <c r="D18" s="76">
        <f>投入係数表!N18</f>
        <v>0</v>
      </c>
      <c r="E18" s="77">
        <f t="shared" si="0"/>
        <v>0</v>
      </c>
      <c r="F18" s="76">
        <f>分析係数表!C21</f>
        <v>0.91527001862197399</v>
      </c>
      <c r="G18" s="77">
        <f t="shared" si="1"/>
        <v>0</v>
      </c>
      <c r="H18" s="77">
        <v>0.16633442356401504</v>
      </c>
      <c r="I18" s="77">
        <f t="shared" si="2"/>
        <v>0.16633442356401504</v>
      </c>
      <c r="J18" s="76">
        <f>分析係数表!G21</f>
        <v>0.28514332965821387</v>
      </c>
      <c r="K18" s="78">
        <f t="shared" si="3"/>
        <v>4.7429151371822915E-2</v>
      </c>
      <c r="L18" s="79"/>
      <c r="M18" s="80"/>
      <c r="N18" s="81">
        <f>分析係数表!H21</f>
        <v>9.9605561974580657E-4</v>
      </c>
      <c r="O18" s="82">
        <f t="shared" si="4"/>
        <v>5.0246348168078618E-3</v>
      </c>
      <c r="P18" s="76">
        <f>分析係数表!C21</f>
        <v>0.91527001862197399</v>
      </c>
      <c r="Q18" s="82">
        <f t="shared" si="5"/>
        <v>4.5988976023483502E-3</v>
      </c>
      <c r="R18" s="83">
        <v>9.6342729327554277E-3</v>
      </c>
      <c r="S18" s="84">
        <f t="shared" si="6"/>
        <v>0.17596869649677047</v>
      </c>
      <c r="T18" s="85">
        <f>分析係数表!F21</f>
        <v>0.42530319735391398</v>
      </c>
      <c r="U18" s="86">
        <f t="shared" si="7"/>
        <v>7.4840049254276966E-2</v>
      </c>
      <c r="V18" s="87">
        <f>分析係数表!D21</f>
        <v>8.7513781697905177E-2</v>
      </c>
      <c r="W18" s="167">
        <f t="shared" si="8"/>
        <v>0</v>
      </c>
      <c r="X18" s="76">
        <f>分析係数表!E21</f>
        <v>7.5661521499448728E-2</v>
      </c>
      <c r="Y18" s="166">
        <f t="shared" si="9"/>
        <v>0</v>
      </c>
    </row>
    <row r="19" spans="1:25" x14ac:dyDescent="0.2">
      <c r="A19" s="6" t="s">
        <v>7</v>
      </c>
      <c r="B19" s="5" t="s">
        <v>268</v>
      </c>
      <c r="C19" s="90"/>
      <c r="D19" s="76">
        <f>投入係数表!N19</f>
        <v>0</v>
      </c>
      <c r="E19" s="77">
        <f t="shared" si="0"/>
        <v>0</v>
      </c>
      <c r="F19" s="76">
        <f>分析係数表!C22</f>
        <v>0.14107142857142863</v>
      </c>
      <c r="G19" s="77">
        <f t="shared" si="1"/>
        <v>0</v>
      </c>
      <c r="H19" s="77">
        <v>1.1774774022536637E-3</v>
      </c>
      <c r="I19" s="77">
        <f t="shared" si="2"/>
        <v>1.1774774022536637E-3</v>
      </c>
      <c r="J19" s="76">
        <f>分析係数表!G22</f>
        <v>0.19425587467362923</v>
      </c>
      <c r="K19" s="78">
        <f t="shared" si="3"/>
        <v>2.2873190268321819E-4</v>
      </c>
      <c r="L19" s="79"/>
      <c r="M19" s="80"/>
      <c r="N19" s="81">
        <f>分析係数表!H22</f>
        <v>3.9842224789832265E-5</v>
      </c>
      <c r="O19" s="82">
        <f t="shared" si="4"/>
        <v>2.0098539267231449E-4</v>
      </c>
      <c r="P19" s="76">
        <f>分析係数表!C22</f>
        <v>0.14107142857142863</v>
      </c>
      <c r="Q19" s="82">
        <f t="shared" si="5"/>
        <v>2.8353296466272949E-5</v>
      </c>
      <c r="R19" s="83">
        <v>2.3824771884978422E-4</v>
      </c>
      <c r="S19" s="84">
        <f t="shared" si="6"/>
        <v>1.4157251211034479E-3</v>
      </c>
      <c r="T19" s="85">
        <f>分析係数表!F22</f>
        <v>0.41148825065274153</v>
      </c>
      <c r="U19" s="86">
        <f t="shared" si="7"/>
        <v>5.8255425348799838E-4</v>
      </c>
      <c r="V19" s="87">
        <f>分析係数表!D22</f>
        <v>6.2663185378590081E-3</v>
      </c>
      <c r="W19" s="167">
        <f t="shared" si="8"/>
        <v>0</v>
      </c>
      <c r="X19" s="76">
        <f>分析係数表!E22</f>
        <v>5.2219321148825066E-3</v>
      </c>
      <c r="Y19" s="166">
        <f t="shared" si="9"/>
        <v>0</v>
      </c>
    </row>
    <row r="20" spans="1:25" x14ac:dyDescent="0.2">
      <c r="A20" s="6" t="s">
        <v>8</v>
      </c>
      <c r="B20" s="5" t="s">
        <v>269</v>
      </c>
      <c r="C20" s="90"/>
      <c r="D20" s="76">
        <f>投入係数表!N20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2.0098539267231449E-4</v>
      </c>
      <c r="P20" s="76">
        <f>分析係数表!C23</f>
        <v>0</v>
      </c>
      <c r="Q20" s="82">
        <f t="shared" si="5"/>
        <v>0</v>
      </c>
      <c r="R20" s="83">
        <v>0</v>
      </c>
      <c r="S20" s="84">
        <f t="shared" si="6"/>
        <v>0</v>
      </c>
      <c r="T20" s="85">
        <f>分析係数表!F23</f>
        <v>0.43755958055290756</v>
      </c>
      <c r="U20" s="86">
        <f t="shared" si="7"/>
        <v>0</v>
      </c>
      <c r="V20" s="87">
        <f>分析係数表!D23</f>
        <v>4.9571020019065777E-2</v>
      </c>
      <c r="W20" s="167">
        <f t="shared" si="8"/>
        <v>0</v>
      </c>
      <c r="X20" s="76">
        <f>分析係数表!E23</f>
        <v>4.38512869399428E-2</v>
      </c>
      <c r="Y20" s="166">
        <f t="shared" si="9"/>
        <v>0</v>
      </c>
    </row>
    <row r="21" spans="1:25" x14ac:dyDescent="0.2">
      <c r="A21" s="6" t="s">
        <v>9</v>
      </c>
      <c r="B21" s="5" t="s">
        <v>270</v>
      </c>
      <c r="C21" s="90"/>
      <c r="D21" s="76">
        <f>投入係数表!N21</f>
        <v>0</v>
      </c>
      <c r="E21" s="77">
        <f t="shared" si="0"/>
        <v>0</v>
      </c>
      <c r="F21" s="76">
        <f>分析係数表!C24</f>
        <v>1</v>
      </c>
      <c r="G21" s="77">
        <f t="shared" si="1"/>
        <v>0</v>
      </c>
      <c r="H21" s="77">
        <v>4.3363868897739327E-3</v>
      </c>
      <c r="I21" s="77">
        <f t="shared" si="2"/>
        <v>4.3363868897739327E-3</v>
      </c>
      <c r="J21" s="76">
        <f>分析係数表!G24</f>
        <v>0.20760410380205191</v>
      </c>
      <c r="K21" s="78">
        <f t="shared" si="3"/>
        <v>9.002517139904846E-4</v>
      </c>
      <c r="L21" s="79"/>
      <c r="M21" s="80"/>
      <c r="N21" s="81">
        <f>分析係数表!H24</f>
        <v>3.9842224789832264E-4</v>
      </c>
      <c r="O21" s="82">
        <f t="shared" si="4"/>
        <v>2.0098539267231447E-3</v>
      </c>
      <c r="P21" s="76">
        <f>分析係数表!C24</f>
        <v>1</v>
      </c>
      <c r="Q21" s="82">
        <f t="shared" si="5"/>
        <v>2.0098539267231447E-3</v>
      </c>
      <c r="R21" s="83">
        <v>4.2962716241076154E-3</v>
      </c>
      <c r="S21" s="84">
        <f t="shared" si="6"/>
        <v>8.6326585138815481E-3</v>
      </c>
      <c r="T21" s="85">
        <f>分析係数表!F24</f>
        <v>0.38986119493059745</v>
      </c>
      <c r="U21" s="86">
        <f t="shared" si="7"/>
        <v>3.365538563649656E-3</v>
      </c>
      <c r="V21" s="87">
        <f>分析係数表!D24</f>
        <v>0.12190706095353047</v>
      </c>
      <c r="W21" s="167">
        <f t="shared" si="8"/>
        <v>0</v>
      </c>
      <c r="X21" s="76">
        <f>分析係数表!E24</f>
        <v>0.12492456246228123</v>
      </c>
      <c r="Y21" s="166">
        <f t="shared" si="9"/>
        <v>0</v>
      </c>
    </row>
    <row r="22" spans="1:25" x14ac:dyDescent="0.2">
      <c r="A22" s="6" t="s">
        <v>10</v>
      </c>
      <c r="B22" s="5" t="s">
        <v>271</v>
      </c>
      <c r="C22" s="90"/>
      <c r="D22" s="76">
        <f>投入係数表!N22</f>
        <v>0</v>
      </c>
      <c r="E22" s="77">
        <f t="shared" si="0"/>
        <v>0</v>
      </c>
      <c r="F22" s="76">
        <f>分析係数表!C25</f>
        <v>2.3217247097844118E-2</v>
      </c>
      <c r="G22" s="77">
        <f t="shared" si="1"/>
        <v>0</v>
      </c>
      <c r="H22" s="77">
        <v>3.7122169655041991E-4</v>
      </c>
      <c r="I22" s="77">
        <f t="shared" si="2"/>
        <v>3.7122169655041991E-4</v>
      </c>
      <c r="J22" s="76">
        <f>分析係数表!G25</f>
        <v>0.19607843137254902</v>
      </c>
      <c r="K22" s="78">
        <f t="shared" si="3"/>
        <v>7.2788567951062721E-5</v>
      </c>
      <c r="L22" s="79"/>
      <c r="M22" s="80"/>
      <c r="N22" s="81">
        <f>分析係数表!H25</f>
        <v>5.5779114705765173E-4</v>
      </c>
      <c r="O22" s="82">
        <f t="shared" si="4"/>
        <v>2.8137954974124029E-3</v>
      </c>
      <c r="P22" s="76">
        <f>分析係数表!C25</f>
        <v>2.3217247097844118E-2</v>
      </c>
      <c r="Q22" s="82">
        <f t="shared" si="5"/>
        <v>6.5328585346224963E-5</v>
      </c>
      <c r="R22" s="83">
        <v>2.2419118713354764E-4</v>
      </c>
      <c r="S22" s="84">
        <f t="shared" si="6"/>
        <v>5.9541288368396761E-4</v>
      </c>
      <c r="T22" s="85">
        <f>分析係数表!F25</f>
        <v>0.34640522875816993</v>
      </c>
      <c r="U22" s="86">
        <f t="shared" si="7"/>
        <v>2.0625413617810642E-4</v>
      </c>
      <c r="V22" s="87">
        <f>分析係数表!D25</f>
        <v>3.9215686274509803E-2</v>
      </c>
      <c r="W22" s="167">
        <f t="shared" si="8"/>
        <v>0</v>
      </c>
      <c r="X22" s="76">
        <f>分析係数表!E25</f>
        <v>3.9215686274509803E-2</v>
      </c>
      <c r="Y22" s="166">
        <f t="shared" si="9"/>
        <v>0</v>
      </c>
    </row>
    <row r="23" spans="1:25" x14ac:dyDescent="0.2">
      <c r="A23" s="6" t="s">
        <v>11</v>
      </c>
      <c r="B23" s="5" t="s">
        <v>35</v>
      </c>
      <c r="C23" s="90"/>
      <c r="D23" s="76">
        <f>投入係数表!N23</f>
        <v>0</v>
      </c>
      <c r="E23" s="77">
        <f t="shared" si="0"/>
        <v>0</v>
      </c>
      <c r="F23" s="76">
        <f>分析係数表!C26</f>
        <v>0.3263433813892529</v>
      </c>
      <c r="G23" s="77">
        <f t="shared" si="1"/>
        <v>0</v>
      </c>
      <c r="H23" s="77">
        <v>3.3970761696268366E-3</v>
      </c>
      <c r="I23" s="77">
        <f t="shared" si="2"/>
        <v>3.3970761696268366E-3</v>
      </c>
      <c r="J23" s="76">
        <f>分析係数表!G26</f>
        <v>0.19720279720279721</v>
      </c>
      <c r="K23" s="78">
        <f t="shared" si="3"/>
        <v>6.6991292296137621E-4</v>
      </c>
      <c r="L23" s="79"/>
      <c r="M23" s="80"/>
      <c r="N23" s="81">
        <f>分析係数表!H26</f>
        <v>1.195266743694968E-2</v>
      </c>
      <c r="O23" s="82">
        <f t="shared" si="4"/>
        <v>6.0295617801694346E-2</v>
      </c>
      <c r="P23" s="76">
        <f>分析係数表!C26</f>
        <v>0.3263433813892529</v>
      </c>
      <c r="Q23" s="82">
        <f t="shared" si="5"/>
        <v>1.9677075796358964E-2</v>
      </c>
      <c r="R23" s="83">
        <v>2.0876838410168165E-2</v>
      </c>
      <c r="S23" s="84">
        <f t="shared" si="6"/>
        <v>2.4273914579795001E-2</v>
      </c>
      <c r="T23" s="85">
        <f>分析係数表!F26</f>
        <v>0.33496503496503499</v>
      </c>
      <c r="U23" s="86">
        <f t="shared" si="7"/>
        <v>8.1309126459593057E-3</v>
      </c>
      <c r="V23" s="87">
        <f>分析係数表!D26</f>
        <v>7.8321678321678329E-2</v>
      </c>
      <c r="W23" s="167">
        <f t="shared" si="8"/>
        <v>0</v>
      </c>
      <c r="X23" s="76">
        <f>分析係数表!E26</f>
        <v>8.3216783216783219E-2</v>
      </c>
      <c r="Y23" s="166">
        <f t="shared" si="9"/>
        <v>0</v>
      </c>
    </row>
    <row r="24" spans="1:25" x14ac:dyDescent="0.2">
      <c r="A24" s="6" t="s">
        <v>12</v>
      </c>
      <c r="B24" s="5" t="s">
        <v>365</v>
      </c>
      <c r="C24" s="90"/>
      <c r="D24" s="76">
        <f>投入係数表!N24</f>
        <v>0</v>
      </c>
      <c r="E24" s="77">
        <f t="shared" si="0"/>
        <v>0</v>
      </c>
      <c r="F24" s="76">
        <f>分析係数表!C27</f>
        <v>4.6641791044776171E-2</v>
      </c>
      <c r="G24" s="77">
        <f t="shared" si="1"/>
        <v>0</v>
      </c>
      <c r="H24" s="77">
        <v>5.2251109523361211E-5</v>
      </c>
      <c r="I24" s="77">
        <f t="shared" si="2"/>
        <v>5.2251109523361211E-5</v>
      </c>
      <c r="J24" s="76">
        <f>分析係数表!G27</f>
        <v>0.18461538461538463</v>
      </c>
      <c r="K24" s="78">
        <f t="shared" si="3"/>
        <v>9.6463586812359156E-6</v>
      </c>
      <c r="L24" s="79"/>
      <c r="M24" s="80"/>
      <c r="N24" s="81">
        <f>分析係数表!H27</f>
        <v>1.1394876289892027E-2</v>
      </c>
      <c r="O24" s="82">
        <f t="shared" si="4"/>
        <v>5.7481822304281935E-2</v>
      </c>
      <c r="P24" s="76">
        <f>分析係数表!C27</f>
        <v>4.6641791044776171E-2</v>
      </c>
      <c r="Q24" s="82">
        <f t="shared" si="5"/>
        <v>2.6810551447892725E-3</v>
      </c>
      <c r="R24" s="83">
        <v>2.6895048930137464E-3</v>
      </c>
      <c r="S24" s="84">
        <f t="shared" si="6"/>
        <v>2.7417560025371078E-3</v>
      </c>
      <c r="T24" s="85">
        <f>分析係数表!F27</f>
        <v>0.35384615384615387</v>
      </c>
      <c r="U24" s="86">
        <f t="shared" si="7"/>
        <v>9.7015981628236132E-4</v>
      </c>
      <c r="V24" s="87">
        <f>分析係数表!D27</f>
        <v>3.0769230769230771E-2</v>
      </c>
      <c r="W24" s="167">
        <f t="shared" si="8"/>
        <v>0</v>
      </c>
      <c r="X24" s="76">
        <f>分析係数表!E27</f>
        <v>4.6153846153846156E-2</v>
      </c>
      <c r="Y24" s="166">
        <f t="shared" si="9"/>
        <v>0</v>
      </c>
    </row>
    <row r="25" spans="1:25" x14ac:dyDescent="0.2">
      <c r="A25" s="6" t="s">
        <v>13</v>
      </c>
      <c r="B25" s="5" t="s">
        <v>191</v>
      </c>
      <c r="C25" s="90"/>
      <c r="D25" s="76">
        <f>投入係数表!N25</f>
        <v>0</v>
      </c>
      <c r="E25" s="77">
        <f t="shared" si="0"/>
        <v>0</v>
      </c>
      <c r="F25" s="76">
        <f>分析係数表!C28</f>
        <v>2.8632025450689325E-2</v>
      </c>
      <c r="G25" s="77">
        <f t="shared" si="1"/>
        <v>0</v>
      </c>
      <c r="H25" s="77">
        <v>2.8954597177089676E-4</v>
      </c>
      <c r="I25" s="77">
        <f t="shared" si="2"/>
        <v>2.8954597177089676E-4</v>
      </c>
      <c r="J25" s="76">
        <f>分析係数表!G28</f>
        <v>0.12903225806451613</v>
      </c>
      <c r="K25" s="78">
        <f t="shared" si="3"/>
        <v>3.7360770551083452E-5</v>
      </c>
      <c r="L25" s="79"/>
      <c r="M25" s="80"/>
      <c r="N25" s="81">
        <f>分析係数表!H28</f>
        <v>2.2510857006255228E-2</v>
      </c>
      <c r="O25" s="82">
        <f t="shared" si="4"/>
        <v>0.11355674685985767</v>
      </c>
      <c r="P25" s="76">
        <f>分析係数表!C28</f>
        <v>2.8632025450689325E-2</v>
      </c>
      <c r="Q25" s="82">
        <f t="shared" si="5"/>
        <v>3.2513596661889301E-3</v>
      </c>
      <c r="R25" s="83">
        <v>3.348899933166059E-3</v>
      </c>
      <c r="S25" s="84">
        <f t="shared" si="6"/>
        <v>3.6384459049369558E-3</v>
      </c>
      <c r="T25" s="85">
        <f>分析係数表!F28</f>
        <v>0.22580645161290322</v>
      </c>
      <c r="U25" s="86">
        <f t="shared" si="7"/>
        <v>8.2158455917931254E-4</v>
      </c>
      <c r="V25" s="87">
        <f>分析係数表!D28</f>
        <v>0.15207373271889402</v>
      </c>
      <c r="W25" s="167">
        <f t="shared" si="8"/>
        <v>0</v>
      </c>
      <c r="X25" s="76">
        <f>分析係数表!E28</f>
        <v>9.6774193548387094E-2</v>
      </c>
      <c r="Y25" s="166">
        <f t="shared" si="9"/>
        <v>0</v>
      </c>
    </row>
    <row r="26" spans="1:25" x14ac:dyDescent="0.2">
      <c r="A26" s="6" t="s">
        <v>14</v>
      </c>
      <c r="B26" s="5" t="s">
        <v>50</v>
      </c>
      <c r="C26" s="90"/>
      <c r="D26" s="76">
        <f>投入係数表!N26</f>
        <v>8.4269662921348312E-3</v>
      </c>
      <c r="E26" s="77">
        <f t="shared" si="0"/>
        <v>0.84269662921348309</v>
      </c>
      <c r="F26" s="76">
        <f>分析係数表!C29</f>
        <v>0.63560732113144758</v>
      </c>
      <c r="G26" s="77">
        <f t="shared" si="1"/>
        <v>0.53562414702088279</v>
      </c>
      <c r="H26" s="77">
        <v>0.57944398049540746</v>
      </c>
      <c r="I26" s="77">
        <f t="shared" si="2"/>
        <v>0.57944398049540746</v>
      </c>
      <c r="J26" s="76">
        <f>分析係数表!G29</f>
        <v>0.25937031484257872</v>
      </c>
      <c r="K26" s="78">
        <f t="shared" si="3"/>
        <v>0.15029056765473087</v>
      </c>
      <c r="L26" s="79"/>
      <c r="M26" s="80"/>
      <c r="N26" s="81">
        <f>分析係数表!H29</f>
        <v>1.0239451770986892E-2</v>
      </c>
      <c r="O26" s="82">
        <f t="shared" si="4"/>
        <v>5.1653245916784822E-2</v>
      </c>
      <c r="P26" s="76">
        <f>分析係数表!C29</f>
        <v>0.63560732113144758</v>
      </c>
      <c r="Q26" s="82">
        <f t="shared" si="5"/>
        <v>3.2831181264911483E-2</v>
      </c>
      <c r="R26" s="83">
        <v>4.0839764004091186E-2</v>
      </c>
      <c r="S26" s="84">
        <f t="shared" si="6"/>
        <v>0.62028374449949863</v>
      </c>
      <c r="T26" s="85">
        <f>分析係数表!F29</f>
        <v>0.38680659670164919</v>
      </c>
      <c r="U26" s="86">
        <f t="shared" si="7"/>
        <v>0.23992984419920638</v>
      </c>
      <c r="V26" s="87">
        <f>分析係数表!D29</f>
        <v>0.1184407796101949</v>
      </c>
      <c r="W26" s="167">
        <f t="shared" si="8"/>
        <v>0</v>
      </c>
      <c r="X26" s="76">
        <f>分析係数表!E29</f>
        <v>6.5967016491754127E-2</v>
      </c>
      <c r="Y26" s="166">
        <f t="shared" si="9"/>
        <v>0</v>
      </c>
    </row>
    <row r="27" spans="1:25" x14ac:dyDescent="0.2">
      <c r="A27" s="6" t="s">
        <v>15</v>
      </c>
      <c r="B27" s="5" t="s">
        <v>36</v>
      </c>
      <c r="C27" s="90"/>
      <c r="D27" s="76">
        <f>投入係数表!N27</f>
        <v>5.6179775280898875E-3</v>
      </c>
      <c r="E27" s="77">
        <f t="shared" si="0"/>
        <v>0.5617977528089888</v>
      </c>
      <c r="F27" s="76">
        <f>分析係数表!C30</f>
        <v>1</v>
      </c>
      <c r="G27" s="77">
        <f t="shared" si="1"/>
        <v>0.5617977528089888</v>
      </c>
      <c r="H27" s="77">
        <v>0.58270899823693689</v>
      </c>
      <c r="I27" s="77">
        <f t="shared" si="2"/>
        <v>0.58270899823693689</v>
      </c>
      <c r="J27" s="76">
        <f>分析係数表!G30</f>
        <v>0.34552666372851476</v>
      </c>
      <c r="K27" s="78">
        <f t="shared" si="3"/>
        <v>0.20134149608539378</v>
      </c>
      <c r="L27" s="79"/>
      <c r="M27" s="80"/>
      <c r="N27" s="81">
        <f>分析係数表!H30</f>
        <v>0</v>
      </c>
      <c r="O27" s="82">
        <f t="shared" si="4"/>
        <v>0</v>
      </c>
      <c r="P27" s="76">
        <f>分析係数表!C30</f>
        <v>1</v>
      </c>
      <c r="Q27" s="82">
        <f t="shared" si="5"/>
        <v>0</v>
      </c>
      <c r="R27" s="83">
        <v>8.5401981820871359E-3</v>
      </c>
      <c r="S27" s="84">
        <f t="shared" si="6"/>
        <v>0.59124919641902407</v>
      </c>
      <c r="T27" s="85">
        <f>分析係数表!F30</f>
        <v>0.44072278536800352</v>
      </c>
      <c r="U27" s="86">
        <f t="shared" si="7"/>
        <v>0.2605769926923861</v>
      </c>
      <c r="V27" s="87">
        <f>分析係数表!D30</f>
        <v>0.15998237108858529</v>
      </c>
      <c r="W27" s="167">
        <f t="shared" si="8"/>
        <v>0</v>
      </c>
      <c r="X27" s="76">
        <f>分析係数表!E30</f>
        <v>8.153371529308065E-2</v>
      </c>
      <c r="Y27" s="166">
        <f t="shared" si="9"/>
        <v>0</v>
      </c>
    </row>
    <row r="28" spans="1:25" x14ac:dyDescent="0.2">
      <c r="A28" s="6" t="s">
        <v>16</v>
      </c>
      <c r="B28" s="5" t="s">
        <v>192</v>
      </c>
      <c r="C28" s="90"/>
      <c r="D28" s="76">
        <f>投入係数表!N28</f>
        <v>4.49438202247191E-2</v>
      </c>
      <c r="E28" s="77">
        <f t="shared" si="0"/>
        <v>4.4943820224719104</v>
      </c>
      <c r="F28" s="76">
        <f>分析係数表!C31</f>
        <v>3.6128152692569859E-2</v>
      </c>
      <c r="G28" s="77">
        <f t="shared" si="1"/>
        <v>0.16237371996660613</v>
      </c>
      <c r="H28" s="77">
        <v>0.17403384958333062</v>
      </c>
      <c r="I28" s="77">
        <f t="shared" si="2"/>
        <v>0.17403384958333062</v>
      </c>
      <c r="J28" s="76">
        <f>分析係数表!G31</f>
        <v>5.6603773584905662E-2</v>
      </c>
      <c r="K28" s="78">
        <f t="shared" si="3"/>
        <v>9.8509726179243744E-3</v>
      </c>
      <c r="L28" s="79"/>
      <c r="M28" s="80"/>
      <c r="N28" s="81">
        <f>分析係数表!H31</f>
        <v>2.4303757121797682E-2</v>
      </c>
      <c r="O28" s="82">
        <f t="shared" si="4"/>
        <v>0.12260108953011183</v>
      </c>
      <c r="P28" s="76">
        <f>分析係数表!C31</f>
        <v>3.6128152692569859E-2</v>
      </c>
      <c r="Q28" s="82">
        <f t="shared" si="5"/>
        <v>4.4293508828193075E-3</v>
      </c>
      <c r="R28" s="83">
        <v>5.0654528275137032E-3</v>
      </c>
      <c r="S28" s="84">
        <f t="shared" si="6"/>
        <v>0.17909930241084432</v>
      </c>
      <c r="T28" s="85">
        <f>分析係数表!F31</f>
        <v>0.33962264150943394</v>
      </c>
      <c r="U28" s="86">
        <f t="shared" si="7"/>
        <v>6.0826178177267876E-2</v>
      </c>
      <c r="V28" s="87">
        <f>分析係数表!D31</f>
        <v>0</v>
      </c>
      <c r="W28" s="167">
        <f t="shared" si="8"/>
        <v>0</v>
      </c>
      <c r="X28" s="76">
        <f>分析係数表!E31</f>
        <v>0</v>
      </c>
      <c r="Y28" s="166">
        <f t="shared" si="9"/>
        <v>0</v>
      </c>
    </row>
    <row r="29" spans="1:25" x14ac:dyDescent="0.2">
      <c r="A29" s="6" t="s">
        <v>17</v>
      </c>
      <c r="B29" s="5" t="s">
        <v>272</v>
      </c>
      <c r="C29" s="90"/>
      <c r="D29" s="76">
        <f>投入係数表!N29</f>
        <v>0</v>
      </c>
      <c r="E29" s="77">
        <f t="shared" si="0"/>
        <v>0</v>
      </c>
      <c r="F29" s="76">
        <f>分析係数表!C32</f>
        <v>1</v>
      </c>
      <c r="G29" s="77">
        <f t="shared" si="1"/>
        <v>0</v>
      </c>
      <c r="H29" s="77">
        <v>4.3758336801682333E-3</v>
      </c>
      <c r="I29" s="77">
        <f t="shared" si="2"/>
        <v>4.3758336801682333E-3</v>
      </c>
      <c r="J29" s="76">
        <f>分析係数表!G32</f>
        <v>0.14012738853503184</v>
      </c>
      <c r="K29" s="78">
        <f t="shared" si="3"/>
        <v>6.1317414626561233E-4</v>
      </c>
      <c r="L29" s="79"/>
      <c r="M29" s="80"/>
      <c r="N29" s="81">
        <f>分析係数表!H32</f>
        <v>7.0919160125901427E-3</v>
      </c>
      <c r="O29" s="82">
        <f t="shared" si="4"/>
        <v>3.5775399895671973E-2</v>
      </c>
      <c r="P29" s="76">
        <f>分析係数表!C32</f>
        <v>1</v>
      </c>
      <c r="Q29" s="82">
        <f t="shared" si="5"/>
        <v>3.5775399895671973E-2</v>
      </c>
      <c r="R29" s="83">
        <v>4.3196889135035679E-2</v>
      </c>
      <c r="S29" s="84">
        <f t="shared" si="6"/>
        <v>4.7572722815203916E-2</v>
      </c>
      <c r="T29" s="85">
        <f>分析係数表!F32</f>
        <v>0.48195329087048833</v>
      </c>
      <c r="U29" s="86">
        <f t="shared" si="7"/>
        <v>2.2927830316457089E-2</v>
      </c>
      <c r="V29" s="87">
        <f>分析係数表!D32</f>
        <v>1.0615711252653927E-2</v>
      </c>
      <c r="W29" s="167">
        <f t="shared" si="8"/>
        <v>0</v>
      </c>
      <c r="X29" s="76">
        <f>分析係数表!E32</f>
        <v>1.4861995753715499E-2</v>
      </c>
      <c r="Y29" s="166">
        <f t="shared" si="9"/>
        <v>0</v>
      </c>
    </row>
    <row r="30" spans="1:25" x14ac:dyDescent="0.2">
      <c r="A30" s="6" t="s">
        <v>18</v>
      </c>
      <c r="B30" s="5" t="s">
        <v>273</v>
      </c>
      <c r="C30" s="90"/>
      <c r="D30" s="76">
        <f>投入係数表!N30</f>
        <v>0</v>
      </c>
      <c r="E30" s="77">
        <f t="shared" si="0"/>
        <v>0</v>
      </c>
      <c r="F30" s="76">
        <f>分析係数表!C33</f>
        <v>1</v>
      </c>
      <c r="G30" s="77">
        <f t="shared" si="1"/>
        <v>0</v>
      </c>
      <c r="H30" s="77">
        <v>1.0553143868749811E-2</v>
      </c>
      <c r="I30" s="77">
        <f t="shared" si="2"/>
        <v>1.0553143868749811E-2</v>
      </c>
      <c r="J30" s="76">
        <f>分析係数表!G33</f>
        <v>0.50577557755775582</v>
      </c>
      <c r="K30" s="78">
        <f t="shared" si="3"/>
        <v>5.3375224352670255E-3</v>
      </c>
      <c r="L30" s="79"/>
      <c r="M30" s="80"/>
      <c r="N30" s="81">
        <f>分析係数表!H33</f>
        <v>1.0358978445356389E-3</v>
      </c>
      <c r="O30" s="82">
        <f t="shared" si="4"/>
        <v>5.2256202094801765E-3</v>
      </c>
      <c r="P30" s="76">
        <f>分析係数表!C33</f>
        <v>1</v>
      </c>
      <c r="Q30" s="82">
        <f t="shared" si="5"/>
        <v>5.2256202094801765E-3</v>
      </c>
      <c r="R30" s="83">
        <v>1.0451378804396574E-2</v>
      </c>
      <c r="S30" s="84">
        <f t="shared" si="6"/>
        <v>2.1004522673146384E-2</v>
      </c>
      <c r="T30" s="85">
        <f>分析係数表!F33</f>
        <v>0.6410891089108911</v>
      </c>
      <c r="U30" s="86">
        <f t="shared" si="7"/>
        <v>1.3465770723626024E-2</v>
      </c>
      <c r="V30" s="87">
        <f>分析係数表!D33</f>
        <v>2.3927392739273929E-2</v>
      </c>
      <c r="W30" s="167">
        <f t="shared" si="8"/>
        <v>0</v>
      </c>
      <c r="X30" s="76">
        <f>分析係数表!E33</f>
        <v>2.0627062706270627E-2</v>
      </c>
      <c r="Y30" s="166">
        <f t="shared" si="9"/>
        <v>0</v>
      </c>
    </row>
    <row r="31" spans="1:25" x14ac:dyDescent="0.2">
      <c r="A31" s="6" t="s">
        <v>19</v>
      </c>
      <c r="B31" s="5" t="s">
        <v>274</v>
      </c>
      <c r="C31" s="90"/>
      <c r="D31" s="76">
        <f>投入係数表!N31</f>
        <v>2.247191011235955E-2</v>
      </c>
      <c r="E31" s="77">
        <f t="shared" si="0"/>
        <v>2.2471910112359552</v>
      </c>
      <c r="F31" s="76">
        <f>分析係数表!C34</f>
        <v>0.1150316455696202</v>
      </c>
      <c r="G31" s="77">
        <f t="shared" si="1"/>
        <v>0.2584980799317308</v>
      </c>
      <c r="H31" s="77">
        <v>0.28926420034841738</v>
      </c>
      <c r="I31" s="77">
        <f t="shared" si="2"/>
        <v>0.28926420034841738</v>
      </c>
      <c r="J31" s="76">
        <f>分析係数表!G34</f>
        <v>0.42702251876563802</v>
      </c>
      <c r="K31" s="78">
        <f t="shared" si="3"/>
        <v>0.12352232742150933</v>
      </c>
      <c r="L31" s="79"/>
      <c r="M31" s="80"/>
      <c r="N31" s="81">
        <f>分析係数表!H34</f>
        <v>0.17339336228535002</v>
      </c>
      <c r="O31" s="82">
        <f t="shared" si="4"/>
        <v>0.87468842890991261</v>
      </c>
      <c r="P31" s="76">
        <f>分析係数表!C34</f>
        <v>0.1150316455696202</v>
      </c>
      <c r="Q31" s="82">
        <f t="shared" si="5"/>
        <v>0.10061684933821301</v>
      </c>
      <c r="R31" s="83">
        <v>0.10512122895964635</v>
      </c>
      <c r="S31" s="84">
        <f t="shared" si="6"/>
        <v>0.39438542930806375</v>
      </c>
      <c r="T31" s="85">
        <f>分析係数表!F34</f>
        <v>0.70141784820683906</v>
      </c>
      <c r="U31" s="86">
        <f t="shared" si="7"/>
        <v>0.2766289791893925</v>
      </c>
      <c r="V31" s="87">
        <f>分析係数表!D34</f>
        <v>0.4553794829024187</v>
      </c>
      <c r="W31" s="167">
        <f t="shared" si="8"/>
        <v>0</v>
      </c>
      <c r="X31" s="76">
        <f>分析係数表!E34</f>
        <v>0.29190992493744788</v>
      </c>
      <c r="Y31" s="166">
        <f t="shared" si="9"/>
        <v>0</v>
      </c>
    </row>
    <row r="32" spans="1:25" x14ac:dyDescent="0.2">
      <c r="A32" s="6" t="s">
        <v>20</v>
      </c>
      <c r="B32" s="5" t="s">
        <v>37</v>
      </c>
      <c r="C32" s="90"/>
      <c r="D32" s="76">
        <f>投入係数表!N32</f>
        <v>2.8089887640449437E-3</v>
      </c>
      <c r="E32" s="77">
        <f t="shared" si="0"/>
        <v>0.2808988764044944</v>
      </c>
      <c r="F32" s="76">
        <f>分析係数表!C35</f>
        <v>3.8036267138434332E-2</v>
      </c>
      <c r="G32" s="77">
        <f t="shared" si="1"/>
        <v>1.0684344701807397E-2</v>
      </c>
      <c r="H32" s="77">
        <v>1.9493030928220932E-2</v>
      </c>
      <c r="I32" s="77">
        <f t="shared" si="2"/>
        <v>1.9493030928220932E-2</v>
      </c>
      <c r="J32" s="76">
        <f>分析係数表!G35</f>
        <v>0.34782608695652173</v>
      </c>
      <c r="K32" s="78">
        <f t="shared" si="3"/>
        <v>6.7801846706855417E-3</v>
      </c>
      <c r="L32" s="79"/>
      <c r="M32" s="80"/>
      <c r="N32" s="81">
        <f>分析係数表!H35</f>
        <v>6.6058408701541893E-2</v>
      </c>
      <c r="O32" s="82">
        <f t="shared" si="4"/>
        <v>0.3332337810506974</v>
      </c>
      <c r="P32" s="76">
        <f>分析係数表!C35</f>
        <v>3.8036267138434332E-2</v>
      </c>
      <c r="Q32" s="82">
        <f t="shared" si="5"/>
        <v>1.2674969115594863E-2</v>
      </c>
      <c r="R32" s="83">
        <v>1.4489154639236709E-2</v>
      </c>
      <c r="S32" s="84">
        <f t="shared" si="6"/>
        <v>3.3982185567457641E-2</v>
      </c>
      <c r="T32" s="85">
        <f>分析係数表!F35</f>
        <v>0.69565217391304346</v>
      </c>
      <c r="U32" s="86">
        <f t="shared" si="7"/>
        <v>2.3639781264318357E-2</v>
      </c>
      <c r="V32" s="87">
        <f>分析係数表!D35</f>
        <v>0.27173913043478259</v>
      </c>
      <c r="W32" s="167">
        <f t="shared" si="8"/>
        <v>0</v>
      </c>
      <c r="X32" s="76">
        <f>分析係数表!E35</f>
        <v>0.25</v>
      </c>
      <c r="Y32" s="166">
        <f t="shared" si="9"/>
        <v>0</v>
      </c>
    </row>
    <row r="33" spans="1:25" x14ac:dyDescent="0.2">
      <c r="A33" s="6" t="s">
        <v>21</v>
      </c>
      <c r="B33" s="5" t="s">
        <v>38</v>
      </c>
      <c r="C33" s="90"/>
      <c r="D33" s="76">
        <f>投入係数表!N33</f>
        <v>0</v>
      </c>
      <c r="E33" s="77">
        <f t="shared" si="0"/>
        <v>0</v>
      </c>
      <c r="F33" s="76">
        <f>分析係数表!C36</f>
        <v>0.6983193277310924</v>
      </c>
      <c r="G33" s="77">
        <f t="shared" si="1"/>
        <v>0</v>
      </c>
      <c r="H33" s="77">
        <v>3.6234689029989546E-2</v>
      </c>
      <c r="I33" s="77">
        <f t="shared" si="2"/>
        <v>3.6234689029989546E-2</v>
      </c>
      <c r="J33" s="76">
        <f>分析係数表!G36</f>
        <v>2.0048115477145148E-3</v>
      </c>
      <c r="K33" s="78">
        <f t="shared" si="3"/>
        <v>7.2643722995167494E-5</v>
      </c>
      <c r="L33" s="79"/>
      <c r="M33" s="80"/>
      <c r="N33" s="81">
        <f>分析係数表!H36</f>
        <v>0.13239571297661262</v>
      </c>
      <c r="O33" s="82">
        <f t="shared" si="4"/>
        <v>0.66787445985010108</v>
      </c>
      <c r="P33" s="76">
        <f>分析係数表!C36</f>
        <v>0.6983193277310924</v>
      </c>
      <c r="Q33" s="82">
        <f t="shared" si="5"/>
        <v>0.46638964381128906</v>
      </c>
      <c r="R33" s="83">
        <v>0.47700567309131042</v>
      </c>
      <c r="S33" s="84">
        <f t="shared" si="6"/>
        <v>0.51324036212129998</v>
      </c>
      <c r="T33" s="85">
        <f>分析係数表!F36</f>
        <v>0.90136327185244591</v>
      </c>
      <c r="U33" s="86">
        <f t="shared" si="7"/>
        <v>0.46261601204838909</v>
      </c>
      <c r="V33" s="87">
        <f>分析係数表!D36</f>
        <v>3.6086607858861267E-3</v>
      </c>
      <c r="W33" s="167">
        <f t="shared" si="8"/>
        <v>0</v>
      </c>
      <c r="X33" s="76">
        <f>分析係数表!E36</f>
        <v>4.0096230954290296E-4</v>
      </c>
      <c r="Y33" s="166">
        <f t="shared" si="9"/>
        <v>0</v>
      </c>
    </row>
    <row r="34" spans="1:25" x14ac:dyDescent="0.2">
      <c r="A34" s="6" t="s">
        <v>22</v>
      </c>
      <c r="B34" s="5" t="s">
        <v>377</v>
      </c>
      <c r="C34" s="90"/>
      <c r="D34" s="76">
        <f>投入係数表!N34</f>
        <v>1.4044943820224719E-2</v>
      </c>
      <c r="E34" s="77">
        <f t="shared" si="0"/>
        <v>1.4044943820224718</v>
      </c>
      <c r="F34" s="76">
        <f>分析係数表!C37</f>
        <v>0.25193798449612403</v>
      </c>
      <c r="G34" s="77">
        <f t="shared" si="1"/>
        <v>0.35384548384287079</v>
      </c>
      <c r="H34" s="77">
        <v>0.41688684697784384</v>
      </c>
      <c r="I34" s="77">
        <f t="shared" si="2"/>
        <v>0.41688684697784384</v>
      </c>
      <c r="J34" s="76">
        <f>分析係数表!G37</f>
        <v>0.36436436436436437</v>
      </c>
      <c r="K34" s="78">
        <f t="shared" si="3"/>
        <v>0.1518987110109461</v>
      </c>
      <c r="L34" s="79"/>
      <c r="M34" s="80"/>
      <c r="N34" s="81">
        <f>分析係数表!H37</f>
        <v>5.107773218056496E-2</v>
      </c>
      <c r="O34" s="82">
        <f t="shared" si="4"/>
        <v>0.25766327340590717</v>
      </c>
      <c r="P34" s="76">
        <f>分析係数表!C37</f>
        <v>0.25193798449612403</v>
      </c>
      <c r="Q34" s="82">
        <f t="shared" si="5"/>
        <v>6.4915165780558004E-2</v>
      </c>
      <c r="R34" s="83">
        <v>7.2104689755076071E-2</v>
      </c>
      <c r="S34" s="84">
        <f t="shared" si="6"/>
        <v>0.4889915367329199</v>
      </c>
      <c r="T34" s="85">
        <f>分析係数表!F37</f>
        <v>0.67567567567567566</v>
      </c>
      <c r="U34" s="86">
        <f t="shared" si="7"/>
        <v>0.33039968698170263</v>
      </c>
      <c r="V34" s="87">
        <f>分析係数表!D37</f>
        <v>9.1091091091091092E-2</v>
      </c>
      <c r="W34" s="167">
        <f t="shared" si="8"/>
        <v>0</v>
      </c>
      <c r="X34" s="76">
        <f>分析係数表!E37</f>
        <v>7.6576576576576572E-2</v>
      </c>
      <c r="Y34" s="166">
        <f t="shared" si="9"/>
        <v>0</v>
      </c>
    </row>
    <row r="35" spans="1:25" x14ac:dyDescent="0.2">
      <c r="A35" s="6" t="s">
        <v>23</v>
      </c>
      <c r="B35" s="5" t="s">
        <v>193</v>
      </c>
      <c r="C35" s="90"/>
      <c r="D35" s="76">
        <f>投入係数表!N35</f>
        <v>0</v>
      </c>
      <c r="E35" s="77">
        <f t="shared" si="0"/>
        <v>0</v>
      </c>
      <c r="F35" s="76">
        <f>分析係数表!C38</f>
        <v>5.8638743455497355E-2</v>
      </c>
      <c r="G35" s="77">
        <f t="shared" si="1"/>
        <v>0</v>
      </c>
      <c r="H35" s="77">
        <v>4.4126865460973946E-3</v>
      </c>
      <c r="I35" s="77">
        <f t="shared" si="2"/>
        <v>4.4126865460973946E-3</v>
      </c>
      <c r="J35" s="76">
        <f>分析係数表!G38</f>
        <v>6.6115702479338845E-2</v>
      </c>
      <c r="K35" s="78">
        <f t="shared" si="3"/>
        <v>2.9174787081635666E-4</v>
      </c>
      <c r="L35" s="79"/>
      <c r="M35" s="80"/>
      <c r="N35" s="81">
        <f>分析係数表!H38</f>
        <v>4.4663133989401971E-2</v>
      </c>
      <c r="O35" s="82">
        <f t="shared" si="4"/>
        <v>0.22530462518566455</v>
      </c>
      <c r="P35" s="76">
        <f>分析係数表!C38</f>
        <v>5.8638743455497355E-2</v>
      </c>
      <c r="Q35" s="82">
        <f t="shared" si="5"/>
        <v>1.3211580115599171E-2</v>
      </c>
      <c r="R35" s="83">
        <v>1.4813129806735052E-2</v>
      </c>
      <c r="S35" s="84">
        <f t="shared" si="6"/>
        <v>1.9225816352832447E-2</v>
      </c>
      <c r="T35" s="85">
        <f>分析係数表!F38</f>
        <v>0.57851239669421484</v>
      </c>
      <c r="U35" s="86">
        <f t="shared" si="7"/>
        <v>1.1122373096679928E-2</v>
      </c>
      <c r="V35" s="87">
        <f>分析係数表!D38</f>
        <v>8.2644628099173556E-2</v>
      </c>
      <c r="W35" s="167">
        <f t="shared" si="8"/>
        <v>0</v>
      </c>
      <c r="X35" s="76">
        <f>分析係数表!E38</f>
        <v>0</v>
      </c>
      <c r="Y35" s="166">
        <f t="shared" si="9"/>
        <v>0</v>
      </c>
    </row>
    <row r="36" spans="1:25" x14ac:dyDescent="0.2">
      <c r="A36" s="6" t="s">
        <v>24</v>
      </c>
      <c r="B36" s="5" t="s">
        <v>39</v>
      </c>
      <c r="C36" s="90"/>
      <c r="D36" s="76">
        <f>投入係数表!N36</f>
        <v>0</v>
      </c>
      <c r="E36" s="77">
        <f t="shared" si="0"/>
        <v>0</v>
      </c>
      <c r="F36" s="76">
        <f>分析係数表!C39</f>
        <v>1</v>
      </c>
      <c r="G36" s="77">
        <f t="shared" si="1"/>
        <v>0</v>
      </c>
      <c r="H36" s="77">
        <v>4.8032543378862549E-2</v>
      </c>
      <c r="I36" s="77">
        <f t="shared" si="2"/>
        <v>4.8032543378862549E-2</v>
      </c>
      <c r="J36" s="76">
        <f>分析係数表!G39</f>
        <v>0.34956843403205917</v>
      </c>
      <c r="K36" s="78">
        <f t="shared" si="3"/>
        <v>1.6790660971525935E-2</v>
      </c>
      <c r="L36" s="79"/>
      <c r="M36" s="80"/>
      <c r="N36" s="81">
        <f>分析係数表!H39</f>
        <v>4.0639069285628906E-3</v>
      </c>
      <c r="O36" s="82">
        <f t="shared" si="4"/>
        <v>2.0500510052576075E-2</v>
      </c>
      <c r="P36" s="76">
        <f>分析係数表!C39</f>
        <v>1</v>
      </c>
      <c r="Q36" s="82">
        <f t="shared" si="5"/>
        <v>2.0500510052576075E-2</v>
      </c>
      <c r="R36" s="83">
        <v>3.6587791502568384E-2</v>
      </c>
      <c r="S36" s="84">
        <f t="shared" si="6"/>
        <v>8.4620334881430934E-2</v>
      </c>
      <c r="T36" s="85">
        <f>分析係数表!F39</f>
        <v>0.6997533908754624</v>
      </c>
      <c r="U36" s="86">
        <f t="shared" si="7"/>
        <v>5.9213366270298468E-2</v>
      </c>
      <c r="V36" s="87">
        <f>分析係数表!D39</f>
        <v>6.7817509247842175E-2</v>
      </c>
      <c r="W36" s="167">
        <f t="shared" si="8"/>
        <v>0</v>
      </c>
      <c r="X36" s="76">
        <f>分析係数表!E39</f>
        <v>8.0764488286066582E-2</v>
      </c>
      <c r="Y36" s="166">
        <f t="shared" si="9"/>
        <v>0</v>
      </c>
    </row>
    <row r="37" spans="1:25" x14ac:dyDescent="0.2">
      <c r="A37" s="6" t="s">
        <v>25</v>
      </c>
      <c r="B37" s="5" t="s">
        <v>40</v>
      </c>
      <c r="C37" s="90"/>
      <c r="D37" s="76">
        <f>投入係数表!N37</f>
        <v>0</v>
      </c>
      <c r="E37" s="77">
        <f t="shared" si="0"/>
        <v>0</v>
      </c>
      <c r="F37" s="76">
        <f>分析係数表!C40</f>
        <v>0.52321668909825036</v>
      </c>
      <c r="G37" s="77">
        <f t="shared" si="1"/>
        <v>0</v>
      </c>
      <c r="H37" s="77">
        <v>1.3959140603786213E-4</v>
      </c>
      <c r="I37" s="77">
        <f t="shared" si="2"/>
        <v>1.3959140603786213E-4</v>
      </c>
      <c r="J37" s="76">
        <f>分析係数表!G40</f>
        <v>0.58262454434993927</v>
      </c>
      <c r="K37" s="78">
        <f t="shared" si="3"/>
        <v>8.1329379337976781E-5</v>
      </c>
      <c r="L37" s="79"/>
      <c r="M37" s="80"/>
      <c r="N37" s="81">
        <f>分析係数表!H40</f>
        <v>2.9881668592374198E-2</v>
      </c>
      <c r="O37" s="82">
        <f t="shared" si="4"/>
        <v>0.15073904450423586</v>
      </c>
      <c r="P37" s="76">
        <f>分析係数表!C40</f>
        <v>0.52321668909825036</v>
      </c>
      <c r="Q37" s="82">
        <f t="shared" si="5"/>
        <v>7.8869183783340097E-2</v>
      </c>
      <c r="R37" s="83">
        <v>7.8898699778139861E-2</v>
      </c>
      <c r="S37" s="84">
        <f t="shared" si="6"/>
        <v>7.9038291184177725E-2</v>
      </c>
      <c r="T37" s="85">
        <f>分析係数表!F40</f>
        <v>0.77642770352369384</v>
      </c>
      <c r="U37" s="86">
        <f t="shared" si="7"/>
        <v>6.1367518914568125E-2</v>
      </c>
      <c r="V37" s="87">
        <f>分析係数表!D40</f>
        <v>0.18529769137302551</v>
      </c>
      <c r="W37" s="167">
        <f t="shared" si="8"/>
        <v>0</v>
      </c>
      <c r="X37" s="76">
        <f>分析係数表!E40</f>
        <v>0.10328068043742406</v>
      </c>
      <c r="Y37" s="166">
        <f t="shared" si="9"/>
        <v>0</v>
      </c>
    </row>
    <row r="38" spans="1:25" x14ac:dyDescent="0.2">
      <c r="A38" s="6" t="s">
        <v>26</v>
      </c>
      <c r="B38" s="5" t="s">
        <v>276</v>
      </c>
      <c r="C38" s="90"/>
      <c r="D38" s="76">
        <f>投入係数表!N38</f>
        <v>0</v>
      </c>
      <c r="E38" s="77">
        <f t="shared" si="0"/>
        <v>0</v>
      </c>
      <c r="F38" s="76">
        <f>分析係数表!C41</f>
        <v>0.20545717383447781</v>
      </c>
      <c r="G38" s="77">
        <f t="shared" si="1"/>
        <v>0</v>
      </c>
      <c r="H38" s="77">
        <v>2.6372249518208179E-4</v>
      </c>
      <c r="I38" s="77">
        <f t="shared" si="2"/>
        <v>2.6372249518208179E-4</v>
      </c>
      <c r="J38" s="76">
        <f>分析係数表!G41</f>
        <v>0.49662731871838112</v>
      </c>
      <c r="K38" s="78">
        <f t="shared" si="3"/>
        <v>1.3097179566799846E-4</v>
      </c>
      <c r="L38" s="79"/>
      <c r="M38" s="80"/>
      <c r="N38" s="81">
        <f>分析係数表!H41</f>
        <v>5.2870632296107417E-2</v>
      </c>
      <c r="O38" s="82">
        <f t="shared" si="4"/>
        <v>0.26670761607616134</v>
      </c>
      <c r="P38" s="76">
        <f>分析係数表!C41</f>
        <v>0.20545717383447781</v>
      </c>
      <c r="Q38" s="82">
        <f t="shared" si="5"/>
        <v>5.4796993039139048E-2</v>
      </c>
      <c r="R38" s="83">
        <v>5.5110069771214333E-2</v>
      </c>
      <c r="S38" s="84">
        <f t="shared" si="6"/>
        <v>5.5373792266396417E-2</v>
      </c>
      <c r="T38" s="85">
        <f>分析係数表!F41</f>
        <v>0.59106239460370991</v>
      </c>
      <c r="U38" s="86">
        <f t="shared" si="7"/>
        <v>3.2729366255264659E-2</v>
      </c>
      <c r="V38" s="87">
        <f>分析係数表!D41</f>
        <v>0.2799325463743676</v>
      </c>
      <c r="W38" s="167">
        <f t="shared" si="8"/>
        <v>0</v>
      </c>
      <c r="X38" s="76">
        <f>分析係数表!E41</f>
        <v>0.26559865092748736</v>
      </c>
      <c r="Y38" s="166">
        <f t="shared" si="9"/>
        <v>0</v>
      </c>
    </row>
    <row r="39" spans="1:25" x14ac:dyDescent="0.2">
      <c r="A39" s="6" t="s">
        <v>51</v>
      </c>
      <c r="B39" s="5" t="s">
        <v>367</v>
      </c>
      <c r="C39" s="90"/>
      <c r="D39" s="76">
        <f>投入係数表!N39</f>
        <v>0</v>
      </c>
      <c r="E39" s="77">
        <f>$C$16*D39</f>
        <v>0</v>
      </c>
      <c r="F39" s="76">
        <f>分析係数表!C42</f>
        <v>0.63260340632603407</v>
      </c>
      <c r="G39" s="77">
        <f>E39*F39</f>
        <v>0</v>
      </c>
      <c r="H39" s="77">
        <v>1.9941161457689223E-3</v>
      </c>
      <c r="I39" s="77">
        <f>C39+H39</f>
        <v>1.9941161457689223E-3</v>
      </c>
      <c r="J39" s="76">
        <f>分析係数表!G42</f>
        <v>0.48091603053435117</v>
      </c>
      <c r="K39" s="78">
        <f>I39*J39</f>
        <v>9.5900242124764975E-4</v>
      </c>
      <c r="L39" s="79"/>
      <c r="M39" s="80"/>
      <c r="N39" s="81">
        <f>分析係数表!H42</f>
        <v>1.4900992071397267E-2</v>
      </c>
      <c r="O39" s="82">
        <f t="shared" si="4"/>
        <v>7.5168536859445606E-2</v>
      </c>
      <c r="P39" s="76">
        <f>分析係数表!C42</f>
        <v>0.63260340632603407</v>
      </c>
      <c r="Q39" s="82">
        <f>O39*P39</f>
        <v>4.7551872465829335E-2</v>
      </c>
      <c r="R39" s="83">
        <v>4.8343755645043597E-2</v>
      </c>
      <c r="S39" s="84">
        <f>I39+R39</f>
        <v>5.0337871790812519E-2</v>
      </c>
      <c r="T39" s="85">
        <f>分析係数表!F42</f>
        <v>0.54580152671755722</v>
      </c>
      <c r="U39" s="86">
        <f>S39*T39</f>
        <v>2.747448727513813E-2</v>
      </c>
      <c r="V39" s="87">
        <f>分析係数表!D42</f>
        <v>0.26335877862595419</v>
      </c>
      <c r="W39" s="167">
        <f>ROUND(S39*V39,0)</f>
        <v>0</v>
      </c>
      <c r="X39" s="76">
        <f>分析係数表!E42</f>
        <v>0.19083969465648856</v>
      </c>
      <c r="Y39" s="166">
        <f>ROUND(S39*X39,0)</f>
        <v>0</v>
      </c>
    </row>
    <row r="40" spans="1:25" x14ac:dyDescent="0.2">
      <c r="A40" s="6" t="s">
        <v>194</v>
      </c>
      <c r="B40" s="5" t="s">
        <v>41</v>
      </c>
      <c r="C40" s="90"/>
      <c r="D40" s="76">
        <f>投入係数表!N40</f>
        <v>1.1235955056179775E-2</v>
      </c>
      <c r="E40" s="77">
        <f>$C$16*D40</f>
        <v>1.1235955056179776</v>
      </c>
      <c r="F40" s="76">
        <f>分析係数表!C43</f>
        <v>0.18460513162279235</v>
      </c>
      <c r="G40" s="77">
        <f>E40*F40</f>
        <v>0.20742149620538469</v>
      </c>
      <c r="H40" s="77">
        <v>0.29636012896476566</v>
      </c>
      <c r="I40" s="77">
        <f>C40+H40</f>
        <v>0.29636012896476566</v>
      </c>
      <c r="J40" s="76">
        <f>分析係数表!G43</f>
        <v>0.34455128205128205</v>
      </c>
      <c r="K40" s="78">
        <f>I40*J40</f>
        <v>0.10211126238369329</v>
      </c>
      <c r="L40" s="79"/>
      <c r="M40" s="80"/>
      <c r="N40" s="81">
        <f>分析係数表!H43</f>
        <v>4.0001593688991595E-2</v>
      </c>
      <c r="O40" s="82">
        <f t="shared" si="4"/>
        <v>0.20178933424300374</v>
      </c>
      <c r="P40" s="76">
        <f>分析係数表!C43</f>
        <v>0.18460513162279235</v>
      </c>
      <c r="Q40" s="82">
        <f>O40*P40</f>
        <v>3.7251346608005345E-2</v>
      </c>
      <c r="R40" s="83">
        <v>4.8752436728709166E-2</v>
      </c>
      <c r="S40" s="84">
        <f>I40+R40</f>
        <v>0.34511256569347482</v>
      </c>
      <c r="T40" s="85">
        <f>分析係数表!F43</f>
        <v>0.64423076923076927</v>
      </c>
      <c r="U40" s="86">
        <f>S40*T40</f>
        <v>0.22233213366791169</v>
      </c>
      <c r="V40" s="87">
        <f>分析係数表!D43</f>
        <v>0.36378205128205127</v>
      </c>
      <c r="W40" s="167">
        <f>ROUND(S40*V40,0)</f>
        <v>0</v>
      </c>
      <c r="X40" s="76">
        <f>分析係数表!E43</f>
        <v>0.22596153846153846</v>
      </c>
      <c r="Y40" s="166">
        <f>ROUND(S40*X40,0)</f>
        <v>0</v>
      </c>
    </row>
    <row r="41" spans="1:25" x14ac:dyDescent="0.2">
      <c r="A41" s="6" t="s">
        <v>340</v>
      </c>
      <c r="B41" s="5" t="s">
        <v>42</v>
      </c>
      <c r="C41" s="90"/>
      <c r="D41" s="76">
        <f>投入係数表!N41</f>
        <v>0</v>
      </c>
      <c r="E41" s="77">
        <f>$C$16*D41</f>
        <v>0</v>
      </c>
      <c r="F41" s="76">
        <f>分析係数表!C44</f>
        <v>0.21127596439169138</v>
      </c>
      <c r="G41" s="77">
        <f>E41*F41</f>
        <v>0</v>
      </c>
      <c r="H41" s="77">
        <v>3.026347056382924E-4</v>
      </c>
      <c r="I41" s="77">
        <f>C41+H41</f>
        <v>3.026347056382924E-4</v>
      </c>
      <c r="J41" s="76">
        <f>分析係数表!G44</f>
        <v>0.28586387434554972</v>
      </c>
      <c r="K41" s="78">
        <f>I41*J41</f>
        <v>8.6512329465187243E-5</v>
      </c>
      <c r="L41" s="79"/>
      <c r="M41" s="80"/>
      <c r="N41" s="81">
        <f>分析係数表!H44</f>
        <v>0.11633929638631021</v>
      </c>
      <c r="O41" s="82">
        <f t="shared" si="4"/>
        <v>0.58687734660315827</v>
      </c>
      <c r="P41" s="76">
        <f>分析係数表!C44</f>
        <v>0.21127596439169138</v>
      </c>
      <c r="Q41" s="82">
        <f>O41*P41</f>
        <v>0.12399307738321919</v>
      </c>
      <c r="R41" s="83">
        <v>0.12466305485335515</v>
      </c>
      <c r="S41" s="84">
        <f>I41+R41</f>
        <v>0.12496568955899344</v>
      </c>
      <c r="T41" s="85">
        <f>分析係数表!F44</f>
        <v>0.54973821989528793</v>
      </c>
      <c r="U41" s="86">
        <f>S41*T41</f>
        <v>6.8698415726148224E-2</v>
      </c>
      <c r="V41" s="87">
        <f>分析係数表!D44</f>
        <v>0.41256544502617803</v>
      </c>
      <c r="W41" s="167">
        <f>ROUND(S41*V41,0)</f>
        <v>0</v>
      </c>
      <c r="X41" s="76">
        <f>分析係数表!E44</f>
        <v>0.29528795811518327</v>
      </c>
      <c r="Y41" s="166">
        <f>ROUND(S41*X41,0)</f>
        <v>0</v>
      </c>
    </row>
    <row r="42" spans="1:25" x14ac:dyDescent="0.2">
      <c r="A42" s="6" t="s">
        <v>341</v>
      </c>
      <c r="B42" s="5" t="s">
        <v>278</v>
      </c>
      <c r="C42" s="90"/>
      <c r="D42" s="76">
        <f>投入係数表!N42</f>
        <v>0</v>
      </c>
      <c r="E42" s="77">
        <f>$C$16*D42</f>
        <v>0</v>
      </c>
      <c r="F42" s="76">
        <f>分析係数表!C45</f>
        <v>1</v>
      </c>
      <c r="G42" s="77">
        <f>E42*F42</f>
        <v>0</v>
      </c>
      <c r="H42" s="77">
        <v>6.2417939724210853E-3</v>
      </c>
      <c r="I42" s="77">
        <f>C42+H42</f>
        <v>6.2417939724210853E-3</v>
      </c>
      <c r="J42" s="76">
        <f>分析係数表!G45</f>
        <v>0</v>
      </c>
      <c r="K42" s="78">
        <f>I42*J42</f>
        <v>0</v>
      </c>
      <c r="L42" s="79"/>
      <c r="M42" s="80"/>
      <c r="N42" s="81">
        <f>分析係数表!H45</f>
        <v>0</v>
      </c>
      <c r="O42" s="82">
        <f t="shared" si="4"/>
        <v>0</v>
      </c>
      <c r="P42" s="76">
        <f>分析係数表!C45</f>
        <v>1</v>
      </c>
      <c r="Q42" s="82">
        <f>O42*P42</f>
        <v>0</v>
      </c>
      <c r="R42" s="83">
        <v>3.1072074688444813E-3</v>
      </c>
      <c r="S42" s="84">
        <f>I42+R42</f>
        <v>9.3490014412655666E-3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投入係数表!N43</f>
        <v>2.8089887640449437E-3</v>
      </c>
      <c r="E43" s="77">
        <f>$C$16*D43</f>
        <v>0.2808988764044944</v>
      </c>
      <c r="F43" s="76">
        <f>分析係数表!C46</f>
        <v>0.67444574095682608</v>
      </c>
      <c r="G43" s="77">
        <f>E43*F43</f>
        <v>0.18945105083056912</v>
      </c>
      <c r="H43" s="77">
        <v>0.25514534510423315</v>
      </c>
      <c r="I43" s="77">
        <f>C43+H43</f>
        <v>0.25514534510423315</v>
      </c>
      <c r="J43" s="76">
        <f>分析係数表!G46</f>
        <v>1.0362694300518135E-2</v>
      </c>
      <c r="K43" s="78">
        <f>I43*J43</f>
        <v>2.6439932135153693E-3</v>
      </c>
      <c r="L43" s="79"/>
      <c r="M43" s="80"/>
      <c r="N43" s="81">
        <f>分析係数表!H46</f>
        <v>2.3785808199529863E-2</v>
      </c>
      <c r="O43" s="82">
        <f t="shared" si="4"/>
        <v>0.11998827942537175</v>
      </c>
      <c r="P43" s="76">
        <f>分析係数表!C46</f>
        <v>0.67444574095682608</v>
      </c>
      <c r="Q43" s="82">
        <f>O43*P43</f>
        <v>8.0925584023179536E-2</v>
      </c>
      <c r="R43" s="83">
        <v>8.5454458344454531E-2</v>
      </c>
      <c r="S43" s="84">
        <f>I43+R43</f>
        <v>0.34059980344868768</v>
      </c>
      <c r="T43" s="85">
        <f>分析係数表!F46</f>
        <v>0.31433506044905007</v>
      </c>
      <c r="U43" s="86">
        <f>S43*T43</f>
        <v>0.10706245980597781</v>
      </c>
      <c r="V43" s="87">
        <f>分析係数表!D46</f>
        <v>0</v>
      </c>
      <c r="W43" s="167">
        <f>ROUND(S43*V43,0)</f>
        <v>0</v>
      </c>
      <c r="X43" s="76">
        <f>分析係数表!E46</f>
        <v>1.7271157167530224E-3</v>
      </c>
      <c r="Y43" s="166">
        <f>ROUND(S43*X43,0)</f>
        <v>0</v>
      </c>
    </row>
    <row r="44" spans="1:25" x14ac:dyDescent="0.2">
      <c r="A44" s="192">
        <v>40</v>
      </c>
      <c r="B44" s="14" t="s">
        <v>150</v>
      </c>
      <c r="C44" s="197">
        <f>SUM(C5:C43)</f>
        <v>100</v>
      </c>
      <c r="D44" s="92">
        <f>投入係数表!N44</f>
        <v>0.7443820224719101</v>
      </c>
      <c r="E44" s="91">
        <f>SUM(E5:E43)</f>
        <v>74.438202247191001</v>
      </c>
      <c r="F44" s="92">
        <f>分析係数表!C47</f>
        <v>0.30293510145279712</v>
      </c>
      <c r="G44" s="91">
        <f>SUM(G5:G43)</f>
        <v>7.4464774539197478</v>
      </c>
      <c r="H44" s="91">
        <f>SUM(H5:H43)</f>
        <v>8.3259843983389423</v>
      </c>
      <c r="I44" s="91">
        <f>SUM(I5:I43)</f>
        <v>108.32598439833895</v>
      </c>
      <c r="J44" s="92">
        <f>分析係数表!G47</f>
        <v>0.26248630220382319</v>
      </c>
      <c r="K44" s="93">
        <f>SUM(K5:K43)</f>
        <v>8.0455061733371949</v>
      </c>
      <c r="L44" s="94">
        <f>最終需要_まとめ!$L$33</f>
        <v>0.627</v>
      </c>
      <c r="M44" s="91">
        <f>K44*L44</f>
        <v>5.044532370682421</v>
      </c>
      <c r="N44" s="95">
        <f>分析係数表!H47</f>
        <v>1</v>
      </c>
      <c r="O44" s="93">
        <f>SUM(O5:O43)</f>
        <v>5.044532370682421</v>
      </c>
      <c r="P44" s="92">
        <f>分析係数表!C47</f>
        <v>0.30293510145279712</v>
      </c>
      <c r="Q44" s="96">
        <f>SUM(Q5:Q43)</f>
        <v>1.2933461690158252</v>
      </c>
      <c r="R44" s="91">
        <f>SUM(R5:R43)</f>
        <v>1.4258066601065844</v>
      </c>
      <c r="S44" s="97">
        <f>SUM(S5:S43)</f>
        <v>109.75179105844552</v>
      </c>
      <c r="T44" s="98">
        <f>分析係数表!F47</f>
        <v>0.4935102885669061</v>
      </c>
      <c r="U44" s="99">
        <f>SUM(U5:U43)</f>
        <v>29.315625377209678</v>
      </c>
      <c r="V44" s="100">
        <f>分析係数表!D47</f>
        <v>0.11041032509436259</v>
      </c>
      <c r="W44" s="164">
        <f>SUM(W5:W43)</f>
        <v>5</v>
      </c>
      <c r="X44" s="92">
        <f>分析係数表!E47</f>
        <v>8.4451479361987089E-2</v>
      </c>
      <c r="Y44" s="165">
        <f>SUM(Y5:Y43)</f>
        <v>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300</v>
      </c>
      <c r="S2" s="3" t="s">
        <v>152</v>
      </c>
      <c r="U2" s="64" t="s">
        <v>209</v>
      </c>
      <c r="W2" s="3" t="s">
        <v>130</v>
      </c>
      <c r="Y2" s="3" t="s">
        <v>153</v>
      </c>
    </row>
    <row r="3" spans="1:25" ht="44" x14ac:dyDescent="0.2">
      <c r="B3" s="65"/>
      <c r="C3" s="66" t="s">
        <v>227</v>
      </c>
      <c r="D3" s="66" t="s">
        <v>239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投入係数表!O5</f>
        <v>0</v>
      </c>
      <c r="E5" s="77">
        <f t="shared" ref="E5:E38" si="0">$C$17*D5</f>
        <v>0</v>
      </c>
      <c r="F5" s="76">
        <f>分析係数表!C8</f>
        <v>0.98909090909090913</v>
      </c>
      <c r="G5" s="77">
        <f t="shared" ref="G5:G38" si="1">E5*F5</f>
        <v>0</v>
      </c>
      <c r="H5" s="77">
        <f t="array" ref="H5:H43">MMULT(逆行列係数!C5:AO43,'13'!G5:G43)</f>
        <v>9.5947759410087985E-3</v>
      </c>
      <c r="I5" s="77">
        <f t="shared" ref="I5:I38" si="2">C5+H5</f>
        <v>9.5947759410087985E-3</v>
      </c>
      <c r="J5" s="76">
        <f>分析係数表!G8</f>
        <v>0.12014134275618374</v>
      </c>
      <c r="K5" s="78">
        <f t="shared" ref="K5:K38" si="3">I5*J5</f>
        <v>1.1527292649975234E-3</v>
      </c>
      <c r="L5" s="79" t="s">
        <v>183</v>
      </c>
      <c r="M5" s="80" t="s">
        <v>183</v>
      </c>
      <c r="N5" s="81">
        <f>分析係数表!H8</f>
        <v>1.3068249731064983E-2</v>
      </c>
      <c r="O5" s="82">
        <f t="shared" ref="O5:O43" si="4">$M$44*N5</f>
        <v>0.12681307933404284</v>
      </c>
      <c r="P5" s="76">
        <f>分析係数表!C8</f>
        <v>0.98909090909090913</v>
      </c>
      <c r="Q5" s="82">
        <f t="shared" ref="Q5:Q38" si="5">O5*P5</f>
        <v>0.12542966392312602</v>
      </c>
      <c r="R5" s="83">
        <f t="array" ref="R5:R43">MMULT(逆行列係数!C5:AO43,'13'!Q5:Q43)</f>
        <v>0.15282721742895516</v>
      </c>
      <c r="S5" s="84">
        <f t="shared" ref="S5:S38" si="6">I5+R5</f>
        <v>0.16242199336996396</v>
      </c>
      <c r="T5" s="85">
        <f>分析係数表!F8</f>
        <v>0.45141342756183744</v>
      </c>
      <c r="U5" s="86">
        <f t="shared" ref="U5:U38" si="7">S5*T5</f>
        <v>7.3319468738561475E-2</v>
      </c>
      <c r="V5" s="87">
        <f>分析係数表!D8</f>
        <v>0.18992932862190812</v>
      </c>
      <c r="W5" s="167">
        <f t="shared" ref="W5:W38" si="8">ROUND(S5*V5,0)</f>
        <v>0</v>
      </c>
      <c r="X5" s="76">
        <f>分析係数表!E8</f>
        <v>0.11484098939929328</v>
      </c>
      <c r="Y5" s="166">
        <f t="shared" ref="Y5:Y38" si="9">ROUND(S5*X5,0)</f>
        <v>0</v>
      </c>
    </row>
    <row r="6" spans="1:25" x14ac:dyDescent="0.2">
      <c r="A6" s="6" t="s">
        <v>219</v>
      </c>
      <c r="B6" s="5" t="s">
        <v>265</v>
      </c>
      <c r="C6" s="90"/>
      <c r="D6" s="76">
        <f>投入係数表!O6</f>
        <v>0</v>
      </c>
      <c r="E6" s="77">
        <f t="shared" si="0"/>
        <v>0</v>
      </c>
      <c r="F6" s="76">
        <f>分析係数表!C9</f>
        <v>0.97580645161290325</v>
      </c>
      <c r="G6" s="77">
        <f t="shared" si="1"/>
        <v>0</v>
      </c>
      <c r="H6" s="77">
        <v>6.0973364577105163E-3</v>
      </c>
      <c r="I6" s="77">
        <f t="shared" si="2"/>
        <v>6.0973364577105163E-3</v>
      </c>
      <c r="J6" s="76">
        <f>分析係数表!G9</f>
        <v>0.23846153846153847</v>
      </c>
      <c r="K6" s="78">
        <f t="shared" si="3"/>
        <v>1.453980232223277E-3</v>
      </c>
      <c r="L6" s="79"/>
      <c r="M6" s="80"/>
      <c r="N6" s="81">
        <f>分析係数表!H9</f>
        <v>6.773178214271485E-4</v>
      </c>
      <c r="O6" s="82">
        <f t="shared" si="4"/>
        <v>6.5726291118253918E-3</v>
      </c>
      <c r="P6" s="76">
        <f>分析係数表!C9</f>
        <v>0.97580645161290325</v>
      </c>
      <c r="Q6" s="82">
        <f t="shared" si="5"/>
        <v>6.4136138913780038E-3</v>
      </c>
      <c r="R6" s="83">
        <v>8.9761462469512276E-3</v>
      </c>
      <c r="S6" s="84">
        <f t="shared" si="6"/>
        <v>1.5073482704661745E-2</v>
      </c>
      <c r="T6" s="85">
        <f>分析係数表!F9</f>
        <v>0.65384615384615385</v>
      </c>
      <c r="U6" s="86">
        <f t="shared" si="7"/>
        <v>9.8557386915096024E-3</v>
      </c>
      <c r="V6" s="87">
        <f>分析係数表!D9</f>
        <v>0.11538461538461539</v>
      </c>
      <c r="W6" s="167">
        <f t="shared" si="8"/>
        <v>0</v>
      </c>
      <c r="X6" s="76">
        <f>分析係数表!E9</f>
        <v>0</v>
      </c>
      <c r="Y6" s="166">
        <f t="shared" si="9"/>
        <v>0</v>
      </c>
    </row>
    <row r="7" spans="1:25" x14ac:dyDescent="0.2">
      <c r="A7" s="6" t="s">
        <v>220</v>
      </c>
      <c r="B7" s="5" t="s">
        <v>266</v>
      </c>
      <c r="C7" s="90"/>
      <c r="D7" s="76">
        <f>投入係数表!O7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1.3145258223650784E-2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投入係数表!O8</f>
        <v>0.15076923076923077</v>
      </c>
      <c r="E8" s="77">
        <f t="shared" si="0"/>
        <v>15.076923076923077</v>
      </c>
      <c r="F8" s="76">
        <f>分析係数表!C11</f>
        <v>0.58682634730538918</v>
      </c>
      <c r="G8" s="77">
        <f t="shared" si="1"/>
        <v>8.8475356978350987</v>
      </c>
      <c r="H8" s="77">
        <v>9.1435861489836974</v>
      </c>
      <c r="I8" s="77">
        <f t="shared" si="2"/>
        <v>9.1435861489836974</v>
      </c>
      <c r="J8" s="76">
        <f>分析係数表!G11</f>
        <v>0.35416666666666669</v>
      </c>
      <c r="K8" s="78">
        <f t="shared" si="3"/>
        <v>3.2383534277650599</v>
      </c>
      <c r="L8" s="79"/>
      <c r="M8" s="80"/>
      <c r="N8" s="81">
        <f>分析係数表!H11</f>
        <v>-3.9842224789832265E-5</v>
      </c>
      <c r="O8" s="82">
        <f t="shared" si="4"/>
        <v>-3.8662524187208186E-4</v>
      </c>
      <c r="P8" s="76">
        <f>分析係数表!C11</f>
        <v>0.58682634730538918</v>
      </c>
      <c r="Q8" s="82">
        <f t="shared" si="5"/>
        <v>-2.2688187846385641E-4</v>
      </c>
      <c r="R8" s="83">
        <v>2.6974620408059774E-3</v>
      </c>
      <c r="S8" s="84">
        <f t="shared" si="6"/>
        <v>9.1462836110245025</v>
      </c>
      <c r="T8" s="85">
        <f>分析係数表!F11</f>
        <v>0.57638888888888884</v>
      </c>
      <c r="U8" s="86">
        <f t="shared" si="7"/>
        <v>5.2718162480210671</v>
      </c>
      <c r="V8" s="87">
        <f>分析係数表!D11</f>
        <v>0</v>
      </c>
      <c r="W8" s="167">
        <f t="shared" si="8"/>
        <v>0</v>
      </c>
      <c r="X8" s="76">
        <f>分析係数表!E11</f>
        <v>0</v>
      </c>
      <c r="Y8" s="166">
        <f t="shared" si="9"/>
        <v>0</v>
      </c>
    </row>
    <row r="9" spans="1:25" x14ac:dyDescent="0.2">
      <c r="A9" s="6" t="s">
        <v>222</v>
      </c>
      <c r="B9" s="5" t="s">
        <v>190</v>
      </c>
      <c r="C9" s="90"/>
      <c r="D9" s="76">
        <f>投入係数表!O9</f>
        <v>0</v>
      </c>
      <c r="E9" s="77">
        <f t="shared" si="0"/>
        <v>0</v>
      </c>
      <c r="F9" s="76">
        <f>分析係数表!C12</f>
        <v>4.9122807017544234E-3</v>
      </c>
      <c r="G9" s="77">
        <f t="shared" si="1"/>
        <v>0</v>
      </c>
      <c r="H9" s="77">
        <v>6.4725986962656446E-5</v>
      </c>
      <c r="I9" s="77">
        <f t="shared" si="2"/>
        <v>6.4725986962656446E-5</v>
      </c>
      <c r="J9" s="76">
        <f>分析係数表!G12</f>
        <v>0.15517241379310345</v>
      </c>
      <c r="K9" s="78">
        <f t="shared" si="3"/>
        <v>1.0043687632136346E-5</v>
      </c>
      <c r="L9" s="79"/>
      <c r="M9" s="80"/>
      <c r="N9" s="81">
        <f>分析係数表!H12</f>
        <v>9.8290768556516195E-2</v>
      </c>
      <c r="O9" s="82">
        <f t="shared" si="4"/>
        <v>0.95380447169842597</v>
      </c>
      <c r="P9" s="76">
        <f>分析係数表!C12</f>
        <v>4.9122807017544234E-3</v>
      </c>
      <c r="Q9" s="82">
        <f t="shared" si="5"/>
        <v>4.685355299571251E-3</v>
      </c>
      <c r="R9" s="83">
        <v>4.9556940429788228E-3</v>
      </c>
      <c r="S9" s="84">
        <f t="shared" si="6"/>
        <v>5.0204200299414792E-3</v>
      </c>
      <c r="T9" s="85">
        <f>分析係数表!F12</f>
        <v>0.31896551724137934</v>
      </c>
      <c r="U9" s="86">
        <f t="shared" si="7"/>
        <v>1.601340871619265E-3</v>
      </c>
      <c r="V9" s="87">
        <f>分析係数表!D12</f>
        <v>0.18965517241379309</v>
      </c>
      <c r="W9" s="167">
        <f t="shared" si="8"/>
        <v>0</v>
      </c>
      <c r="X9" s="76">
        <f>分析係数表!E12</f>
        <v>0.12931034482758622</v>
      </c>
      <c r="Y9" s="166">
        <f t="shared" si="9"/>
        <v>0</v>
      </c>
    </row>
    <row r="10" spans="1:25" x14ac:dyDescent="0.2">
      <c r="A10" s="6" t="s">
        <v>223</v>
      </c>
      <c r="B10" s="5" t="s">
        <v>28</v>
      </c>
      <c r="C10" s="90"/>
      <c r="D10" s="76">
        <f>投入係数表!O10</f>
        <v>0</v>
      </c>
      <c r="E10" s="77">
        <f t="shared" si="0"/>
        <v>0</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0.14305133949267029</v>
      </c>
      <c r="P10" s="76">
        <f>分析係数表!C13</f>
        <v>0</v>
      </c>
      <c r="Q10" s="82">
        <f t="shared" si="5"/>
        <v>0</v>
      </c>
      <c r="R10" s="83">
        <v>0</v>
      </c>
      <c r="S10" s="84">
        <f t="shared" si="6"/>
        <v>0</v>
      </c>
      <c r="T10" s="85">
        <f>分析係数表!F13</f>
        <v>0.38505747126436779</v>
      </c>
      <c r="U10" s="86">
        <f t="shared" si="7"/>
        <v>0</v>
      </c>
      <c r="V10" s="87">
        <f>分析係数表!D13</f>
        <v>0.37931034482758619</v>
      </c>
      <c r="W10" s="167">
        <f t="shared" si="8"/>
        <v>0</v>
      </c>
      <c r="X10" s="76">
        <f>分析係数表!E13</f>
        <v>0.33333333333333331</v>
      </c>
      <c r="Y10" s="166">
        <f t="shared" si="9"/>
        <v>0</v>
      </c>
    </row>
    <row r="11" spans="1:25" x14ac:dyDescent="0.2">
      <c r="A11" s="6" t="s">
        <v>224</v>
      </c>
      <c r="B11" s="5" t="s">
        <v>267</v>
      </c>
      <c r="C11" s="90"/>
      <c r="D11" s="76">
        <f>投入係数表!O11</f>
        <v>0</v>
      </c>
      <c r="E11" s="77">
        <f t="shared" si="0"/>
        <v>0</v>
      </c>
      <c r="F11" s="76">
        <f>分析係数表!C14</f>
        <v>0.28421052631578947</v>
      </c>
      <c r="G11" s="77">
        <f t="shared" si="1"/>
        <v>0</v>
      </c>
      <c r="H11" s="77">
        <v>6.6851223843522309E-2</v>
      </c>
      <c r="I11" s="77">
        <f t="shared" si="2"/>
        <v>6.6851223843522309E-2</v>
      </c>
      <c r="J11" s="76">
        <f>分析係数表!G14</f>
        <v>0.16638935108153077</v>
      </c>
      <c r="K11" s="78">
        <f t="shared" si="3"/>
        <v>1.1123331754329835E-2</v>
      </c>
      <c r="L11" s="79"/>
      <c r="M11" s="80"/>
      <c r="N11" s="81">
        <f>分析係数表!H14</f>
        <v>1.2351089684848001E-3</v>
      </c>
      <c r="O11" s="82">
        <f t="shared" si="4"/>
        <v>1.1985382498034537E-2</v>
      </c>
      <c r="P11" s="76">
        <f>分析係数表!C14</f>
        <v>0.28421052631578947</v>
      </c>
      <c r="Q11" s="82">
        <f t="shared" si="5"/>
        <v>3.4063718678624473E-3</v>
      </c>
      <c r="R11" s="83">
        <v>1.4732530503952887E-2</v>
      </c>
      <c r="S11" s="84">
        <f t="shared" si="6"/>
        <v>8.1583754347475196E-2</v>
      </c>
      <c r="T11" s="85">
        <f>分析係数表!F14</f>
        <v>0.35440931780366058</v>
      </c>
      <c r="U11" s="86">
        <f t="shared" si="7"/>
        <v>2.8914042722150111E-2</v>
      </c>
      <c r="V11" s="87">
        <f>分析係数表!D14</f>
        <v>9.9833610648918464E-2</v>
      </c>
      <c r="W11" s="167">
        <f t="shared" si="8"/>
        <v>0</v>
      </c>
      <c r="X11" s="76">
        <f>分析係数表!E14</f>
        <v>6.8219633943427616E-2</v>
      </c>
      <c r="Y11" s="166">
        <f t="shared" si="9"/>
        <v>0</v>
      </c>
    </row>
    <row r="12" spans="1:25" x14ac:dyDescent="0.2">
      <c r="A12" s="6" t="s">
        <v>225</v>
      </c>
      <c r="B12" s="5" t="s">
        <v>29</v>
      </c>
      <c r="C12" s="90"/>
      <c r="D12" s="76">
        <f>投入係数表!O12</f>
        <v>9.2307692307692316E-3</v>
      </c>
      <c r="E12" s="77">
        <f t="shared" si="0"/>
        <v>0.92307692307692313</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8.8537180388706754E-2</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90"/>
      <c r="D13" s="76">
        <f>投入係数表!O13</f>
        <v>3.0769230769230769E-3</v>
      </c>
      <c r="E13" s="77">
        <f t="shared" si="0"/>
        <v>0.30769230769230771</v>
      </c>
      <c r="F13" s="76">
        <f>分析係数表!C16</f>
        <v>1.2870012870012881E-2</v>
      </c>
      <c r="G13" s="77">
        <f t="shared" si="1"/>
        <v>3.9600039600039636E-3</v>
      </c>
      <c r="H13" s="77">
        <v>8.135119774382478E-3</v>
      </c>
      <c r="I13" s="77">
        <f t="shared" si="2"/>
        <v>8.135119774382478E-3</v>
      </c>
      <c r="J13" s="76">
        <f>分析係数表!G16</f>
        <v>4.3478260869565216E-2</v>
      </c>
      <c r="K13" s="78">
        <f t="shared" si="3"/>
        <v>3.5370085975575989E-4</v>
      </c>
      <c r="L13" s="79"/>
      <c r="M13" s="80"/>
      <c r="N13" s="81">
        <f>分析係数表!H16</f>
        <v>1.7650105581895694E-2</v>
      </c>
      <c r="O13" s="82">
        <f t="shared" si="4"/>
        <v>0.17127498214933226</v>
      </c>
      <c r="P13" s="76">
        <f>分析係数表!C16</f>
        <v>1.2870012870012881E-2</v>
      </c>
      <c r="Q13" s="82">
        <f t="shared" si="5"/>
        <v>2.2043112245731327E-3</v>
      </c>
      <c r="R13" s="83">
        <v>2.3763280561196402E-3</v>
      </c>
      <c r="S13" s="84">
        <f t="shared" si="6"/>
        <v>1.0511447830502119E-2</v>
      </c>
      <c r="T13" s="85">
        <f>分析係数表!F16</f>
        <v>0.30434782608695654</v>
      </c>
      <c r="U13" s="86">
        <f t="shared" si="7"/>
        <v>3.1991362962397753E-3</v>
      </c>
      <c r="V13" s="87">
        <f>分析係数表!D16</f>
        <v>0</v>
      </c>
      <c r="W13" s="167">
        <f t="shared" si="8"/>
        <v>0</v>
      </c>
      <c r="X13" s="76">
        <f>分析係数表!E16</f>
        <v>0</v>
      </c>
      <c r="Y13" s="166">
        <f t="shared" si="9"/>
        <v>0</v>
      </c>
    </row>
    <row r="14" spans="1:25" x14ac:dyDescent="0.2">
      <c r="A14" s="6" t="s">
        <v>2</v>
      </c>
      <c r="B14" s="5" t="s">
        <v>364</v>
      </c>
      <c r="C14" s="90"/>
      <c r="D14" s="76">
        <f>投入係数表!O14</f>
        <v>6.1538461538461538E-3</v>
      </c>
      <c r="E14" s="77">
        <f t="shared" si="0"/>
        <v>0.61538461538461542</v>
      </c>
      <c r="F14" s="76">
        <f>分析係数表!C17</f>
        <v>0.42397137745974955</v>
      </c>
      <c r="G14" s="77">
        <f t="shared" si="1"/>
        <v>0.26090546305215356</v>
      </c>
      <c r="H14" s="77">
        <v>0.41712968751650592</v>
      </c>
      <c r="I14" s="77">
        <f t="shared" si="2"/>
        <v>0.41712968751650592</v>
      </c>
      <c r="J14" s="76">
        <f>分析係数表!G17</f>
        <v>0.21220930232558138</v>
      </c>
      <c r="K14" s="78">
        <f t="shared" si="3"/>
        <v>8.8518799967165496E-2</v>
      </c>
      <c r="L14" s="79"/>
      <c r="M14" s="80"/>
      <c r="N14" s="81">
        <f>分析係数表!H17</f>
        <v>2.9483246344475873E-3</v>
      </c>
      <c r="O14" s="82">
        <f t="shared" si="4"/>
        <v>2.8610267898534054E-2</v>
      </c>
      <c r="P14" s="76">
        <f>分析係数表!C17</f>
        <v>0.42397137745974955</v>
      </c>
      <c r="Q14" s="82">
        <f t="shared" si="5"/>
        <v>1.2129934690433938E-2</v>
      </c>
      <c r="R14" s="83">
        <v>2.4373634176530819E-2</v>
      </c>
      <c r="S14" s="84">
        <f t="shared" si="6"/>
        <v>0.44150332169303674</v>
      </c>
      <c r="T14" s="85">
        <f>分析係数表!F17</f>
        <v>0.32194767441860467</v>
      </c>
      <c r="U14" s="86">
        <f t="shared" si="7"/>
        <v>0.14214096766716228</v>
      </c>
      <c r="V14" s="87">
        <f>分析係数表!D17</f>
        <v>4.1908914728682169E-2</v>
      </c>
      <c r="W14" s="167">
        <f t="shared" si="8"/>
        <v>0</v>
      </c>
      <c r="X14" s="76">
        <f>分析係数表!E17</f>
        <v>4.2151162790697673E-2</v>
      </c>
      <c r="Y14" s="166">
        <f t="shared" si="9"/>
        <v>0</v>
      </c>
    </row>
    <row r="15" spans="1:25" x14ac:dyDescent="0.2">
      <c r="A15" s="6" t="s">
        <v>3</v>
      </c>
      <c r="B15" s="5" t="s">
        <v>31</v>
      </c>
      <c r="C15" s="90"/>
      <c r="D15" s="76">
        <f>投入係数表!O15</f>
        <v>9.2307692307692316E-3</v>
      </c>
      <c r="E15" s="77">
        <f t="shared" si="0"/>
        <v>0.92307692307692313</v>
      </c>
      <c r="F15" s="76">
        <f>分析係数表!C18</f>
        <v>0.3411764705882353</v>
      </c>
      <c r="G15" s="77">
        <f t="shared" si="1"/>
        <v>0.31493212669683263</v>
      </c>
      <c r="H15" s="77">
        <v>0.34969105975751524</v>
      </c>
      <c r="I15" s="77">
        <f t="shared" si="2"/>
        <v>0.34969105975751524</v>
      </c>
      <c r="J15" s="76">
        <f>分析係数表!G18</f>
        <v>0.21582733812949639</v>
      </c>
      <c r="K15" s="78">
        <f t="shared" si="3"/>
        <v>7.5472890595147168E-2</v>
      </c>
      <c r="L15" s="79"/>
      <c r="M15" s="80"/>
      <c r="N15" s="81">
        <f>分析係数表!H18</f>
        <v>4.7810669747798716E-4</v>
      </c>
      <c r="O15" s="82">
        <f t="shared" si="4"/>
        <v>4.6395029024649823E-3</v>
      </c>
      <c r="P15" s="76">
        <f>分析係数表!C18</f>
        <v>0.3411764705882353</v>
      </c>
      <c r="Q15" s="82">
        <f t="shared" si="5"/>
        <v>1.5828892255468764E-3</v>
      </c>
      <c r="R15" s="83">
        <v>3.293352536756632E-3</v>
      </c>
      <c r="S15" s="84">
        <f t="shared" si="6"/>
        <v>0.35298441229427185</v>
      </c>
      <c r="T15" s="85">
        <f>分析係数表!F18</f>
        <v>0.45899280575539569</v>
      </c>
      <c r="U15" s="86">
        <f t="shared" si="7"/>
        <v>0.16201730578686724</v>
      </c>
      <c r="V15" s="87">
        <f>分析係数表!D18</f>
        <v>0.1223021582733813</v>
      </c>
      <c r="W15" s="167">
        <f t="shared" si="8"/>
        <v>0</v>
      </c>
      <c r="X15" s="76">
        <f>分析係数表!E18</f>
        <v>0.12949640287769784</v>
      </c>
      <c r="Y15" s="166">
        <f t="shared" si="9"/>
        <v>0</v>
      </c>
    </row>
    <row r="16" spans="1:25" x14ac:dyDescent="0.2">
      <c r="A16" s="6" t="s">
        <v>4</v>
      </c>
      <c r="B16" s="5" t="s">
        <v>32</v>
      </c>
      <c r="C16" s="90"/>
      <c r="D16" s="76">
        <f>投入係数表!O16</f>
        <v>0</v>
      </c>
      <c r="E16" s="77">
        <f t="shared" si="0"/>
        <v>0</v>
      </c>
      <c r="F16" s="76">
        <f>分析係数表!C19</f>
        <v>3.2631144155307767E-2</v>
      </c>
      <c r="G16" s="77">
        <f t="shared" si="1"/>
        <v>0</v>
      </c>
      <c r="H16" s="77">
        <v>6.0516736457354187E-3</v>
      </c>
      <c r="I16" s="77">
        <f t="shared" si="2"/>
        <v>6.0516736457354187E-3</v>
      </c>
      <c r="J16" s="76">
        <f>分析係数表!G19</f>
        <v>5.8988764044943819E-2</v>
      </c>
      <c r="K16" s="78">
        <f t="shared" si="3"/>
        <v>3.5698074876529154E-4</v>
      </c>
      <c r="L16" s="79"/>
      <c r="M16" s="80"/>
      <c r="N16" s="81">
        <f>分析係数表!H19</f>
        <v>-1.1952667436949679E-4</v>
      </c>
      <c r="O16" s="82">
        <f t="shared" si="4"/>
        <v>-1.1598757256162456E-3</v>
      </c>
      <c r="P16" s="76">
        <f>分析係数表!C19</f>
        <v>3.2631144155307767E-2</v>
      </c>
      <c r="Q16" s="82">
        <f t="shared" si="5"/>
        <v>-3.784807200482591E-5</v>
      </c>
      <c r="R16" s="83">
        <v>2.4349736603065353E-4</v>
      </c>
      <c r="S16" s="84">
        <f t="shared" si="6"/>
        <v>6.2951710117660721E-3</v>
      </c>
      <c r="T16" s="85">
        <f>分析係数表!F19</f>
        <v>0.2443820224719101</v>
      </c>
      <c r="U16" s="86">
        <f t="shared" si="7"/>
        <v>1.5384266236619332E-3</v>
      </c>
      <c r="V16" s="87">
        <f>分析係数表!D19</f>
        <v>4.49438202247191E-2</v>
      </c>
      <c r="W16" s="167">
        <f t="shared" si="8"/>
        <v>0</v>
      </c>
      <c r="X16" s="76">
        <f>分析係数表!E19</f>
        <v>4.7752808988764044E-2</v>
      </c>
      <c r="Y16" s="166">
        <f t="shared" si="9"/>
        <v>0</v>
      </c>
    </row>
    <row r="17" spans="1:25" x14ac:dyDescent="0.2">
      <c r="A17" s="6" t="s">
        <v>5</v>
      </c>
      <c r="B17" s="5" t="s">
        <v>33</v>
      </c>
      <c r="C17" s="75">
        <f>最終需要_まとめ!C18</f>
        <v>100</v>
      </c>
      <c r="D17" s="76">
        <f>投入係数表!O17</f>
        <v>0.42153846153846153</v>
      </c>
      <c r="E17" s="77">
        <f t="shared" si="0"/>
        <v>42.153846153846153</v>
      </c>
      <c r="F17" s="76">
        <f>分析係数表!C20</f>
        <v>6.4516129032258118E-2</v>
      </c>
      <c r="G17" s="77">
        <f t="shared" si="1"/>
        <v>2.7196029776674959</v>
      </c>
      <c r="H17" s="77">
        <v>2.8026778483161308</v>
      </c>
      <c r="I17" s="77">
        <f t="shared" si="2"/>
        <v>102.80267784831614</v>
      </c>
      <c r="J17" s="76">
        <f>分析係数表!G20</f>
        <v>0.10153846153846154</v>
      </c>
      <c r="K17" s="78">
        <f t="shared" si="3"/>
        <v>10.438425750752099</v>
      </c>
      <c r="L17" s="79"/>
      <c r="M17" s="80"/>
      <c r="N17" s="81">
        <f>分析係数表!H20</f>
        <v>5.9763337184748399E-4</v>
      </c>
      <c r="O17" s="82">
        <f t="shared" si="4"/>
        <v>5.7993786280812285E-3</v>
      </c>
      <c r="P17" s="76">
        <f>分析係数表!C20</f>
        <v>6.4516129032258118E-2</v>
      </c>
      <c r="Q17" s="82">
        <f t="shared" si="5"/>
        <v>3.7415345987620863E-4</v>
      </c>
      <c r="R17" s="83">
        <v>8.8312374611650818E-4</v>
      </c>
      <c r="S17" s="84">
        <f t="shared" si="6"/>
        <v>102.80356097206226</v>
      </c>
      <c r="T17" s="85">
        <f>分析係数表!F20</f>
        <v>0.22461538461538461</v>
      </c>
      <c r="U17" s="86">
        <f t="shared" si="7"/>
        <v>23.091261387570906</v>
      </c>
      <c r="V17" s="87">
        <f>分析係数表!D20</f>
        <v>1.2307692307692308E-2</v>
      </c>
      <c r="W17" s="167">
        <f t="shared" si="8"/>
        <v>1</v>
      </c>
      <c r="X17" s="76">
        <f>分析係数表!E20</f>
        <v>1.2307692307692308E-2</v>
      </c>
      <c r="Y17" s="166">
        <f t="shared" si="9"/>
        <v>1</v>
      </c>
    </row>
    <row r="18" spans="1:25" x14ac:dyDescent="0.2">
      <c r="A18" s="6" t="s">
        <v>6</v>
      </c>
      <c r="B18" s="5" t="s">
        <v>34</v>
      </c>
      <c r="C18" s="90"/>
      <c r="D18" s="76">
        <f>投入係数表!O18</f>
        <v>3.0769230769230769E-3</v>
      </c>
      <c r="E18" s="77">
        <f t="shared" si="0"/>
        <v>0.30769230769230771</v>
      </c>
      <c r="F18" s="76">
        <f>分析係数表!C21</f>
        <v>0.91527001862197399</v>
      </c>
      <c r="G18" s="77">
        <f t="shared" si="1"/>
        <v>0.28162154419137664</v>
      </c>
      <c r="H18" s="77">
        <v>0.65268366155753643</v>
      </c>
      <c r="I18" s="77">
        <f t="shared" si="2"/>
        <v>0.65268366155753643</v>
      </c>
      <c r="J18" s="76">
        <f>分析係数表!G21</f>
        <v>0.28514332965821387</v>
      </c>
      <c r="K18" s="78">
        <f t="shared" si="3"/>
        <v>0.18610839247003069</v>
      </c>
      <c r="L18" s="79"/>
      <c r="M18" s="80"/>
      <c r="N18" s="81">
        <f>分析係数表!H21</f>
        <v>9.9605561974580657E-4</v>
      </c>
      <c r="O18" s="82">
        <f t="shared" si="4"/>
        <v>9.6656310468020458E-3</v>
      </c>
      <c r="P18" s="76">
        <f>分析係数表!C21</f>
        <v>0.91527001862197399</v>
      </c>
      <c r="Q18" s="82">
        <f t="shared" si="5"/>
        <v>8.8466623081996376E-3</v>
      </c>
      <c r="R18" s="83">
        <v>1.8532954327487871E-2</v>
      </c>
      <c r="S18" s="84">
        <f t="shared" si="6"/>
        <v>0.67121661588502435</v>
      </c>
      <c r="T18" s="85">
        <f>分析係数表!F21</f>
        <v>0.42530319735391398</v>
      </c>
      <c r="U18" s="86">
        <f t="shared" si="7"/>
        <v>0.28547057285297478</v>
      </c>
      <c r="V18" s="87">
        <f>分析係数表!D21</f>
        <v>8.7513781697905177E-2</v>
      </c>
      <c r="W18" s="167">
        <f t="shared" si="8"/>
        <v>0</v>
      </c>
      <c r="X18" s="76">
        <f>分析係数表!E21</f>
        <v>7.5661521499448728E-2</v>
      </c>
      <c r="Y18" s="166">
        <f t="shared" si="9"/>
        <v>0</v>
      </c>
    </row>
    <row r="19" spans="1:25" x14ac:dyDescent="0.2">
      <c r="A19" s="6" t="s">
        <v>7</v>
      </c>
      <c r="B19" s="5" t="s">
        <v>268</v>
      </c>
      <c r="C19" s="90"/>
      <c r="D19" s="76">
        <f>投入係数表!O19</f>
        <v>0</v>
      </c>
      <c r="E19" s="77">
        <f t="shared" si="0"/>
        <v>0</v>
      </c>
      <c r="F19" s="76">
        <f>分析係数表!C22</f>
        <v>0.14107142857142863</v>
      </c>
      <c r="G19" s="77">
        <f t="shared" si="1"/>
        <v>0</v>
      </c>
      <c r="H19" s="77">
        <v>1.5537098304694284E-3</v>
      </c>
      <c r="I19" s="77">
        <f t="shared" si="2"/>
        <v>1.5537098304694284E-3</v>
      </c>
      <c r="J19" s="76">
        <f>分析係数表!G22</f>
        <v>0.19425587467362923</v>
      </c>
      <c r="K19" s="78">
        <f t="shared" si="3"/>
        <v>3.0181726210685501E-4</v>
      </c>
      <c r="L19" s="79"/>
      <c r="M19" s="80"/>
      <c r="N19" s="81">
        <f>分析係数表!H22</f>
        <v>3.9842224789832265E-5</v>
      </c>
      <c r="O19" s="82">
        <f t="shared" si="4"/>
        <v>3.8662524187208186E-4</v>
      </c>
      <c r="P19" s="76">
        <f>分析係数表!C22</f>
        <v>0.14107142857142863</v>
      </c>
      <c r="Q19" s="82">
        <f t="shared" si="5"/>
        <v>5.4541775192668715E-5</v>
      </c>
      <c r="R19" s="83">
        <v>4.5830485838316325E-4</v>
      </c>
      <c r="S19" s="84">
        <f t="shared" si="6"/>
        <v>2.0120146888525916E-3</v>
      </c>
      <c r="T19" s="85">
        <f>分析係数表!F22</f>
        <v>0.41148825065274153</v>
      </c>
      <c r="U19" s="86">
        <f t="shared" si="7"/>
        <v>8.2792040460357298E-4</v>
      </c>
      <c r="V19" s="87">
        <f>分析係数表!D22</f>
        <v>6.2663185378590081E-3</v>
      </c>
      <c r="W19" s="167">
        <f t="shared" si="8"/>
        <v>0</v>
      </c>
      <c r="X19" s="76">
        <f>分析係数表!E22</f>
        <v>5.2219321148825066E-3</v>
      </c>
      <c r="Y19" s="166">
        <f t="shared" si="9"/>
        <v>0</v>
      </c>
    </row>
    <row r="20" spans="1:25" x14ac:dyDescent="0.2">
      <c r="A20" s="6" t="s">
        <v>8</v>
      </c>
      <c r="B20" s="5" t="s">
        <v>269</v>
      </c>
      <c r="C20" s="90"/>
      <c r="D20" s="76">
        <f>投入係数表!O20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3.8662524187208186E-4</v>
      </c>
      <c r="P20" s="76">
        <f>分析係数表!C23</f>
        <v>0</v>
      </c>
      <c r="Q20" s="82">
        <f t="shared" si="5"/>
        <v>0</v>
      </c>
      <c r="R20" s="83">
        <v>0</v>
      </c>
      <c r="S20" s="84">
        <f t="shared" si="6"/>
        <v>0</v>
      </c>
      <c r="T20" s="85">
        <f>分析係数表!F23</f>
        <v>0.43755958055290756</v>
      </c>
      <c r="U20" s="86">
        <f t="shared" si="7"/>
        <v>0</v>
      </c>
      <c r="V20" s="87">
        <f>分析係数表!D23</f>
        <v>4.9571020019065777E-2</v>
      </c>
      <c r="W20" s="167">
        <f t="shared" si="8"/>
        <v>0</v>
      </c>
      <c r="X20" s="76">
        <f>分析係数表!E23</f>
        <v>4.38512869399428E-2</v>
      </c>
      <c r="Y20" s="166">
        <f t="shared" si="9"/>
        <v>0</v>
      </c>
    </row>
    <row r="21" spans="1:25" x14ac:dyDescent="0.2">
      <c r="A21" s="6" t="s">
        <v>9</v>
      </c>
      <c r="B21" s="5" t="s">
        <v>270</v>
      </c>
      <c r="C21" s="90"/>
      <c r="D21" s="76">
        <f>投入係数表!O21</f>
        <v>0</v>
      </c>
      <c r="E21" s="77">
        <f t="shared" si="0"/>
        <v>0</v>
      </c>
      <c r="F21" s="76">
        <f>分析係数表!C24</f>
        <v>1</v>
      </c>
      <c r="G21" s="77">
        <f t="shared" si="1"/>
        <v>0</v>
      </c>
      <c r="H21" s="77">
        <v>8.4597386589277575E-3</v>
      </c>
      <c r="I21" s="77">
        <f t="shared" si="2"/>
        <v>8.4597386589277575E-3</v>
      </c>
      <c r="J21" s="76">
        <f>分析係数表!G24</f>
        <v>0.20760410380205191</v>
      </c>
      <c r="K21" s="78">
        <f t="shared" si="3"/>
        <v>1.7562764626862695E-3</v>
      </c>
      <c r="L21" s="79"/>
      <c r="M21" s="80"/>
      <c r="N21" s="81">
        <f>分析係数表!H24</f>
        <v>3.9842224789832264E-4</v>
      </c>
      <c r="O21" s="82">
        <f t="shared" si="4"/>
        <v>3.8662524187208186E-3</v>
      </c>
      <c r="P21" s="76">
        <f>分析係数表!C24</f>
        <v>1</v>
      </c>
      <c r="Q21" s="82">
        <f t="shared" si="5"/>
        <v>3.8662524187208186E-3</v>
      </c>
      <c r="R21" s="83">
        <v>8.2645163100331983E-3</v>
      </c>
      <c r="S21" s="84">
        <f t="shared" si="6"/>
        <v>1.6724254968960954E-2</v>
      </c>
      <c r="T21" s="85">
        <f>分析係数表!F24</f>
        <v>0.38986119493059745</v>
      </c>
      <c r="U21" s="86">
        <f t="shared" si="7"/>
        <v>6.5201380265230997E-3</v>
      </c>
      <c r="V21" s="87">
        <f>分析係数表!D24</f>
        <v>0.12190706095353047</v>
      </c>
      <c r="W21" s="167">
        <f t="shared" si="8"/>
        <v>0</v>
      </c>
      <c r="X21" s="76">
        <f>分析係数表!E24</f>
        <v>0.12492456246228123</v>
      </c>
      <c r="Y21" s="166">
        <f t="shared" si="9"/>
        <v>0</v>
      </c>
    </row>
    <row r="22" spans="1:25" x14ac:dyDescent="0.2">
      <c r="A22" s="6" t="s">
        <v>10</v>
      </c>
      <c r="B22" s="5" t="s">
        <v>271</v>
      </c>
      <c r="C22" s="90"/>
      <c r="D22" s="76">
        <f>投入係数表!O22</f>
        <v>0</v>
      </c>
      <c r="E22" s="77">
        <f t="shared" si="0"/>
        <v>0</v>
      </c>
      <c r="F22" s="76">
        <f>分析係数表!C25</f>
        <v>2.3217247097844118E-2</v>
      </c>
      <c r="G22" s="77">
        <f t="shared" si="1"/>
        <v>0</v>
      </c>
      <c r="H22" s="77">
        <v>1.0295514761330098E-3</v>
      </c>
      <c r="I22" s="77">
        <f t="shared" si="2"/>
        <v>1.0295514761330098E-3</v>
      </c>
      <c r="J22" s="76">
        <f>分析係数表!G25</f>
        <v>0.19607843137254902</v>
      </c>
      <c r="K22" s="78">
        <f t="shared" si="3"/>
        <v>2.018728384574529E-4</v>
      </c>
      <c r="L22" s="79"/>
      <c r="M22" s="80"/>
      <c r="N22" s="81">
        <f>分析係数表!H25</f>
        <v>5.5779114705765173E-4</v>
      </c>
      <c r="O22" s="82">
        <f t="shared" si="4"/>
        <v>5.4127533862091464E-3</v>
      </c>
      <c r="P22" s="76">
        <f>分析係数表!C25</f>
        <v>2.3217247097844118E-2</v>
      </c>
      <c r="Q22" s="82">
        <f t="shared" si="5"/>
        <v>1.2566923284731022E-4</v>
      </c>
      <c r="R22" s="83">
        <v>4.3126503274004745E-4</v>
      </c>
      <c r="S22" s="84">
        <f t="shared" si="6"/>
        <v>1.4608165088730572E-3</v>
      </c>
      <c r="T22" s="85">
        <f>分析係数表!F25</f>
        <v>0.34640522875816993</v>
      </c>
      <c r="U22" s="86">
        <f t="shared" si="7"/>
        <v>5.0603447692988256E-4</v>
      </c>
      <c r="V22" s="87">
        <f>分析係数表!D25</f>
        <v>3.9215686274509803E-2</v>
      </c>
      <c r="W22" s="167">
        <f t="shared" si="8"/>
        <v>0</v>
      </c>
      <c r="X22" s="76">
        <f>分析係数表!E25</f>
        <v>3.9215686274509803E-2</v>
      </c>
      <c r="Y22" s="166">
        <f t="shared" si="9"/>
        <v>0</v>
      </c>
    </row>
    <row r="23" spans="1:25" x14ac:dyDescent="0.2">
      <c r="A23" s="6" t="s">
        <v>11</v>
      </c>
      <c r="B23" s="5" t="s">
        <v>35</v>
      </c>
      <c r="C23" s="90"/>
      <c r="D23" s="76">
        <f>投入係数表!O23</f>
        <v>0</v>
      </c>
      <c r="E23" s="77">
        <f t="shared" si="0"/>
        <v>0</v>
      </c>
      <c r="F23" s="76">
        <f>分析係数表!C26</f>
        <v>0.3263433813892529</v>
      </c>
      <c r="G23" s="77">
        <f t="shared" si="1"/>
        <v>0</v>
      </c>
      <c r="H23" s="77">
        <v>5.2322181754580225E-3</v>
      </c>
      <c r="I23" s="77">
        <f t="shared" si="2"/>
        <v>5.2322181754580225E-3</v>
      </c>
      <c r="J23" s="76">
        <f>分析係数表!G26</f>
        <v>0.19720279720279721</v>
      </c>
      <c r="K23" s="78">
        <f t="shared" si="3"/>
        <v>1.0318080597756379E-3</v>
      </c>
      <c r="L23" s="79"/>
      <c r="M23" s="80"/>
      <c r="N23" s="81">
        <f>分析係数表!H26</f>
        <v>1.195266743694968E-2</v>
      </c>
      <c r="O23" s="82">
        <f t="shared" si="4"/>
        <v>0.11598757256162456</v>
      </c>
      <c r="P23" s="76">
        <f>分析係数表!C26</f>
        <v>0.3263433813892529</v>
      </c>
      <c r="Q23" s="82">
        <f t="shared" si="5"/>
        <v>3.7851776628891887E-2</v>
      </c>
      <c r="R23" s="83">
        <v>4.015969813794075E-2</v>
      </c>
      <c r="S23" s="84">
        <f t="shared" si="6"/>
        <v>4.539191631339877E-2</v>
      </c>
      <c r="T23" s="85">
        <f>分析係数表!F26</f>
        <v>0.33496503496503499</v>
      </c>
      <c r="U23" s="86">
        <f t="shared" si="7"/>
        <v>1.5204704835047562E-2</v>
      </c>
      <c r="V23" s="87">
        <f>分析係数表!D26</f>
        <v>7.8321678321678329E-2</v>
      </c>
      <c r="W23" s="167">
        <f t="shared" si="8"/>
        <v>0</v>
      </c>
      <c r="X23" s="76">
        <f>分析係数表!E26</f>
        <v>8.3216783216783219E-2</v>
      </c>
      <c r="Y23" s="166">
        <f t="shared" si="9"/>
        <v>0</v>
      </c>
    </row>
    <row r="24" spans="1:25" x14ac:dyDescent="0.2">
      <c r="A24" s="6" t="s">
        <v>12</v>
      </c>
      <c r="B24" s="5" t="s">
        <v>365</v>
      </c>
      <c r="C24" s="90"/>
      <c r="D24" s="76">
        <f>投入係数表!O24</f>
        <v>0</v>
      </c>
      <c r="E24" s="77">
        <f t="shared" si="0"/>
        <v>0</v>
      </c>
      <c r="F24" s="76">
        <f>分析係数表!C27</f>
        <v>4.6641791044776171E-2</v>
      </c>
      <c r="G24" s="77">
        <f t="shared" si="1"/>
        <v>0</v>
      </c>
      <c r="H24" s="77">
        <v>3.7307792309468983E-5</v>
      </c>
      <c r="I24" s="77">
        <f t="shared" si="2"/>
        <v>3.7307792309468983E-5</v>
      </c>
      <c r="J24" s="76">
        <f>分析係数表!G27</f>
        <v>0.18461538461538463</v>
      </c>
      <c r="K24" s="78">
        <f t="shared" si="3"/>
        <v>6.8875924263635052E-6</v>
      </c>
      <c r="L24" s="79"/>
      <c r="M24" s="80"/>
      <c r="N24" s="81">
        <f>分析係数表!H27</f>
        <v>1.1394876289892027E-2</v>
      </c>
      <c r="O24" s="82">
        <f t="shared" si="4"/>
        <v>0.11057481917541541</v>
      </c>
      <c r="P24" s="76">
        <f>分析係数表!C27</f>
        <v>4.6641791044776171E-2</v>
      </c>
      <c r="Q24" s="82">
        <f t="shared" si="5"/>
        <v>5.1574076107936346E-3</v>
      </c>
      <c r="R24" s="83">
        <v>5.1736619559856357E-3</v>
      </c>
      <c r="S24" s="84">
        <f t="shared" si="6"/>
        <v>5.2109697482951049E-3</v>
      </c>
      <c r="T24" s="85">
        <f>分析係数表!F27</f>
        <v>0.35384615384615387</v>
      </c>
      <c r="U24" s="86">
        <f t="shared" si="7"/>
        <v>1.8438816032428833E-3</v>
      </c>
      <c r="V24" s="87">
        <f>分析係数表!D27</f>
        <v>3.0769230769230771E-2</v>
      </c>
      <c r="W24" s="167">
        <f t="shared" si="8"/>
        <v>0</v>
      </c>
      <c r="X24" s="76">
        <f>分析係数表!E27</f>
        <v>4.6153846153846156E-2</v>
      </c>
      <c r="Y24" s="166">
        <f t="shared" si="9"/>
        <v>0</v>
      </c>
    </row>
    <row r="25" spans="1:25" x14ac:dyDescent="0.2">
      <c r="A25" s="6" t="s">
        <v>13</v>
      </c>
      <c r="B25" s="5" t="s">
        <v>191</v>
      </c>
      <c r="C25" s="90"/>
      <c r="D25" s="76">
        <f>投入係数表!O25</f>
        <v>0</v>
      </c>
      <c r="E25" s="77">
        <f t="shared" si="0"/>
        <v>0</v>
      </c>
      <c r="F25" s="76">
        <f>分析係数表!C28</f>
        <v>2.8632025450689325E-2</v>
      </c>
      <c r="G25" s="77">
        <f t="shared" si="1"/>
        <v>0</v>
      </c>
      <c r="H25" s="77">
        <v>4.7940315665171215E-4</v>
      </c>
      <c r="I25" s="77">
        <f t="shared" si="2"/>
        <v>4.7940315665171215E-4</v>
      </c>
      <c r="J25" s="76">
        <f>分析係数表!G28</f>
        <v>0.12903225806451613</v>
      </c>
      <c r="K25" s="78">
        <f t="shared" si="3"/>
        <v>6.1858471826027375E-5</v>
      </c>
      <c r="L25" s="79"/>
      <c r="M25" s="80"/>
      <c r="N25" s="81">
        <f>分析係数表!H28</f>
        <v>2.2510857006255228E-2</v>
      </c>
      <c r="O25" s="82">
        <f t="shared" si="4"/>
        <v>0.21844326165772623</v>
      </c>
      <c r="P25" s="76">
        <f>分析係数表!C28</f>
        <v>2.8632025450689325E-2</v>
      </c>
      <c r="Q25" s="82">
        <f t="shared" si="5"/>
        <v>6.2544730273156046E-3</v>
      </c>
      <c r="R25" s="83">
        <v>6.4421062120504999E-3</v>
      </c>
      <c r="S25" s="84">
        <f t="shared" si="6"/>
        <v>6.9215093687022122E-3</v>
      </c>
      <c r="T25" s="85">
        <f>分析係数表!F28</f>
        <v>0.22580645161290322</v>
      </c>
      <c r="U25" s="86">
        <f t="shared" si="7"/>
        <v>1.5629214703521124E-3</v>
      </c>
      <c r="V25" s="87">
        <f>分析係数表!D28</f>
        <v>0.15207373271889402</v>
      </c>
      <c r="W25" s="167">
        <f t="shared" si="8"/>
        <v>0</v>
      </c>
      <c r="X25" s="76">
        <f>分析係数表!E28</f>
        <v>9.6774193548387094E-2</v>
      </c>
      <c r="Y25" s="166">
        <f t="shared" si="9"/>
        <v>0</v>
      </c>
    </row>
    <row r="26" spans="1:25" x14ac:dyDescent="0.2">
      <c r="A26" s="6" t="s">
        <v>14</v>
      </c>
      <c r="B26" s="5" t="s">
        <v>50</v>
      </c>
      <c r="C26" s="90"/>
      <c r="D26" s="76">
        <f>投入係数表!O26</f>
        <v>3.0769230769230771E-2</v>
      </c>
      <c r="E26" s="77">
        <f t="shared" si="0"/>
        <v>3.0769230769230771</v>
      </c>
      <c r="F26" s="76">
        <f>分析係数表!C29</f>
        <v>0.63560732113144758</v>
      </c>
      <c r="G26" s="77">
        <f t="shared" si="1"/>
        <v>1.9557148342506081</v>
      </c>
      <c r="H26" s="77">
        <v>2.1089084158318046</v>
      </c>
      <c r="I26" s="77">
        <f t="shared" si="2"/>
        <v>2.1089084158318046</v>
      </c>
      <c r="J26" s="76">
        <f>分析係数表!G29</f>
        <v>0.25937031484257872</v>
      </c>
      <c r="K26" s="78">
        <f t="shared" si="3"/>
        <v>0.54698823978845912</v>
      </c>
      <c r="L26" s="79"/>
      <c r="M26" s="80"/>
      <c r="N26" s="81">
        <f>分析係数表!H29</f>
        <v>1.0239451770986892E-2</v>
      </c>
      <c r="O26" s="82">
        <f t="shared" si="4"/>
        <v>9.9362687161125049E-2</v>
      </c>
      <c r="P26" s="76">
        <f>分析係数表!C29</f>
        <v>0.63560732113144758</v>
      </c>
      <c r="Q26" s="82">
        <f t="shared" si="5"/>
        <v>6.3155651406904767E-2</v>
      </c>
      <c r="R26" s="83">
        <v>7.8561349290810933E-2</v>
      </c>
      <c r="S26" s="84">
        <f t="shared" si="6"/>
        <v>2.1874697651226156</v>
      </c>
      <c r="T26" s="85">
        <f>分析係数表!F29</f>
        <v>0.38680659670164919</v>
      </c>
      <c r="U26" s="86">
        <f t="shared" si="7"/>
        <v>0.84612773523483487</v>
      </c>
      <c r="V26" s="87">
        <f>分析係数表!D29</f>
        <v>0.1184407796101949</v>
      </c>
      <c r="W26" s="167">
        <f t="shared" si="8"/>
        <v>0</v>
      </c>
      <c r="X26" s="76">
        <f>分析係数表!E29</f>
        <v>6.5967016491754127E-2</v>
      </c>
      <c r="Y26" s="166">
        <f t="shared" si="9"/>
        <v>0</v>
      </c>
    </row>
    <row r="27" spans="1:25" x14ac:dyDescent="0.2">
      <c r="A27" s="6" t="s">
        <v>15</v>
      </c>
      <c r="B27" s="5" t="s">
        <v>36</v>
      </c>
      <c r="C27" s="90"/>
      <c r="D27" s="76">
        <f>投入係数表!O27</f>
        <v>3.0769230769230769E-3</v>
      </c>
      <c r="E27" s="77">
        <f t="shared" si="0"/>
        <v>0.30769230769230771</v>
      </c>
      <c r="F27" s="76">
        <f>分析係数表!C30</f>
        <v>1</v>
      </c>
      <c r="G27" s="77">
        <f t="shared" si="1"/>
        <v>0.30769230769230771</v>
      </c>
      <c r="H27" s="77">
        <v>0.33618629976662545</v>
      </c>
      <c r="I27" s="77">
        <f t="shared" si="2"/>
        <v>0.33618629976662545</v>
      </c>
      <c r="J27" s="76">
        <f>分析係数表!G30</f>
        <v>0.34552666372851476</v>
      </c>
      <c r="K27" s="78">
        <f t="shared" si="3"/>
        <v>0.11616133054959646</v>
      </c>
      <c r="L27" s="79"/>
      <c r="M27" s="80"/>
      <c r="N27" s="81">
        <f>分析係数表!H30</f>
        <v>0</v>
      </c>
      <c r="O27" s="82">
        <f t="shared" si="4"/>
        <v>0</v>
      </c>
      <c r="P27" s="76">
        <f>分析係数表!C30</f>
        <v>1</v>
      </c>
      <c r="Q27" s="82">
        <f t="shared" si="5"/>
        <v>0</v>
      </c>
      <c r="R27" s="83">
        <v>1.6428339114018507E-2</v>
      </c>
      <c r="S27" s="84">
        <f t="shared" si="6"/>
        <v>0.35261463888064398</v>
      </c>
      <c r="T27" s="85">
        <f>分析係数表!F30</f>
        <v>0.44072278536800352</v>
      </c>
      <c r="U27" s="86">
        <f t="shared" si="7"/>
        <v>0.15540530580901013</v>
      </c>
      <c r="V27" s="87">
        <f>分析係数表!D30</f>
        <v>0.15998237108858529</v>
      </c>
      <c r="W27" s="167">
        <f t="shared" si="8"/>
        <v>0</v>
      </c>
      <c r="X27" s="76">
        <f>分析係数表!E30</f>
        <v>8.153371529308065E-2</v>
      </c>
      <c r="Y27" s="166">
        <f t="shared" si="9"/>
        <v>0</v>
      </c>
    </row>
    <row r="28" spans="1:25" x14ac:dyDescent="0.2">
      <c r="A28" s="6" t="s">
        <v>16</v>
      </c>
      <c r="B28" s="5" t="s">
        <v>192</v>
      </c>
      <c r="C28" s="90"/>
      <c r="D28" s="76">
        <f>投入係数表!O28</f>
        <v>3.6923076923076927E-2</v>
      </c>
      <c r="E28" s="77">
        <f t="shared" si="0"/>
        <v>3.6923076923076925</v>
      </c>
      <c r="F28" s="76">
        <f>分析係数表!C31</f>
        <v>3.6128152692569859E-2</v>
      </c>
      <c r="G28" s="77">
        <f t="shared" si="1"/>
        <v>0.13339625609564257</v>
      </c>
      <c r="H28" s="77">
        <v>0.1600093171866809</v>
      </c>
      <c r="I28" s="77">
        <f t="shared" si="2"/>
        <v>0.1600093171866809</v>
      </c>
      <c r="J28" s="76">
        <f>分析係数表!G31</f>
        <v>5.6603773584905662E-2</v>
      </c>
      <c r="K28" s="78">
        <f t="shared" si="3"/>
        <v>9.0571311615102405E-3</v>
      </c>
      <c r="L28" s="79"/>
      <c r="M28" s="80"/>
      <c r="N28" s="81">
        <f>分析係数表!H31</f>
        <v>2.4303757121797682E-2</v>
      </c>
      <c r="O28" s="82">
        <f t="shared" si="4"/>
        <v>0.23584139754196995</v>
      </c>
      <c r="P28" s="76">
        <f>分析係数表!C31</f>
        <v>3.6128152692569859E-2</v>
      </c>
      <c r="Q28" s="82">
        <f t="shared" si="5"/>
        <v>8.5205140216253594E-3</v>
      </c>
      <c r="R28" s="83">
        <v>9.7441505503940932E-3</v>
      </c>
      <c r="S28" s="84">
        <f t="shared" si="6"/>
        <v>0.169753467737075</v>
      </c>
      <c r="T28" s="85">
        <f>分析係数表!F31</f>
        <v>0.33962264150943394</v>
      </c>
      <c r="U28" s="86">
        <f t="shared" si="7"/>
        <v>5.7652121118251881E-2</v>
      </c>
      <c r="V28" s="87">
        <f>分析係数表!D31</f>
        <v>0</v>
      </c>
      <c r="W28" s="167">
        <f t="shared" si="8"/>
        <v>0</v>
      </c>
      <c r="X28" s="76">
        <f>分析係数表!E31</f>
        <v>0</v>
      </c>
      <c r="Y28" s="166">
        <f t="shared" si="9"/>
        <v>0</v>
      </c>
    </row>
    <row r="29" spans="1:25" x14ac:dyDescent="0.2">
      <c r="A29" s="6" t="s">
        <v>17</v>
      </c>
      <c r="B29" s="5" t="s">
        <v>272</v>
      </c>
      <c r="C29" s="90"/>
      <c r="D29" s="76">
        <f>投入係数表!O29</f>
        <v>0</v>
      </c>
      <c r="E29" s="77">
        <f t="shared" si="0"/>
        <v>0</v>
      </c>
      <c r="F29" s="76">
        <f>分析係数表!C32</f>
        <v>1</v>
      </c>
      <c r="G29" s="77">
        <f t="shared" si="1"/>
        <v>0</v>
      </c>
      <c r="H29" s="77">
        <v>9.1307345562594878E-3</v>
      </c>
      <c r="I29" s="77">
        <f t="shared" si="2"/>
        <v>9.1307345562594878E-3</v>
      </c>
      <c r="J29" s="76">
        <f>分析係数表!G32</f>
        <v>0.14012738853503184</v>
      </c>
      <c r="K29" s="78">
        <f t="shared" si="3"/>
        <v>1.2794659887752147E-3</v>
      </c>
      <c r="L29" s="79"/>
      <c r="M29" s="80"/>
      <c r="N29" s="81">
        <f>分析係数表!H32</f>
        <v>7.0919160125901427E-3</v>
      </c>
      <c r="O29" s="82">
        <f t="shared" si="4"/>
        <v>6.8819293053230562E-2</v>
      </c>
      <c r="P29" s="76">
        <f>分析係数表!C32</f>
        <v>1</v>
      </c>
      <c r="Q29" s="82">
        <f t="shared" si="5"/>
        <v>6.8819293053230562E-2</v>
      </c>
      <c r="R29" s="83">
        <v>8.3095629428074455E-2</v>
      </c>
      <c r="S29" s="84">
        <f t="shared" si="6"/>
        <v>9.2226363984333939E-2</v>
      </c>
      <c r="T29" s="85">
        <f>分析係数表!F32</f>
        <v>0.48195329087048833</v>
      </c>
      <c r="U29" s="86">
        <f t="shared" si="7"/>
        <v>4.4448799627269227E-2</v>
      </c>
      <c r="V29" s="87">
        <f>分析係数表!D32</f>
        <v>1.0615711252653927E-2</v>
      </c>
      <c r="W29" s="167">
        <f t="shared" si="8"/>
        <v>0</v>
      </c>
      <c r="X29" s="76">
        <f>分析係数表!E32</f>
        <v>1.4861995753715499E-2</v>
      </c>
      <c r="Y29" s="166">
        <f t="shared" si="9"/>
        <v>0</v>
      </c>
    </row>
    <row r="30" spans="1:25" x14ac:dyDescent="0.2">
      <c r="A30" s="6" t="s">
        <v>18</v>
      </c>
      <c r="B30" s="5" t="s">
        <v>273</v>
      </c>
      <c r="C30" s="90"/>
      <c r="D30" s="76">
        <f>投入係数表!O30</f>
        <v>0</v>
      </c>
      <c r="E30" s="77">
        <f t="shared" si="0"/>
        <v>0</v>
      </c>
      <c r="F30" s="76">
        <f>分析係数表!C33</f>
        <v>1</v>
      </c>
      <c r="G30" s="77">
        <f t="shared" si="1"/>
        <v>0</v>
      </c>
      <c r="H30" s="77">
        <v>1.6916299989055888E-2</v>
      </c>
      <c r="I30" s="77">
        <f t="shared" si="2"/>
        <v>1.6916299989055888E-2</v>
      </c>
      <c r="J30" s="76">
        <f>分析係数表!G33</f>
        <v>0.50577557755775582</v>
      </c>
      <c r="K30" s="78">
        <f t="shared" si="3"/>
        <v>8.5558513971049997E-3</v>
      </c>
      <c r="L30" s="79"/>
      <c r="M30" s="80"/>
      <c r="N30" s="81">
        <f>分析係数表!H33</f>
        <v>1.0358978445356389E-3</v>
      </c>
      <c r="O30" s="82">
        <f t="shared" si="4"/>
        <v>1.0052256288674129E-2</v>
      </c>
      <c r="P30" s="76">
        <f>分析係数表!C33</f>
        <v>1</v>
      </c>
      <c r="Q30" s="82">
        <f t="shared" si="5"/>
        <v>1.0052256288674129E-2</v>
      </c>
      <c r="R30" s="83">
        <v>2.0104778782280064E-2</v>
      </c>
      <c r="S30" s="84">
        <f t="shared" si="6"/>
        <v>3.7021078771335952E-2</v>
      </c>
      <c r="T30" s="85">
        <f>分析係数表!F33</f>
        <v>0.6410891089108911</v>
      </c>
      <c r="U30" s="86">
        <f t="shared" si="7"/>
        <v>2.3733810400435672E-2</v>
      </c>
      <c r="V30" s="87">
        <f>分析係数表!D33</f>
        <v>2.3927392739273929E-2</v>
      </c>
      <c r="W30" s="167">
        <f t="shared" si="8"/>
        <v>0</v>
      </c>
      <c r="X30" s="76">
        <f>分析係数表!E33</f>
        <v>2.0627062706270627E-2</v>
      </c>
      <c r="Y30" s="166">
        <f t="shared" si="9"/>
        <v>0</v>
      </c>
    </row>
    <row r="31" spans="1:25" x14ac:dyDescent="0.2">
      <c r="A31" s="6" t="s">
        <v>19</v>
      </c>
      <c r="B31" s="5" t="s">
        <v>274</v>
      </c>
      <c r="C31" s="90"/>
      <c r="D31" s="76">
        <f>投入係数表!O31</f>
        <v>0.04</v>
      </c>
      <c r="E31" s="77">
        <f t="shared" si="0"/>
        <v>4</v>
      </c>
      <c r="F31" s="76">
        <f>分析係数表!C34</f>
        <v>0.1150316455696202</v>
      </c>
      <c r="G31" s="77">
        <f t="shared" si="1"/>
        <v>0.4601265822784808</v>
      </c>
      <c r="H31" s="77">
        <v>0.53922778006070493</v>
      </c>
      <c r="I31" s="77">
        <f t="shared" si="2"/>
        <v>0.53922778006070493</v>
      </c>
      <c r="J31" s="76">
        <f>分析係数表!G34</f>
        <v>0.42702251876563802</v>
      </c>
      <c r="K31" s="78">
        <f t="shared" si="3"/>
        <v>0.23026240482992569</v>
      </c>
      <c r="L31" s="79"/>
      <c r="M31" s="80"/>
      <c r="N31" s="81">
        <f>分析係数表!H34</f>
        <v>0.17339336228535002</v>
      </c>
      <c r="O31" s="82">
        <f t="shared" si="4"/>
        <v>1.6825930526273003</v>
      </c>
      <c r="P31" s="76">
        <f>分析係数表!C34</f>
        <v>0.1150316455696202</v>
      </c>
      <c r="Q31" s="82">
        <f t="shared" si="5"/>
        <v>0.19355144766772892</v>
      </c>
      <c r="R31" s="83">
        <v>0.20221629060713442</v>
      </c>
      <c r="S31" s="84">
        <f t="shared" si="6"/>
        <v>0.74144407066783935</v>
      </c>
      <c r="T31" s="85">
        <f>分析係数表!F34</f>
        <v>0.70141784820683906</v>
      </c>
      <c r="U31" s="86">
        <f t="shared" si="7"/>
        <v>0.5200621046135554</v>
      </c>
      <c r="V31" s="87">
        <f>分析係数表!D34</f>
        <v>0.4553794829024187</v>
      </c>
      <c r="W31" s="167">
        <f t="shared" si="8"/>
        <v>0</v>
      </c>
      <c r="X31" s="76">
        <f>分析係数表!E34</f>
        <v>0.29190992493744788</v>
      </c>
      <c r="Y31" s="166">
        <f t="shared" si="9"/>
        <v>0</v>
      </c>
    </row>
    <row r="32" spans="1:25" x14ac:dyDescent="0.2">
      <c r="A32" s="6" t="s">
        <v>20</v>
      </c>
      <c r="B32" s="5" t="s">
        <v>37</v>
      </c>
      <c r="C32" s="90"/>
      <c r="D32" s="76">
        <f>投入係数表!O32</f>
        <v>6.1538461538461538E-3</v>
      </c>
      <c r="E32" s="77">
        <f t="shared" si="0"/>
        <v>0.61538461538461542</v>
      </c>
      <c r="F32" s="76">
        <f>分析係数表!C35</f>
        <v>3.8036267138434332E-2</v>
      </c>
      <c r="G32" s="77">
        <f t="shared" si="1"/>
        <v>2.3406933623651899E-2</v>
      </c>
      <c r="H32" s="77">
        <v>4.7176634823717957E-2</v>
      </c>
      <c r="I32" s="77">
        <f t="shared" si="2"/>
        <v>4.7176634823717957E-2</v>
      </c>
      <c r="J32" s="76">
        <f>分析係数表!G35</f>
        <v>0.34782608695652173</v>
      </c>
      <c r="K32" s="78">
        <f t="shared" si="3"/>
        <v>1.6409264286510593E-2</v>
      </c>
      <c r="L32" s="79"/>
      <c r="M32" s="80"/>
      <c r="N32" s="81">
        <f>分析係数表!H35</f>
        <v>6.6058408701541893E-2</v>
      </c>
      <c r="O32" s="82">
        <f t="shared" si="4"/>
        <v>0.64102465102391171</v>
      </c>
      <c r="P32" s="76">
        <f>分析係数表!C35</f>
        <v>3.8036267138434332E-2</v>
      </c>
      <c r="Q32" s="82">
        <f t="shared" si="5"/>
        <v>2.438218486866715E-2</v>
      </c>
      <c r="R32" s="83">
        <v>2.7872040064374996E-2</v>
      </c>
      <c r="S32" s="84">
        <f t="shared" si="6"/>
        <v>7.5048674888092956E-2</v>
      </c>
      <c r="T32" s="85">
        <f>分析係数表!F35</f>
        <v>0.69565217391304346</v>
      </c>
      <c r="U32" s="86">
        <f t="shared" si="7"/>
        <v>5.22077738351951E-2</v>
      </c>
      <c r="V32" s="87">
        <f>分析係数表!D35</f>
        <v>0.27173913043478259</v>
      </c>
      <c r="W32" s="167">
        <f t="shared" si="8"/>
        <v>0</v>
      </c>
      <c r="X32" s="76">
        <f>分析係数表!E35</f>
        <v>0.25</v>
      </c>
      <c r="Y32" s="166">
        <f t="shared" si="9"/>
        <v>0</v>
      </c>
    </row>
    <row r="33" spans="1:25" x14ac:dyDescent="0.2">
      <c r="A33" s="6" t="s">
        <v>21</v>
      </c>
      <c r="B33" s="5" t="s">
        <v>38</v>
      </c>
      <c r="C33" s="90"/>
      <c r="D33" s="76">
        <f>投入係数表!O33</f>
        <v>0</v>
      </c>
      <c r="E33" s="77">
        <f t="shared" si="0"/>
        <v>0</v>
      </c>
      <c r="F33" s="76">
        <f>分析係数表!C36</f>
        <v>0.6983193277310924</v>
      </c>
      <c r="G33" s="77">
        <f t="shared" si="1"/>
        <v>0</v>
      </c>
      <c r="H33" s="77">
        <v>8.3962676521929153E-2</v>
      </c>
      <c r="I33" s="77">
        <f t="shared" si="2"/>
        <v>8.3962676521929153E-2</v>
      </c>
      <c r="J33" s="76">
        <f>分析係数表!G36</f>
        <v>2.0048115477145148E-3</v>
      </c>
      <c r="K33" s="78">
        <f t="shared" si="3"/>
        <v>1.6832934346818195E-4</v>
      </c>
      <c r="L33" s="79"/>
      <c r="M33" s="80"/>
      <c r="N33" s="81">
        <f>分析係数表!H36</f>
        <v>0.13239571297661262</v>
      </c>
      <c r="O33" s="82">
        <f t="shared" si="4"/>
        <v>1.284755678740928</v>
      </c>
      <c r="P33" s="76">
        <f>分析係数表!C36</f>
        <v>0.6983193277310924</v>
      </c>
      <c r="Q33" s="82">
        <f t="shared" si="5"/>
        <v>0.89716972187706812</v>
      </c>
      <c r="R33" s="83">
        <v>0.91759123029385747</v>
      </c>
      <c r="S33" s="84">
        <f t="shared" si="6"/>
        <v>1.0015539068157866</v>
      </c>
      <c r="T33" s="85">
        <f>分析係数表!F36</f>
        <v>0.90136327185244591</v>
      </c>
      <c r="U33" s="86">
        <f t="shared" si="7"/>
        <v>0.90276390638407711</v>
      </c>
      <c r="V33" s="87">
        <f>分析係数表!D36</f>
        <v>3.6086607858861267E-3</v>
      </c>
      <c r="W33" s="167">
        <f t="shared" si="8"/>
        <v>0</v>
      </c>
      <c r="X33" s="76">
        <f>分析係数表!E36</f>
        <v>4.0096230954290296E-4</v>
      </c>
      <c r="Y33" s="166">
        <f t="shared" si="9"/>
        <v>0</v>
      </c>
    </row>
    <row r="34" spans="1:25" x14ac:dyDescent="0.2">
      <c r="A34" s="6" t="s">
        <v>22</v>
      </c>
      <c r="B34" s="5" t="s">
        <v>377</v>
      </c>
      <c r="C34" s="90"/>
      <c r="D34" s="76">
        <f>投入係数表!O34</f>
        <v>2.4615384615384615E-2</v>
      </c>
      <c r="E34" s="77">
        <f t="shared" si="0"/>
        <v>2.4615384615384617</v>
      </c>
      <c r="F34" s="76">
        <f>分析係数表!C37</f>
        <v>0.25193798449612403</v>
      </c>
      <c r="G34" s="77">
        <f t="shared" si="1"/>
        <v>0.62015503875968991</v>
      </c>
      <c r="H34" s="77">
        <v>0.78921840998787951</v>
      </c>
      <c r="I34" s="77">
        <f t="shared" si="2"/>
        <v>0.78921840998787951</v>
      </c>
      <c r="J34" s="76">
        <f>分析係数表!G37</f>
        <v>0.36436436436436437</v>
      </c>
      <c r="K34" s="78">
        <f t="shared" si="3"/>
        <v>0.28756306429988804</v>
      </c>
      <c r="L34" s="79"/>
      <c r="M34" s="80"/>
      <c r="N34" s="81">
        <f>分析係数表!H37</f>
        <v>5.107773218056496E-2</v>
      </c>
      <c r="O34" s="82">
        <f t="shared" si="4"/>
        <v>0.49565356008000894</v>
      </c>
      <c r="P34" s="76">
        <f>分析係数表!C37</f>
        <v>0.25193798449612403</v>
      </c>
      <c r="Q34" s="82">
        <f t="shared" si="5"/>
        <v>0.12487395893488597</v>
      </c>
      <c r="R34" s="83">
        <v>0.13870407568434101</v>
      </c>
      <c r="S34" s="84">
        <f t="shared" si="6"/>
        <v>0.92792248567222058</v>
      </c>
      <c r="T34" s="85">
        <f>分析係数表!F37</f>
        <v>0.67567567567567566</v>
      </c>
      <c r="U34" s="86">
        <f t="shared" si="7"/>
        <v>0.62697465248123008</v>
      </c>
      <c r="V34" s="87">
        <f>分析係数表!D37</f>
        <v>9.1091091091091092E-2</v>
      </c>
      <c r="W34" s="167">
        <f t="shared" si="8"/>
        <v>0</v>
      </c>
      <c r="X34" s="76">
        <f>分析係数表!E37</f>
        <v>7.6576576576576572E-2</v>
      </c>
      <c r="Y34" s="166">
        <f t="shared" si="9"/>
        <v>0</v>
      </c>
    </row>
    <row r="35" spans="1:25" x14ac:dyDescent="0.2">
      <c r="A35" s="6" t="s">
        <v>23</v>
      </c>
      <c r="B35" s="5" t="s">
        <v>193</v>
      </c>
      <c r="C35" s="90"/>
      <c r="D35" s="76">
        <f>投入係数表!O35</f>
        <v>3.0769230769230769E-3</v>
      </c>
      <c r="E35" s="77">
        <f t="shared" si="0"/>
        <v>0.30769230769230771</v>
      </c>
      <c r="F35" s="76">
        <f>分析係数表!C38</f>
        <v>5.8638743455497355E-2</v>
      </c>
      <c r="G35" s="77">
        <f t="shared" si="1"/>
        <v>1.8042690293999186E-2</v>
      </c>
      <c r="H35" s="77">
        <v>2.8782766008990414E-2</v>
      </c>
      <c r="I35" s="77">
        <f t="shared" si="2"/>
        <v>2.8782766008990414E-2</v>
      </c>
      <c r="J35" s="76">
        <f>分析係数表!G38</f>
        <v>6.6115702479338845E-2</v>
      </c>
      <c r="K35" s="78">
        <f t="shared" si="3"/>
        <v>1.9029927939828374E-3</v>
      </c>
      <c r="L35" s="79"/>
      <c r="M35" s="80"/>
      <c r="N35" s="81">
        <f>分析係数表!H38</f>
        <v>4.4663133989401971E-2</v>
      </c>
      <c r="O35" s="82">
        <f t="shared" si="4"/>
        <v>0.43340689613860378</v>
      </c>
      <c r="P35" s="76">
        <f>分析係数表!C38</f>
        <v>5.8638743455497355E-2</v>
      </c>
      <c r="Q35" s="82">
        <f t="shared" si="5"/>
        <v>2.5414435794514974E-2</v>
      </c>
      <c r="R35" s="83">
        <v>2.8495254397661457E-2</v>
      </c>
      <c r="S35" s="84">
        <f t="shared" si="6"/>
        <v>5.7278020406651871E-2</v>
      </c>
      <c r="T35" s="85">
        <f>分析係数表!F38</f>
        <v>0.57851239669421484</v>
      </c>
      <c r="U35" s="86">
        <f t="shared" si="7"/>
        <v>3.3136044863352317E-2</v>
      </c>
      <c r="V35" s="87">
        <f>分析係数表!D38</f>
        <v>8.2644628099173556E-2</v>
      </c>
      <c r="W35" s="167">
        <f t="shared" si="8"/>
        <v>0</v>
      </c>
      <c r="X35" s="76">
        <f>分析係数表!E38</f>
        <v>0</v>
      </c>
      <c r="Y35" s="166">
        <f t="shared" si="9"/>
        <v>0</v>
      </c>
    </row>
    <row r="36" spans="1:25" x14ac:dyDescent="0.2">
      <c r="A36" s="6" t="s">
        <v>24</v>
      </c>
      <c r="B36" s="5" t="s">
        <v>39</v>
      </c>
      <c r="C36" s="90"/>
      <c r="D36" s="76">
        <f>投入係数表!O36</f>
        <v>0</v>
      </c>
      <c r="E36" s="77">
        <f t="shared" si="0"/>
        <v>0</v>
      </c>
      <c r="F36" s="76">
        <f>分析係数表!C39</f>
        <v>1</v>
      </c>
      <c r="G36" s="77">
        <f t="shared" si="1"/>
        <v>0</v>
      </c>
      <c r="H36" s="77">
        <v>0.10934409183844092</v>
      </c>
      <c r="I36" s="77">
        <f t="shared" si="2"/>
        <v>0.10934409183844092</v>
      </c>
      <c r="J36" s="76">
        <f>分析係数表!G39</f>
        <v>0.34956843403205917</v>
      </c>
      <c r="K36" s="78">
        <f t="shared" si="3"/>
        <v>3.8223242954621456E-2</v>
      </c>
      <c r="L36" s="79"/>
      <c r="M36" s="80"/>
      <c r="N36" s="81">
        <f>分析係数表!H39</f>
        <v>4.0639069285628906E-3</v>
      </c>
      <c r="O36" s="82">
        <f t="shared" si="4"/>
        <v>3.9435774670952349E-2</v>
      </c>
      <c r="P36" s="76">
        <f>分析係数表!C39</f>
        <v>1</v>
      </c>
      <c r="Q36" s="82">
        <f t="shared" si="5"/>
        <v>3.9435774670952349E-2</v>
      </c>
      <c r="R36" s="83">
        <v>7.0382048919888307E-2</v>
      </c>
      <c r="S36" s="84">
        <f t="shared" si="6"/>
        <v>0.17972614075832921</v>
      </c>
      <c r="T36" s="85">
        <f>分析係数表!F39</f>
        <v>0.6997533908754624</v>
      </c>
      <c r="U36" s="86">
        <f t="shared" si="7"/>
        <v>0.12576397642460152</v>
      </c>
      <c r="V36" s="87">
        <f>分析係数表!D39</f>
        <v>6.7817509247842175E-2</v>
      </c>
      <c r="W36" s="167">
        <f t="shared" si="8"/>
        <v>0</v>
      </c>
      <c r="X36" s="76">
        <f>分析係数表!E39</f>
        <v>8.0764488286066582E-2</v>
      </c>
      <c r="Y36" s="166">
        <f t="shared" si="9"/>
        <v>0</v>
      </c>
    </row>
    <row r="37" spans="1:25" x14ac:dyDescent="0.2">
      <c r="A37" s="6" t="s">
        <v>25</v>
      </c>
      <c r="B37" s="5" t="s">
        <v>40</v>
      </c>
      <c r="C37" s="90"/>
      <c r="D37" s="76">
        <f>投入係数表!O37</f>
        <v>0</v>
      </c>
      <c r="E37" s="77">
        <f t="shared" si="0"/>
        <v>0</v>
      </c>
      <c r="F37" s="76">
        <f>分析係数表!C40</f>
        <v>0.52321668909825036</v>
      </c>
      <c r="G37" s="77">
        <f t="shared" si="1"/>
        <v>0</v>
      </c>
      <c r="H37" s="77">
        <v>3.5558525219916054E-4</v>
      </c>
      <c r="I37" s="77">
        <f t="shared" si="2"/>
        <v>3.5558525219916054E-4</v>
      </c>
      <c r="J37" s="76">
        <f>分析係数表!G40</f>
        <v>0.58262454434993927</v>
      </c>
      <c r="K37" s="78">
        <f t="shared" si="3"/>
        <v>2.0717269554009415E-4</v>
      </c>
      <c r="L37" s="79"/>
      <c r="M37" s="80"/>
      <c r="N37" s="81">
        <f>分析係数表!H40</f>
        <v>2.9881668592374198E-2</v>
      </c>
      <c r="O37" s="82">
        <f t="shared" si="4"/>
        <v>0.28996893140406138</v>
      </c>
      <c r="P37" s="76">
        <f>分析係数表!C40</f>
        <v>0.52321668909825036</v>
      </c>
      <c r="Q37" s="82">
        <f t="shared" si="5"/>
        <v>0.15171658423059067</v>
      </c>
      <c r="R37" s="83">
        <v>0.15177336262864649</v>
      </c>
      <c r="S37" s="84">
        <f t="shared" si="6"/>
        <v>0.15212894788084566</v>
      </c>
      <c r="T37" s="85">
        <f>分析係数表!F40</f>
        <v>0.77642770352369384</v>
      </c>
      <c r="U37" s="86">
        <f t="shared" si="7"/>
        <v>0.11811712964260071</v>
      </c>
      <c r="V37" s="87">
        <f>分析係数表!D40</f>
        <v>0.18529769137302551</v>
      </c>
      <c r="W37" s="167">
        <f t="shared" si="8"/>
        <v>0</v>
      </c>
      <c r="X37" s="76">
        <f>分析係数表!E40</f>
        <v>0.10328068043742406</v>
      </c>
      <c r="Y37" s="166">
        <f t="shared" si="9"/>
        <v>0</v>
      </c>
    </row>
    <row r="38" spans="1:25" x14ac:dyDescent="0.2">
      <c r="A38" s="6" t="s">
        <v>26</v>
      </c>
      <c r="B38" s="5" t="s">
        <v>276</v>
      </c>
      <c r="C38" s="90"/>
      <c r="D38" s="76">
        <f>投入係数表!O38</f>
        <v>0</v>
      </c>
      <c r="E38" s="77">
        <f t="shared" si="0"/>
        <v>0</v>
      </c>
      <c r="F38" s="76">
        <f>分析係数表!C41</f>
        <v>0.20545717383447781</v>
      </c>
      <c r="G38" s="77">
        <f t="shared" si="1"/>
        <v>0</v>
      </c>
      <c r="H38" s="77">
        <v>5.3478911099728811E-4</v>
      </c>
      <c r="I38" s="77">
        <f t="shared" si="2"/>
        <v>5.3478911099728811E-4</v>
      </c>
      <c r="J38" s="76">
        <f>分析係数表!G41</f>
        <v>0.49662731871838112</v>
      </c>
      <c r="K38" s="78">
        <f t="shared" si="3"/>
        <v>2.6559088227436989E-4</v>
      </c>
      <c r="L38" s="79"/>
      <c r="M38" s="80"/>
      <c r="N38" s="81">
        <f>分析係数表!H41</f>
        <v>5.2870632296107417E-2</v>
      </c>
      <c r="O38" s="82">
        <f t="shared" si="4"/>
        <v>0.5130516959642526</v>
      </c>
      <c r="P38" s="76">
        <f>分析係数表!C41</f>
        <v>0.20545717383447781</v>
      </c>
      <c r="Q38" s="82">
        <f t="shared" si="5"/>
        <v>0.1054101514838011</v>
      </c>
      <c r="R38" s="83">
        <v>0.10601240105852754</v>
      </c>
      <c r="S38" s="84">
        <f t="shared" si="6"/>
        <v>0.10654719016952482</v>
      </c>
      <c r="T38" s="85">
        <f>分析係数表!F41</f>
        <v>0.59106239460370991</v>
      </c>
      <c r="U38" s="86">
        <f t="shared" si="7"/>
        <v>6.2976037359896209E-2</v>
      </c>
      <c r="V38" s="87">
        <f>分析係数表!D41</f>
        <v>0.2799325463743676</v>
      </c>
      <c r="W38" s="167">
        <f t="shared" si="8"/>
        <v>0</v>
      </c>
      <c r="X38" s="76">
        <f>分析係数表!E41</f>
        <v>0.26559865092748736</v>
      </c>
      <c r="Y38" s="166">
        <f t="shared" si="9"/>
        <v>0</v>
      </c>
    </row>
    <row r="39" spans="1:25" x14ac:dyDescent="0.2">
      <c r="A39" s="6" t="s">
        <v>51</v>
      </c>
      <c r="B39" s="5" t="s">
        <v>367</v>
      </c>
      <c r="C39" s="90"/>
      <c r="D39" s="76">
        <f>投入係数表!O39</f>
        <v>0</v>
      </c>
      <c r="E39" s="77">
        <f>$C$17*D39</f>
        <v>0</v>
      </c>
      <c r="F39" s="76">
        <f>分析係数表!C42</f>
        <v>0.63260340632603407</v>
      </c>
      <c r="G39" s="77">
        <f>E39*F39</f>
        <v>0</v>
      </c>
      <c r="H39" s="77">
        <v>4.1930640463690872E-3</v>
      </c>
      <c r="I39" s="77">
        <f>C39+H39</f>
        <v>4.1930640463690872E-3</v>
      </c>
      <c r="J39" s="76">
        <f>分析係数表!G42</f>
        <v>0.48091603053435117</v>
      </c>
      <c r="K39" s="78">
        <f>I39*J39</f>
        <v>2.0165117169561259E-3</v>
      </c>
      <c r="L39" s="79"/>
      <c r="M39" s="80"/>
      <c r="N39" s="81">
        <f>分析係数表!H42</f>
        <v>1.4900992071397267E-2</v>
      </c>
      <c r="O39" s="82">
        <f t="shared" si="4"/>
        <v>0.14459784046015861</v>
      </c>
      <c r="P39" s="76">
        <f>分析係数表!C42</f>
        <v>0.63260340632603407</v>
      </c>
      <c r="Q39" s="82">
        <f>O39*P39</f>
        <v>9.1473086422484765E-2</v>
      </c>
      <c r="R39" s="83">
        <v>9.2996391283735616E-2</v>
      </c>
      <c r="S39" s="84">
        <f>I39+R39</f>
        <v>9.7189455330104702E-2</v>
      </c>
      <c r="T39" s="85">
        <f>分析係数表!F42</f>
        <v>0.54580152671755722</v>
      </c>
      <c r="U39" s="86">
        <f>S39*T39</f>
        <v>5.3046153100018978E-2</v>
      </c>
      <c r="V39" s="87">
        <f>分析係数表!D42</f>
        <v>0.26335877862595419</v>
      </c>
      <c r="W39" s="167">
        <f>ROUND(S39*V39,0)</f>
        <v>0</v>
      </c>
      <c r="X39" s="76">
        <f>分析係数表!E42</f>
        <v>0.19083969465648856</v>
      </c>
      <c r="Y39" s="166">
        <f>ROUND(S39*X39,0)</f>
        <v>0</v>
      </c>
    </row>
    <row r="40" spans="1:25" x14ac:dyDescent="0.2">
      <c r="A40" s="6" t="s">
        <v>194</v>
      </c>
      <c r="B40" s="5" t="s">
        <v>41</v>
      </c>
      <c r="C40" s="90"/>
      <c r="D40" s="76">
        <f>投入係数表!O40</f>
        <v>1.5384615384615385E-2</v>
      </c>
      <c r="E40" s="77">
        <f>$C$17*D40</f>
        <v>1.5384615384615385</v>
      </c>
      <c r="F40" s="76">
        <f>分析係数表!C43</f>
        <v>0.18460513162279235</v>
      </c>
      <c r="G40" s="77">
        <f>E40*F40</f>
        <v>0.28400789480429595</v>
      </c>
      <c r="H40" s="77">
        <v>0.48397804254763999</v>
      </c>
      <c r="I40" s="77">
        <f>C40+H40</f>
        <v>0.48397804254763999</v>
      </c>
      <c r="J40" s="76">
        <f>分析係数表!G43</f>
        <v>0.34455128205128205</v>
      </c>
      <c r="K40" s="78">
        <f>I40*J40</f>
        <v>0.16675525504445929</v>
      </c>
      <c r="L40" s="79"/>
      <c r="M40" s="80"/>
      <c r="N40" s="81">
        <f>分析係数表!H43</f>
        <v>4.0001593688991595E-2</v>
      </c>
      <c r="O40" s="82">
        <f t="shared" si="4"/>
        <v>0.38817174283957018</v>
      </c>
      <c r="P40" s="76">
        <f>分析係数表!C43</f>
        <v>0.18460513162279235</v>
      </c>
      <c r="Q40" s="82">
        <f>O40*P40</f>
        <v>7.165849567914756E-2</v>
      </c>
      <c r="R40" s="83">
        <v>9.3782550022536854E-2</v>
      </c>
      <c r="S40" s="84">
        <f>I40+R40</f>
        <v>0.57776059257017687</v>
      </c>
      <c r="T40" s="85">
        <f>分析係数表!F43</f>
        <v>0.64423076923076927</v>
      </c>
      <c r="U40" s="86">
        <f>S40*T40</f>
        <v>0.37221115098271013</v>
      </c>
      <c r="V40" s="87">
        <f>分析係数表!D43</f>
        <v>0.36378205128205127</v>
      </c>
      <c r="W40" s="167">
        <f>ROUND(S40*V40,0)</f>
        <v>0</v>
      </c>
      <c r="X40" s="76">
        <f>分析係数表!E43</f>
        <v>0.22596153846153846</v>
      </c>
      <c r="Y40" s="166">
        <f>ROUND(S40*X40,0)</f>
        <v>0</v>
      </c>
    </row>
    <row r="41" spans="1:25" x14ac:dyDescent="0.2">
      <c r="A41" s="6" t="s">
        <v>340</v>
      </c>
      <c r="B41" s="5" t="s">
        <v>42</v>
      </c>
      <c r="C41" s="90"/>
      <c r="D41" s="76">
        <f>投入係数表!O41</f>
        <v>0</v>
      </c>
      <c r="E41" s="77">
        <f>$C$17*D41</f>
        <v>0</v>
      </c>
      <c r="F41" s="76">
        <f>分析係数表!C44</f>
        <v>0.21127596439169138</v>
      </c>
      <c r="G41" s="77">
        <f>E41*F41</f>
        <v>0</v>
      </c>
      <c r="H41" s="77">
        <v>7.0052206280068541E-4</v>
      </c>
      <c r="I41" s="77">
        <f>C41+H41</f>
        <v>7.0052206280068541E-4</v>
      </c>
      <c r="J41" s="76">
        <f>分析係数表!G44</f>
        <v>0.28586387434554972</v>
      </c>
      <c r="K41" s="78">
        <f>I41*J41</f>
        <v>2.0025395093674041E-4</v>
      </c>
      <c r="L41" s="79"/>
      <c r="M41" s="80"/>
      <c r="N41" s="81">
        <f>分析係数表!H44</f>
        <v>0.11633929638631021</v>
      </c>
      <c r="O41" s="82">
        <f t="shared" si="4"/>
        <v>1.1289457062664792</v>
      </c>
      <c r="P41" s="76">
        <f>分析係数表!C44</f>
        <v>0.21127596439169138</v>
      </c>
      <c r="Q41" s="82">
        <f>O41*P41</f>
        <v>0.23851909283730954</v>
      </c>
      <c r="R41" s="83">
        <v>0.23980789396855634</v>
      </c>
      <c r="S41" s="84">
        <f>I41+R41</f>
        <v>0.24050841603135703</v>
      </c>
      <c r="T41" s="85">
        <f>分析係数表!F44</f>
        <v>0.54973821989528793</v>
      </c>
      <c r="U41" s="86">
        <f>S41*T41</f>
        <v>0.13221666849891353</v>
      </c>
      <c r="V41" s="87">
        <f>分析係数表!D44</f>
        <v>0.41256544502617803</v>
      </c>
      <c r="W41" s="167">
        <f>ROUND(S41*V41,0)</f>
        <v>0</v>
      </c>
      <c r="X41" s="76">
        <f>分析係数表!E44</f>
        <v>0.29528795811518327</v>
      </c>
      <c r="Y41" s="166">
        <f>ROUND(S41*X41,0)</f>
        <v>0</v>
      </c>
    </row>
    <row r="42" spans="1:25" x14ac:dyDescent="0.2">
      <c r="A42" s="6" t="s">
        <v>341</v>
      </c>
      <c r="B42" s="5" t="s">
        <v>278</v>
      </c>
      <c r="C42" s="90"/>
      <c r="D42" s="76">
        <f>投入係数表!O42</f>
        <v>0</v>
      </c>
      <c r="E42" s="77">
        <f>$C$17*D42</f>
        <v>0</v>
      </c>
      <c r="F42" s="76">
        <f>分析係数表!C45</f>
        <v>1</v>
      </c>
      <c r="G42" s="77">
        <f>E42*F42</f>
        <v>0</v>
      </c>
      <c r="H42" s="77">
        <v>1.2082134297090937E-2</v>
      </c>
      <c r="I42" s="77">
        <f>C42+H42</f>
        <v>1.2082134297090937E-2</v>
      </c>
      <c r="J42" s="76">
        <f>分析係数表!G45</f>
        <v>0</v>
      </c>
      <c r="K42" s="78">
        <f>I42*J42</f>
        <v>0</v>
      </c>
      <c r="L42" s="79"/>
      <c r="M42" s="80"/>
      <c r="N42" s="81">
        <f>分析係数表!H45</f>
        <v>0</v>
      </c>
      <c r="O42" s="82">
        <f t="shared" si="4"/>
        <v>0</v>
      </c>
      <c r="P42" s="76">
        <f>分析係数表!C45</f>
        <v>1</v>
      </c>
      <c r="Q42" s="82">
        <f>O42*P42</f>
        <v>0</v>
      </c>
      <c r="R42" s="83">
        <v>5.9771748743321388E-3</v>
      </c>
      <c r="S42" s="84">
        <f>I42+R42</f>
        <v>1.8059309171423076E-2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投入係数表!O43</f>
        <v>6.1538461538461538E-3</v>
      </c>
      <c r="E43" s="77">
        <f>$C$17*D43</f>
        <v>0.61538461538461542</v>
      </c>
      <c r="F43" s="76">
        <f>分析係数表!C46</f>
        <v>0.67444574095682608</v>
      </c>
      <c r="G43" s="77">
        <f>E43*F43</f>
        <v>0.41504353289650836</v>
      </c>
      <c r="H43" s="77">
        <v>0.58082779059135126</v>
      </c>
      <c r="I43" s="77">
        <f>C43+H43</f>
        <v>0.58082779059135126</v>
      </c>
      <c r="J43" s="76">
        <f>分析係数表!G46</f>
        <v>1.0362694300518135E-2</v>
      </c>
      <c r="K43" s="78">
        <f>I43*J43</f>
        <v>6.0189408351435363E-3</v>
      </c>
      <c r="L43" s="79"/>
      <c r="M43" s="80"/>
      <c r="N43" s="81">
        <f>分析係数表!H46</f>
        <v>2.3785808199529863E-2</v>
      </c>
      <c r="O43" s="82">
        <f t="shared" si="4"/>
        <v>0.23081526939763289</v>
      </c>
      <c r="P43" s="76">
        <f>分析係数表!C46</f>
        <v>0.67444574095682608</v>
      </c>
      <c r="Q43" s="82">
        <f>O43*P43</f>
        <v>0.15567237539303594</v>
      </c>
      <c r="R43" s="83">
        <v>0.16438433752416448</v>
      </c>
      <c r="S43" s="84">
        <f>I43+R43</f>
        <v>0.74521212811551574</v>
      </c>
      <c r="T43" s="85">
        <f>分析係数表!F46</f>
        <v>0.31433506044905007</v>
      </c>
      <c r="U43" s="86">
        <f>S43*T43</f>
        <v>0.2342462993385559</v>
      </c>
      <c r="V43" s="87">
        <f>分析係数表!D46</f>
        <v>0</v>
      </c>
      <c r="W43" s="167">
        <f>ROUND(S43*V43,0)</f>
        <v>0</v>
      </c>
      <c r="X43" s="76">
        <f>分析係数表!E46</f>
        <v>1.7271157167530224E-3</v>
      </c>
      <c r="Y43" s="166">
        <f>ROUND(S43*X43,0)</f>
        <v>0</v>
      </c>
    </row>
    <row r="44" spans="1:25" x14ac:dyDescent="0.2">
      <c r="A44" s="192">
        <v>40</v>
      </c>
      <c r="B44" s="14" t="s">
        <v>150</v>
      </c>
      <c r="C44" s="197">
        <f>SUM(C5:C43)</f>
        <v>100</v>
      </c>
      <c r="D44" s="92">
        <f>投入係数表!O44</f>
        <v>0.76923076923076927</v>
      </c>
      <c r="E44" s="91">
        <f>SUM(E5:E43)</f>
        <v>76.92307692307692</v>
      </c>
      <c r="F44" s="92">
        <f>分析係数表!C47</f>
        <v>0.30293510145279712</v>
      </c>
      <c r="G44" s="91">
        <f>SUM(G5:G43)</f>
        <v>16.646143884098144</v>
      </c>
      <c r="H44" s="91">
        <f>SUM(H5:H43)</f>
        <v>18.790890545351189</v>
      </c>
      <c r="I44" s="91">
        <f>SUM(I5:I43)</f>
        <v>118.7908905453512</v>
      </c>
      <c r="J44" s="92">
        <f>分析係数表!G47</f>
        <v>0.26248630220382319</v>
      </c>
      <c r="K44" s="93">
        <f>SUM(K5:K43)</f>
        <v>15.476725591303639</v>
      </c>
      <c r="L44" s="94">
        <f>最終需要_まとめ!$L$33</f>
        <v>0.627</v>
      </c>
      <c r="M44" s="91">
        <f>K44*L44</f>
        <v>9.7039069457473826</v>
      </c>
      <c r="N44" s="95">
        <f>分析係数表!H47</f>
        <v>1</v>
      </c>
      <c r="O44" s="96">
        <f>SUM(O5:O43)</f>
        <v>9.7039069457473843</v>
      </c>
      <c r="P44" s="92">
        <f>分析係数表!C47</f>
        <v>0.30293510145279712</v>
      </c>
      <c r="Q44" s="96">
        <f>SUM(Q5:Q43)</f>
        <v>2.4879433712644827</v>
      </c>
      <c r="R44" s="91">
        <f>SUM(R5:R43)</f>
        <v>2.7427507914731546</v>
      </c>
      <c r="S44" s="97">
        <f>SUM(S5:S43)</f>
        <v>121.53364133682436</v>
      </c>
      <c r="T44" s="98">
        <f>分析係数表!F47</f>
        <v>0.4935102885669061</v>
      </c>
      <c r="U44" s="99">
        <f>SUM(U5:U43)</f>
        <v>33.458689906373927</v>
      </c>
      <c r="V44" s="100">
        <f>分析係数表!D47</f>
        <v>0.11041032509436259</v>
      </c>
      <c r="W44" s="164">
        <f>SUM(W5:W43)</f>
        <v>1</v>
      </c>
      <c r="X44" s="92">
        <f>分析係数表!E47</f>
        <v>8.4451479361987089E-2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299</v>
      </c>
      <c r="S2" s="3" t="s">
        <v>152</v>
      </c>
      <c r="U2" s="64" t="s">
        <v>209</v>
      </c>
      <c r="W2" s="3" t="s">
        <v>130</v>
      </c>
      <c r="Y2" s="3" t="s">
        <v>153</v>
      </c>
    </row>
    <row r="3" spans="1:25" ht="44" x14ac:dyDescent="0.2">
      <c r="B3" s="65"/>
      <c r="C3" s="66" t="s">
        <v>227</v>
      </c>
      <c r="D3" s="66" t="s">
        <v>238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投入係数表!P5</f>
        <v>0</v>
      </c>
      <c r="E5" s="77">
        <f t="shared" ref="E5:E38" si="0">$C$18*D5</f>
        <v>0</v>
      </c>
      <c r="F5" s="76">
        <f>分析係数表!C8</f>
        <v>0.98909090909090913</v>
      </c>
      <c r="G5" s="77">
        <f t="shared" ref="G5:G38" si="1">E5*F5</f>
        <v>0</v>
      </c>
      <c r="H5" s="77">
        <f t="array" ref="H5:H43">MMULT(逆行列係数!C5:AO43,'14'!G5:G43)</f>
        <v>1.9115629677942381E-3</v>
      </c>
      <c r="I5" s="77">
        <f t="shared" ref="I5:I38" si="2">C5+H5</f>
        <v>1.9115629677942381E-3</v>
      </c>
      <c r="J5" s="76">
        <f>分析係数表!G8</f>
        <v>0.12014134275618374</v>
      </c>
      <c r="K5" s="78">
        <f t="shared" ref="K5:K38" si="3">I5*J5</f>
        <v>2.2965774171379536E-4</v>
      </c>
      <c r="L5" s="79" t="s">
        <v>183</v>
      </c>
      <c r="M5" s="80" t="s">
        <v>183</v>
      </c>
      <c r="N5" s="81">
        <f>分析係数表!H8</f>
        <v>1.3068249731064983E-2</v>
      </c>
      <c r="O5" s="82">
        <f t="shared" ref="O5:O43" si="4">$M$44*N5</f>
        <v>0.26111172459792342</v>
      </c>
      <c r="P5" s="76">
        <f>分析係数表!C8</f>
        <v>0.98909090909090913</v>
      </c>
      <c r="Q5" s="82">
        <f t="shared" ref="Q5:Q38" si="5">O5*P5</f>
        <v>0.25826323305685517</v>
      </c>
      <c r="R5" s="83">
        <f t="array" ref="R5:R43">MMULT(逆行列係数!C5:AO43,'14'!Q5:Q43)</f>
        <v>0.31467557225119647</v>
      </c>
      <c r="S5" s="84">
        <f t="shared" ref="S5:S38" si="6">I5+R5</f>
        <v>0.31658713521899068</v>
      </c>
      <c r="T5" s="85">
        <f>分析係数表!F8</f>
        <v>0.45141342756183744</v>
      </c>
      <c r="U5" s="86">
        <f t="shared" ref="U5:U38" si="7">S5*T5</f>
        <v>0.14291168383118749</v>
      </c>
      <c r="V5" s="87">
        <f>分析係数表!D8</f>
        <v>0.18992932862190812</v>
      </c>
      <c r="W5" s="88">
        <f t="shared" ref="W5:W38" si="8">ROUND(S5*V5,0)</f>
        <v>0</v>
      </c>
      <c r="X5" s="76">
        <f>分析係数表!E8</f>
        <v>0.11484098939929328</v>
      </c>
      <c r="Y5" s="89">
        <f t="shared" ref="Y5:Y38" si="9">ROUND(S5*X5,0)</f>
        <v>0</v>
      </c>
    </row>
    <row r="6" spans="1:25" x14ac:dyDescent="0.2">
      <c r="A6" s="6" t="s">
        <v>219</v>
      </c>
      <c r="B6" s="5" t="s">
        <v>265</v>
      </c>
      <c r="C6" s="90"/>
      <c r="D6" s="76">
        <f>投入係数表!P6</f>
        <v>0</v>
      </c>
      <c r="E6" s="77">
        <f t="shared" si="0"/>
        <v>0</v>
      </c>
      <c r="F6" s="76">
        <f>分析係数表!C9</f>
        <v>0.97580645161290325</v>
      </c>
      <c r="G6" s="77">
        <f t="shared" si="1"/>
        <v>0</v>
      </c>
      <c r="H6" s="77">
        <v>1.4133245787250509E-2</v>
      </c>
      <c r="I6" s="77">
        <f t="shared" si="2"/>
        <v>1.4133245787250509E-2</v>
      </c>
      <c r="J6" s="76">
        <f>分析係数表!G9</f>
        <v>0.23846153846153847</v>
      </c>
      <c r="K6" s="78">
        <f t="shared" si="3"/>
        <v>3.3702355338828139E-3</v>
      </c>
      <c r="L6" s="79"/>
      <c r="M6" s="80"/>
      <c r="N6" s="81">
        <f>分析係数表!H9</f>
        <v>6.773178214271485E-4</v>
      </c>
      <c r="O6" s="82">
        <f t="shared" si="4"/>
        <v>1.3533229628550907E-2</v>
      </c>
      <c r="P6" s="76">
        <f>分析係数表!C9</f>
        <v>0.97580645161290325</v>
      </c>
      <c r="Q6" s="82">
        <f t="shared" si="5"/>
        <v>1.3205812782698868E-2</v>
      </c>
      <c r="R6" s="83">
        <v>1.8482139532396222E-2</v>
      </c>
      <c r="S6" s="84">
        <f t="shared" si="6"/>
        <v>3.2615385319646729E-2</v>
      </c>
      <c r="T6" s="85">
        <f>分析係数表!F9</f>
        <v>0.65384615384615385</v>
      </c>
      <c r="U6" s="86">
        <f t="shared" si="7"/>
        <v>2.1325444247461325E-2</v>
      </c>
      <c r="V6" s="87">
        <f>分析係数表!D9</f>
        <v>0.11538461538461539</v>
      </c>
      <c r="W6" s="88">
        <f t="shared" si="8"/>
        <v>0</v>
      </c>
      <c r="X6" s="76">
        <f>分析係数表!E9</f>
        <v>0</v>
      </c>
      <c r="Y6" s="89">
        <f t="shared" si="9"/>
        <v>0</v>
      </c>
    </row>
    <row r="7" spans="1:25" x14ac:dyDescent="0.2">
      <c r="A7" s="6" t="s">
        <v>220</v>
      </c>
      <c r="B7" s="5" t="s">
        <v>266</v>
      </c>
      <c r="C7" s="90"/>
      <c r="D7" s="76">
        <f>投入係数表!P7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2.7066459257101813E-2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投入係数表!P8</f>
        <v>2.7563395810363837E-4</v>
      </c>
      <c r="E8" s="77">
        <f t="shared" si="0"/>
        <v>2.7563395810363836E-2</v>
      </c>
      <c r="F8" s="76">
        <f>分析係数表!C11</f>
        <v>0.58682634730538918</v>
      </c>
      <c r="G8" s="77">
        <f t="shared" si="1"/>
        <v>1.6174926882728476E-2</v>
      </c>
      <c r="H8" s="77">
        <v>0.11439995143594578</v>
      </c>
      <c r="I8" s="77">
        <f t="shared" si="2"/>
        <v>0.11439995143594578</v>
      </c>
      <c r="J8" s="76">
        <f>分析係数表!G11</f>
        <v>0.35416666666666669</v>
      </c>
      <c r="K8" s="78">
        <f t="shared" si="3"/>
        <v>4.0516649466897467E-2</v>
      </c>
      <c r="L8" s="79"/>
      <c r="M8" s="80"/>
      <c r="N8" s="81">
        <f>分析係数表!H11</f>
        <v>-3.9842224789832265E-5</v>
      </c>
      <c r="O8" s="82">
        <f t="shared" si="4"/>
        <v>-7.9607233109122984E-4</v>
      </c>
      <c r="P8" s="76">
        <f>分析係数表!C11</f>
        <v>0.58682634730538918</v>
      </c>
      <c r="Q8" s="82">
        <f t="shared" si="5"/>
        <v>-4.6715621824515278E-4</v>
      </c>
      <c r="R8" s="83">
        <v>5.554150795888794E-3</v>
      </c>
      <c r="S8" s="84">
        <f t="shared" si="6"/>
        <v>0.11995410223183457</v>
      </c>
      <c r="T8" s="85">
        <f>分析係数表!F11</f>
        <v>0.57638888888888884</v>
      </c>
      <c r="U8" s="86">
        <f t="shared" si="7"/>
        <v>6.9140211703071316E-2</v>
      </c>
      <c r="V8" s="87">
        <f>分析係数表!D11</f>
        <v>0</v>
      </c>
      <c r="W8" s="88">
        <f t="shared" si="8"/>
        <v>0</v>
      </c>
      <c r="X8" s="76">
        <f>分析係数表!E11</f>
        <v>0</v>
      </c>
      <c r="Y8" s="89">
        <f t="shared" si="9"/>
        <v>0</v>
      </c>
    </row>
    <row r="9" spans="1:25" x14ac:dyDescent="0.2">
      <c r="A9" s="6" t="s">
        <v>222</v>
      </c>
      <c r="B9" s="5" t="s">
        <v>190</v>
      </c>
      <c r="C9" s="90"/>
      <c r="D9" s="76">
        <f>投入係数表!P9</f>
        <v>0</v>
      </c>
      <c r="E9" s="77">
        <f t="shared" si="0"/>
        <v>0</v>
      </c>
      <c r="F9" s="76">
        <f>分析係数表!C12</f>
        <v>4.9122807017544234E-3</v>
      </c>
      <c r="G9" s="77">
        <f t="shared" si="1"/>
        <v>0</v>
      </c>
      <c r="H9" s="77">
        <v>1.8732455849447246E-5</v>
      </c>
      <c r="I9" s="77">
        <f t="shared" si="2"/>
        <v>1.8732455849447246E-5</v>
      </c>
      <c r="J9" s="76">
        <f>分析係数表!G12</f>
        <v>0.15517241379310345</v>
      </c>
      <c r="K9" s="78">
        <f t="shared" si="3"/>
        <v>2.9067603904314692E-6</v>
      </c>
      <c r="L9" s="79"/>
      <c r="M9" s="80"/>
      <c r="N9" s="81">
        <f>分析係数表!H12</f>
        <v>9.8290768556516195E-2</v>
      </c>
      <c r="O9" s="82">
        <f t="shared" si="4"/>
        <v>1.963910440802064</v>
      </c>
      <c r="P9" s="76">
        <f>分析係数表!C12</f>
        <v>4.9122807017544234E-3</v>
      </c>
      <c r="Q9" s="82">
        <f t="shared" si="5"/>
        <v>9.6472793583260025E-3</v>
      </c>
      <c r="R9" s="83">
        <v>1.0203914493183393E-2</v>
      </c>
      <c r="S9" s="84">
        <f t="shared" si="6"/>
        <v>1.022264694903284E-2</v>
      </c>
      <c r="T9" s="85">
        <f>分析係数表!F12</f>
        <v>0.31896551724137934</v>
      </c>
      <c r="U9" s="86">
        <f t="shared" si="7"/>
        <v>3.2606718716742685E-3</v>
      </c>
      <c r="V9" s="87">
        <f>分析係数表!D12</f>
        <v>0.18965517241379309</v>
      </c>
      <c r="W9" s="88">
        <f t="shared" si="8"/>
        <v>0</v>
      </c>
      <c r="X9" s="76">
        <f>分析係数表!E12</f>
        <v>0.12931034482758622</v>
      </c>
      <c r="Y9" s="89">
        <f t="shared" si="9"/>
        <v>0</v>
      </c>
    </row>
    <row r="10" spans="1:25" x14ac:dyDescent="0.2">
      <c r="A10" s="6" t="s">
        <v>223</v>
      </c>
      <c r="B10" s="5" t="s">
        <v>28</v>
      </c>
      <c r="C10" s="90"/>
      <c r="D10" s="76">
        <f>投入係数表!P10</f>
        <v>1.3781697905181918E-3</v>
      </c>
      <c r="E10" s="77">
        <f t="shared" si="0"/>
        <v>0.13781697905181917</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0.29454676250375506</v>
      </c>
      <c r="P10" s="76">
        <f>分析係数表!C13</f>
        <v>0</v>
      </c>
      <c r="Q10" s="82">
        <f t="shared" si="5"/>
        <v>0</v>
      </c>
      <c r="R10" s="83">
        <v>0</v>
      </c>
      <c r="S10" s="84">
        <f t="shared" si="6"/>
        <v>0</v>
      </c>
      <c r="T10" s="85">
        <f>分析係数表!F13</f>
        <v>0.38505747126436779</v>
      </c>
      <c r="U10" s="86">
        <f t="shared" si="7"/>
        <v>0</v>
      </c>
      <c r="V10" s="87">
        <f>分析係数表!D13</f>
        <v>0.37931034482758619</v>
      </c>
      <c r="W10" s="88">
        <f t="shared" si="8"/>
        <v>0</v>
      </c>
      <c r="X10" s="76">
        <f>分析係数表!E13</f>
        <v>0.33333333333333331</v>
      </c>
      <c r="Y10" s="89">
        <f t="shared" si="9"/>
        <v>0</v>
      </c>
    </row>
    <row r="11" spans="1:25" x14ac:dyDescent="0.2">
      <c r="A11" s="6" t="s">
        <v>224</v>
      </c>
      <c r="B11" s="5" t="s">
        <v>267</v>
      </c>
      <c r="C11" s="90"/>
      <c r="D11" s="76">
        <f>投入係数表!P11</f>
        <v>3.583241455347299E-3</v>
      </c>
      <c r="E11" s="77">
        <f t="shared" si="0"/>
        <v>0.35832414553472991</v>
      </c>
      <c r="F11" s="76">
        <f>分析係数表!C14</f>
        <v>0.28421052631578947</v>
      </c>
      <c r="G11" s="77">
        <f t="shared" si="1"/>
        <v>0.10183949399408113</v>
      </c>
      <c r="H11" s="77">
        <v>0.15497271862789722</v>
      </c>
      <c r="I11" s="77">
        <f t="shared" si="2"/>
        <v>0.15497271862789722</v>
      </c>
      <c r="J11" s="76">
        <f>分析係数表!G14</f>
        <v>0.16638935108153077</v>
      </c>
      <c r="K11" s="78">
        <f t="shared" si="3"/>
        <v>2.5785810087836473E-2</v>
      </c>
      <c r="L11" s="79"/>
      <c r="M11" s="80"/>
      <c r="N11" s="81">
        <f>分析係数表!H14</f>
        <v>1.2351089684848001E-3</v>
      </c>
      <c r="O11" s="82">
        <f t="shared" si="4"/>
        <v>2.4678242263828122E-2</v>
      </c>
      <c r="P11" s="76">
        <f>分析係数表!C14</f>
        <v>0.28421052631578947</v>
      </c>
      <c r="Q11" s="82">
        <f t="shared" si="5"/>
        <v>7.0138162223511505E-3</v>
      </c>
      <c r="R11" s="83">
        <v>3.0334697870127117E-2</v>
      </c>
      <c r="S11" s="84">
        <f t="shared" si="6"/>
        <v>0.18530741649802435</v>
      </c>
      <c r="T11" s="85">
        <f>分析係数表!F14</f>
        <v>0.35440931780366058</v>
      </c>
      <c r="U11" s="86">
        <f t="shared" si="7"/>
        <v>6.5674675065023613E-2</v>
      </c>
      <c r="V11" s="87">
        <f>分析係数表!D14</f>
        <v>9.9833610648918464E-2</v>
      </c>
      <c r="W11" s="88">
        <f t="shared" si="8"/>
        <v>0</v>
      </c>
      <c r="X11" s="76">
        <f>分析係数表!E14</f>
        <v>6.8219633943427616E-2</v>
      </c>
      <c r="Y11" s="89">
        <f t="shared" si="9"/>
        <v>0</v>
      </c>
    </row>
    <row r="12" spans="1:25" x14ac:dyDescent="0.2">
      <c r="A12" s="6" t="s">
        <v>225</v>
      </c>
      <c r="B12" s="5" t="s">
        <v>29</v>
      </c>
      <c r="C12" s="90"/>
      <c r="D12" s="76">
        <f>投入係数表!P12</f>
        <v>9.0959206174200669E-3</v>
      </c>
      <c r="E12" s="77">
        <f t="shared" si="0"/>
        <v>0.90959206174200669</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0.18230056381989163</v>
      </c>
      <c r="P12" s="76">
        <f>分析係数表!C15</f>
        <v>0</v>
      </c>
      <c r="Q12" s="82">
        <f t="shared" si="5"/>
        <v>0</v>
      </c>
      <c r="R12" s="83">
        <v>0</v>
      </c>
      <c r="S12" s="84">
        <f t="shared" si="6"/>
        <v>0</v>
      </c>
      <c r="T12" s="85">
        <f>分析係数表!F15</f>
        <v>0.30337941628264209</v>
      </c>
      <c r="U12" s="86">
        <f t="shared" si="7"/>
        <v>0</v>
      </c>
      <c r="V12" s="87">
        <f>分析係数表!D15</f>
        <v>4.6082949308755762E-2</v>
      </c>
      <c r="W12" s="88">
        <f t="shared" si="8"/>
        <v>0</v>
      </c>
      <c r="X12" s="76">
        <f>分析係数表!E15</f>
        <v>4.3010752688172046E-2</v>
      </c>
      <c r="Y12" s="89">
        <f t="shared" si="9"/>
        <v>0</v>
      </c>
    </row>
    <row r="13" spans="1:25" x14ac:dyDescent="0.2">
      <c r="A13" s="6" t="s">
        <v>226</v>
      </c>
      <c r="B13" s="5" t="s">
        <v>30</v>
      </c>
      <c r="C13" s="90"/>
      <c r="D13" s="76">
        <f>投入係数表!P13</f>
        <v>3.031973539140022E-3</v>
      </c>
      <c r="E13" s="77">
        <f t="shared" si="0"/>
        <v>0.30319735391400221</v>
      </c>
      <c r="F13" s="76">
        <f>分析係数表!C16</f>
        <v>1.2870012870012881E-2</v>
      </c>
      <c r="G13" s="77">
        <f t="shared" si="1"/>
        <v>3.902153847027059E-3</v>
      </c>
      <c r="H13" s="77">
        <v>5.0242780968031359E-3</v>
      </c>
      <c r="I13" s="77">
        <f t="shared" si="2"/>
        <v>5.0242780968031359E-3</v>
      </c>
      <c r="J13" s="76">
        <f>分析係数表!G16</f>
        <v>4.3478260869565216E-2</v>
      </c>
      <c r="K13" s="78">
        <f t="shared" si="3"/>
        <v>2.1844687377404939E-4</v>
      </c>
      <c r="L13" s="79"/>
      <c r="M13" s="80"/>
      <c r="N13" s="81">
        <f>分析係数表!H16</f>
        <v>1.7650105581895694E-2</v>
      </c>
      <c r="O13" s="82">
        <f t="shared" si="4"/>
        <v>0.35266004267341483</v>
      </c>
      <c r="P13" s="76">
        <f>分析係数表!C16</f>
        <v>1.2870012870012881E-2</v>
      </c>
      <c r="Q13" s="82">
        <f t="shared" si="5"/>
        <v>4.5387392879461409E-3</v>
      </c>
      <c r="R13" s="83">
        <v>4.8929268195544943E-3</v>
      </c>
      <c r="S13" s="84">
        <f t="shared" si="6"/>
        <v>9.917204916357631E-3</v>
      </c>
      <c r="T13" s="85">
        <f>分析係数表!F16</f>
        <v>0.30434782608695654</v>
      </c>
      <c r="U13" s="86">
        <f t="shared" si="7"/>
        <v>3.0182797571523226E-3</v>
      </c>
      <c r="V13" s="87">
        <f>分析係数表!D16</f>
        <v>0</v>
      </c>
      <c r="W13" s="88">
        <f t="shared" si="8"/>
        <v>0</v>
      </c>
      <c r="X13" s="76">
        <f>分析係数表!E16</f>
        <v>0</v>
      </c>
      <c r="Y13" s="89">
        <f t="shared" si="9"/>
        <v>0</v>
      </c>
    </row>
    <row r="14" spans="1:25" x14ac:dyDescent="0.2">
      <c r="A14" s="6" t="s">
        <v>2</v>
      </c>
      <c r="B14" s="5" t="s">
        <v>364</v>
      </c>
      <c r="C14" s="90"/>
      <c r="D14" s="76">
        <f>投入係数表!P14</f>
        <v>4.9614112458654909E-3</v>
      </c>
      <c r="E14" s="77">
        <f t="shared" si="0"/>
        <v>0.49614112458654908</v>
      </c>
      <c r="F14" s="76">
        <f>分析係数表!C17</f>
        <v>0.42397137745974955</v>
      </c>
      <c r="G14" s="77">
        <f t="shared" si="1"/>
        <v>0.21034963600538842</v>
      </c>
      <c r="H14" s="77">
        <v>0.29135722984352941</v>
      </c>
      <c r="I14" s="77">
        <f t="shared" si="2"/>
        <v>0.29135722984352941</v>
      </c>
      <c r="J14" s="76">
        <f>分析係数表!G17</f>
        <v>0.21220930232558138</v>
      </c>
      <c r="K14" s="78">
        <f t="shared" si="3"/>
        <v>6.1828714472609438E-2</v>
      </c>
      <c r="L14" s="79"/>
      <c r="M14" s="80"/>
      <c r="N14" s="81">
        <f>分析係数表!H17</f>
        <v>2.9483246344475873E-3</v>
      </c>
      <c r="O14" s="82">
        <f t="shared" si="4"/>
        <v>5.8909352500751001E-2</v>
      </c>
      <c r="P14" s="76">
        <f>分析係数表!C17</f>
        <v>0.42397137745974955</v>
      </c>
      <c r="Q14" s="82">
        <f t="shared" si="5"/>
        <v>2.4975879325005345E-2</v>
      </c>
      <c r="R14" s="83">
        <v>5.0186003588703759E-2</v>
      </c>
      <c r="S14" s="84">
        <f t="shared" si="6"/>
        <v>0.34154323343223314</v>
      </c>
      <c r="T14" s="85">
        <f>分析係数表!F17</f>
        <v>0.32194767441860467</v>
      </c>
      <c r="U14" s="86">
        <f t="shared" si="7"/>
        <v>0.10995904971691808</v>
      </c>
      <c r="V14" s="87">
        <f>分析係数表!D17</f>
        <v>4.1908914728682169E-2</v>
      </c>
      <c r="W14" s="88">
        <f t="shared" si="8"/>
        <v>0</v>
      </c>
      <c r="X14" s="76">
        <f>分析係数表!E17</f>
        <v>4.2151162790697673E-2</v>
      </c>
      <c r="Y14" s="89">
        <f t="shared" si="9"/>
        <v>0</v>
      </c>
    </row>
    <row r="15" spans="1:25" x14ac:dyDescent="0.2">
      <c r="A15" s="6" t="s">
        <v>3</v>
      </c>
      <c r="B15" s="5" t="s">
        <v>31</v>
      </c>
      <c r="C15" s="90"/>
      <c r="D15" s="76">
        <f>投入係数表!P15</f>
        <v>3.721058434399118E-3</v>
      </c>
      <c r="E15" s="77">
        <f t="shared" si="0"/>
        <v>0.37210584343991182</v>
      </c>
      <c r="F15" s="76">
        <f>分析係数表!C18</f>
        <v>0.3411764705882353</v>
      </c>
      <c r="G15" s="77">
        <f t="shared" si="1"/>
        <v>0.12695375835008757</v>
      </c>
      <c r="H15" s="77">
        <v>0.15516607751502184</v>
      </c>
      <c r="I15" s="77">
        <f t="shared" si="2"/>
        <v>0.15516607751502184</v>
      </c>
      <c r="J15" s="76">
        <f>分析係数表!G18</f>
        <v>0.21582733812949639</v>
      </c>
      <c r="K15" s="78">
        <f t="shared" si="3"/>
        <v>3.3489081478062267E-2</v>
      </c>
      <c r="L15" s="79"/>
      <c r="M15" s="80"/>
      <c r="N15" s="81">
        <f>分析係数表!H18</f>
        <v>4.7810669747798716E-4</v>
      </c>
      <c r="O15" s="82">
        <f t="shared" si="4"/>
        <v>9.5528679730947572E-3</v>
      </c>
      <c r="P15" s="76">
        <f>分析係数表!C18</f>
        <v>0.3411764705882353</v>
      </c>
      <c r="Q15" s="82">
        <f t="shared" si="5"/>
        <v>3.2592137790558584E-3</v>
      </c>
      <c r="R15" s="83">
        <v>6.7811062163098314E-3</v>
      </c>
      <c r="S15" s="84">
        <f t="shared" si="6"/>
        <v>0.16194718373133168</v>
      </c>
      <c r="T15" s="85">
        <f>分析係数表!F18</f>
        <v>0.45899280575539569</v>
      </c>
      <c r="U15" s="86">
        <f t="shared" si="7"/>
        <v>7.43325922450285E-2</v>
      </c>
      <c r="V15" s="87">
        <f>分析係数表!D18</f>
        <v>0.1223021582733813</v>
      </c>
      <c r="W15" s="88">
        <f t="shared" si="8"/>
        <v>0</v>
      </c>
      <c r="X15" s="76">
        <f>分析係数表!E18</f>
        <v>0.12949640287769784</v>
      </c>
      <c r="Y15" s="89">
        <f t="shared" si="9"/>
        <v>0</v>
      </c>
    </row>
    <row r="16" spans="1:25" x14ac:dyDescent="0.2">
      <c r="A16" s="6" t="s">
        <v>4</v>
      </c>
      <c r="B16" s="5" t="s">
        <v>32</v>
      </c>
      <c r="C16" s="90"/>
      <c r="D16" s="76">
        <f>投入係数表!P16</f>
        <v>0.23608048511576626</v>
      </c>
      <c r="E16" s="77">
        <f t="shared" si="0"/>
        <v>23.608048511576627</v>
      </c>
      <c r="F16" s="76">
        <f>分析係数表!C19</f>
        <v>3.2631144155307767E-2</v>
      </c>
      <c r="G16" s="77">
        <f t="shared" si="1"/>
        <v>0.77035763420675585</v>
      </c>
      <c r="H16" s="77">
        <v>0.84188263252644602</v>
      </c>
      <c r="I16" s="77">
        <f t="shared" si="2"/>
        <v>0.84188263252644602</v>
      </c>
      <c r="J16" s="76">
        <f>分析係数表!G19</f>
        <v>5.8988764044943819E-2</v>
      </c>
      <c r="K16" s="78">
        <f t="shared" si="3"/>
        <v>4.9661615963638668E-2</v>
      </c>
      <c r="L16" s="79"/>
      <c r="M16" s="80"/>
      <c r="N16" s="81">
        <f>分析係数表!H19</f>
        <v>-1.1952667436949679E-4</v>
      </c>
      <c r="O16" s="82">
        <f t="shared" si="4"/>
        <v>-2.3882169932736893E-3</v>
      </c>
      <c r="P16" s="76">
        <f>分析係数表!C19</f>
        <v>3.2631144155307767E-2</v>
      </c>
      <c r="Q16" s="82">
        <f t="shared" si="5"/>
        <v>-7.7930252981669434E-5</v>
      </c>
      <c r="R16" s="83">
        <v>5.013679780761206E-4</v>
      </c>
      <c r="S16" s="84">
        <f t="shared" si="6"/>
        <v>0.84238400050452211</v>
      </c>
      <c r="T16" s="85">
        <f>分析係数表!F19</f>
        <v>0.2443820224719101</v>
      </c>
      <c r="U16" s="86">
        <f t="shared" si="7"/>
        <v>0.20586350574127366</v>
      </c>
      <c r="V16" s="87">
        <f>分析係数表!D19</f>
        <v>4.49438202247191E-2</v>
      </c>
      <c r="W16" s="88">
        <f t="shared" si="8"/>
        <v>0</v>
      </c>
      <c r="X16" s="76">
        <f>分析係数表!E19</f>
        <v>4.7752808988764044E-2</v>
      </c>
      <c r="Y16" s="89">
        <f t="shared" si="9"/>
        <v>0</v>
      </c>
    </row>
    <row r="17" spans="1:25" x14ac:dyDescent="0.2">
      <c r="A17" s="6" t="s">
        <v>5</v>
      </c>
      <c r="B17" s="5" t="s">
        <v>33</v>
      </c>
      <c r="C17" s="90"/>
      <c r="D17" s="76">
        <f>投入係数表!P17</f>
        <v>6.8219404630650501E-2</v>
      </c>
      <c r="E17" s="77">
        <f t="shared" si="0"/>
        <v>6.82194046306505</v>
      </c>
      <c r="F17" s="76">
        <f>分析係数表!C20</f>
        <v>6.4516129032258118E-2</v>
      </c>
      <c r="G17" s="77">
        <f t="shared" si="1"/>
        <v>0.44012519116548748</v>
      </c>
      <c r="H17" s="77">
        <v>0.48700127048485659</v>
      </c>
      <c r="I17" s="77">
        <f t="shared" si="2"/>
        <v>0.48700127048485659</v>
      </c>
      <c r="J17" s="76">
        <f>分析係数表!G20</f>
        <v>0.10153846153846154</v>
      </c>
      <c r="K17" s="78">
        <f t="shared" si="3"/>
        <v>4.9449359772308514E-2</v>
      </c>
      <c r="L17" s="79"/>
      <c r="M17" s="80"/>
      <c r="N17" s="81">
        <f>分析係数表!H20</f>
        <v>5.9763337184748399E-4</v>
      </c>
      <c r="O17" s="82">
        <f t="shared" si="4"/>
        <v>1.1941084966368448E-2</v>
      </c>
      <c r="P17" s="76">
        <f>分析係数表!C20</f>
        <v>6.4516129032258118E-2</v>
      </c>
      <c r="Q17" s="82">
        <f t="shared" si="5"/>
        <v>7.7039257847538441E-4</v>
      </c>
      <c r="R17" s="83">
        <v>1.8183768235328819E-3</v>
      </c>
      <c r="S17" s="84">
        <f t="shared" si="6"/>
        <v>0.48881964730838945</v>
      </c>
      <c r="T17" s="85">
        <f>分析係数表!F20</f>
        <v>0.22461538461538461</v>
      </c>
      <c r="U17" s="86">
        <f t="shared" si="7"/>
        <v>0.10979641308773055</v>
      </c>
      <c r="V17" s="87">
        <f>分析係数表!D20</f>
        <v>1.2307692307692308E-2</v>
      </c>
      <c r="W17" s="88">
        <f t="shared" si="8"/>
        <v>0</v>
      </c>
      <c r="X17" s="76">
        <f>分析係数表!E20</f>
        <v>1.2307692307692308E-2</v>
      </c>
      <c r="Y17" s="89">
        <f t="shared" si="9"/>
        <v>0</v>
      </c>
    </row>
    <row r="18" spans="1:25" x14ac:dyDescent="0.2">
      <c r="A18" s="6" t="s">
        <v>6</v>
      </c>
      <c r="B18" s="5" t="s">
        <v>34</v>
      </c>
      <c r="C18" s="75">
        <f>最終需要_まとめ!C19</f>
        <v>100</v>
      </c>
      <c r="D18" s="76">
        <f>投入係数表!P18</f>
        <v>7.345644983461963E-2</v>
      </c>
      <c r="E18" s="77">
        <f t="shared" si="0"/>
        <v>7.3456449834619626</v>
      </c>
      <c r="F18" s="76">
        <f>分析係数表!C21</f>
        <v>0.91527001862197399</v>
      </c>
      <c r="G18" s="77">
        <f t="shared" si="1"/>
        <v>6.7232486208036404</v>
      </c>
      <c r="H18" s="77">
        <v>7.2734146244332258</v>
      </c>
      <c r="I18" s="77">
        <f t="shared" si="2"/>
        <v>107.27341462443323</v>
      </c>
      <c r="J18" s="76">
        <f>分析係数表!G21</f>
        <v>0.28514332965821387</v>
      </c>
      <c r="K18" s="78">
        <f t="shared" si="3"/>
        <v>30.588298629817025</v>
      </c>
      <c r="L18" s="79"/>
      <c r="M18" s="80"/>
      <c r="N18" s="81">
        <f>分析係数表!H21</f>
        <v>9.9605561974580657E-4</v>
      </c>
      <c r="O18" s="82">
        <f t="shared" si="4"/>
        <v>1.9901808277280744E-2</v>
      </c>
      <c r="P18" s="76">
        <f>分析係数表!C21</f>
        <v>0.91527001862197399</v>
      </c>
      <c r="Q18" s="82">
        <f t="shared" si="5"/>
        <v>1.8215528432557703E-2</v>
      </c>
      <c r="R18" s="83">
        <v>3.815987823777918E-2</v>
      </c>
      <c r="S18" s="84">
        <f t="shared" si="6"/>
        <v>107.31157450267101</v>
      </c>
      <c r="T18" s="85">
        <f>分析係数表!F21</f>
        <v>0.42530319735391398</v>
      </c>
      <c r="U18" s="86">
        <f t="shared" si="7"/>
        <v>45.639955749068733</v>
      </c>
      <c r="V18" s="87">
        <f>分析係数表!D21</f>
        <v>8.7513781697905177E-2</v>
      </c>
      <c r="W18" s="88">
        <f t="shared" si="8"/>
        <v>9</v>
      </c>
      <c r="X18" s="76">
        <f>分析係数表!E21</f>
        <v>7.5661521499448728E-2</v>
      </c>
      <c r="Y18" s="89">
        <f t="shared" si="9"/>
        <v>8</v>
      </c>
    </row>
    <row r="19" spans="1:25" x14ac:dyDescent="0.2">
      <c r="A19" s="6" t="s">
        <v>7</v>
      </c>
      <c r="B19" s="5" t="s">
        <v>268</v>
      </c>
      <c r="C19" s="90"/>
      <c r="D19" s="76">
        <f>投入係数表!P19</f>
        <v>1.1025358324145535E-3</v>
      </c>
      <c r="E19" s="77">
        <f t="shared" si="0"/>
        <v>0.11025358324145534</v>
      </c>
      <c r="F19" s="76">
        <f>分析係数表!C22</f>
        <v>0.14107142857142863</v>
      </c>
      <c r="G19" s="77">
        <f t="shared" si="1"/>
        <v>1.5553630492991027E-2</v>
      </c>
      <c r="H19" s="77">
        <v>1.865979563454024E-2</v>
      </c>
      <c r="I19" s="77">
        <f t="shared" si="2"/>
        <v>1.865979563454024E-2</v>
      </c>
      <c r="J19" s="76">
        <f>分析係数表!G22</f>
        <v>0.19425587467362923</v>
      </c>
      <c r="K19" s="78">
        <f t="shared" si="3"/>
        <v>3.6247749222187826E-3</v>
      </c>
      <c r="L19" s="79"/>
      <c r="M19" s="80"/>
      <c r="N19" s="81">
        <f>分析係数表!H22</f>
        <v>3.9842224789832265E-5</v>
      </c>
      <c r="O19" s="82">
        <f t="shared" si="4"/>
        <v>7.9607233109122984E-4</v>
      </c>
      <c r="P19" s="76">
        <f>分析係数表!C22</f>
        <v>0.14107142857142863</v>
      </c>
      <c r="Q19" s="82">
        <f t="shared" si="5"/>
        <v>1.1230306099322711E-4</v>
      </c>
      <c r="R19" s="83">
        <v>9.4366269309501612E-4</v>
      </c>
      <c r="S19" s="84">
        <f t="shared" si="6"/>
        <v>1.9603458327635256E-2</v>
      </c>
      <c r="T19" s="85">
        <f>分析係数表!F22</f>
        <v>0.41148825065274153</v>
      </c>
      <c r="U19" s="86">
        <f t="shared" si="7"/>
        <v>8.0665927739825491E-3</v>
      </c>
      <c r="V19" s="87">
        <f>分析係数表!D22</f>
        <v>6.2663185378590081E-3</v>
      </c>
      <c r="W19" s="88">
        <f t="shared" si="8"/>
        <v>0</v>
      </c>
      <c r="X19" s="76">
        <f>分析係数表!E22</f>
        <v>5.2219321148825066E-3</v>
      </c>
      <c r="Y19" s="89">
        <f t="shared" si="9"/>
        <v>0</v>
      </c>
    </row>
    <row r="20" spans="1:25" x14ac:dyDescent="0.2">
      <c r="A20" s="6" t="s">
        <v>8</v>
      </c>
      <c r="B20" s="5" t="s">
        <v>269</v>
      </c>
      <c r="C20" s="90"/>
      <c r="D20" s="76">
        <f>投入係数表!P20</f>
        <v>5.5126791620727675E-4</v>
      </c>
      <c r="E20" s="77">
        <f t="shared" si="0"/>
        <v>5.5126791620727672E-2</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7.9607233109122984E-4</v>
      </c>
      <c r="P20" s="76">
        <f>分析係数表!C23</f>
        <v>0</v>
      </c>
      <c r="Q20" s="82">
        <f t="shared" si="5"/>
        <v>0</v>
      </c>
      <c r="R20" s="83">
        <v>0</v>
      </c>
      <c r="S20" s="84">
        <f t="shared" si="6"/>
        <v>0</v>
      </c>
      <c r="T20" s="85">
        <f>分析係数表!F23</f>
        <v>0.43755958055290756</v>
      </c>
      <c r="U20" s="86">
        <f t="shared" si="7"/>
        <v>0</v>
      </c>
      <c r="V20" s="87">
        <f>分析係数表!D23</f>
        <v>4.9571020019065777E-2</v>
      </c>
      <c r="W20" s="88">
        <f t="shared" si="8"/>
        <v>0</v>
      </c>
      <c r="X20" s="76">
        <f>分析係数表!E23</f>
        <v>4.38512869399428E-2</v>
      </c>
      <c r="Y20" s="89">
        <f t="shared" si="9"/>
        <v>0</v>
      </c>
    </row>
    <row r="21" spans="1:25" x14ac:dyDescent="0.2">
      <c r="A21" s="6" t="s">
        <v>9</v>
      </c>
      <c r="B21" s="5" t="s">
        <v>270</v>
      </c>
      <c r="C21" s="90"/>
      <c r="D21" s="76">
        <f>投入係数表!P21</f>
        <v>0</v>
      </c>
      <c r="E21" s="77">
        <f t="shared" si="0"/>
        <v>0</v>
      </c>
      <c r="F21" s="76">
        <f>分析係数表!C24</f>
        <v>1</v>
      </c>
      <c r="G21" s="77">
        <f t="shared" si="1"/>
        <v>0</v>
      </c>
      <c r="H21" s="77">
        <v>1.925329433493805E-2</v>
      </c>
      <c r="I21" s="77">
        <f t="shared" si="2"/>
        <v>1.925329433493805E-2</v>
      </c>
      <c r="J21" s="76">
        <f>分析係数表!G24</f>
        <v>0.20760410380205191</v>
      </c>
      <c r="K21" s="78">
        <f t="shared" si="3"/>
        <v>3.9970629156419373E-3</v>
      </c>
      <c r="L21" s="79"/>
      <c r="M21" s="80"/>
      <c r="N21" s="81">
        <f>分析係数表!H24</f>
        <v>3.9842224789832264E-4</v>
      </c>
      <c r="O21" s="82">
        <f t="shared" si="4"/>
        <v>7.9607233109122988E-3</v>
      </c>
      <c r="P21" s="76">
        <f>分析係数表!C24</f>
        <v>1</v>
      </c>
      <c r="Q21" s="82">
        <f t="shared" si="5"/>
        <v>7.9607233109122988E-3</v>
      </c>
      <c r="R21" s="83">
        <v>1.7016873322633144E-2</v>
      </c>
      <c r="S21" s="84">
        <f t="shared" si="6"/>
        <v>3.6270167657571198E-2</v>
      </c>
      <c r="T21" s="85">
        <f>分析係数表!F24</f>
        <v>0.38986119493059745</v>
      </c>
      <c r="U21" s="86">
        <f t="shared" si="7"/>
        <v>1.4140330903313816E-2</v>
      </c>
      <c r="V21" s="87">
        <f>分析係数表!D24</f>
        <v>0.12190706095353047</v>
      </c>
      <c r="W21" s="88">
        <f t="shared" si="8"/>
        <v>0</v>
      </c>
      <c r="X21" s="76">
        <f>分析係数表!E24</f>
        <v>0.12492456246228123</v>
      </c>
      <c r="Y21" s="89">
        <f t="shared" si="9"/>
        <v>0</v>
      </c>
    </row>
    <row r="22" spans="1:25" x14ac:dyDescent="0.2">
      <c r="A22" s="6" t="s">
        <v>10</v>
      </c>
      <c r="B22" s="5" t="s">
        <v>271</v>
      </c>
      <c r="C22" s="90"/>
      <c r="D22" s="76">
        <f>投入係数表!P22</f>
        <v>2.7563395810363835E-3</v>
      </c>
      <c r="E22" s="77">
        <f t="shared" si="0"/>
        <v>0.27563395810363833</v>
      </c>
      <c r="F22" s="76">
        <f>分析係数表!C25</f>
        <v>2.3217247097844118E-2</v>
      </c>
      <c r="G22" s="77">
        <f t="shared" si="1"/>
        <v>6.3994617138489846E-3</v>
      </c>
      <c r="H22" s="77">
        <v>7.4530541821724895E-3</v>
      </c>
      <c r="I22" s="77">
        <f t="shared" si="2"/>
        <v>7.4530541821724895E-3</v>
      </c>
      <c r="J22" s="76">
        <f>分析係数表!G25</f>
        <v>0.19607843137254902</v>
      </c>
      <c r="K22" s="78">
        <f t="shared" si="3"/>
        <v>1.4613831729749979E-3</v>
      </c>
      <c r="L22" s="79"/>
      <c r="M22" s="80"/>
      <c r="N22" s="81">
        <f>分析係数表!H25</f>
        <v>5.5779114705765173E-4</v>
      </c>
      <c r="O22" s="82">
        <f t="shared" si="4"/>
        <v>1.1145012635277219E-2</v>
      </c>
      <c r="P22" s="76">
        <f>分析係数表!C25</f>
        <v>2.3217247097844118E-2</v>
      </c>
      <c r="Q22" s="82">
        <f t="shared" si="5"/>
        <v>2.5875651226182602E-4</v>
      </c>
      <c r="R22" s="83">
        <v>8.8798692570904295E-4</v>
      </c>
      <c r="S22" s="84">
        <f t="shared" si="6"/>
        <v>8.3410411078815323E-3</v>
      </c>
      <c r="T22" s="85">
        <f>分析係数表!F25</f>
        <v>0.34640522875816993</v>
      </c>
      <c r="U22" s="86">
        <f t="shared" si="7"/>
        <v>2.8893802530570011E-3</v>
      </c>
      <c r="V22" s="87">
        <f>分析係数表!D25</f>
        <v>3.9215686274509803E-2</v>
      </c>
      <c r="W22" s="88">
        <f t="shared" si="8"/>
        <v>0</v>
      </c>
      <c r="X22" s="76">
        <f>分析係数表!E25</f>
        <v>3.9215686274509803E-2</v>
      </c>
      <c r="Y22" s="89">
        <f t="shared" si="9"/>
        <v>0</v>
      </c>
    </row>
    <row r="23" spans="1:25" x14ac:dyDescent="0.2">
      <c r="A23" s="6" t="s">
        <v>11</v>
      </c>
      <c r="B23" s="5" t="s">
        <v>35</v>
      </c>
      <c r="C23" s="90"/>
      <c r="D23" s="76">
        <f>投入係数表!P23</f>
        <v>8.2690187431091512E-4</v>
      </c>
      <c r="E23" s="77">
        <f t="shared" si="0"/>
        <v>8.2690187431091508E-2</v>
      </c>
      <c r="F23" s="76">
        <f>分析係数表!C26</f>
        <v>0.3263433813892529</v>
      </c>
      <c r="G23" s="77">
        <f t="shared" si="1"/>
        <v>2.6985395373973504E-2</v>
      </c>
      <c r="H23" s="77">
        <v>3.388351028542512E-2</v>
      </c>
      <c r="I23" s="77">
        <f t="shared" si="2"/>
        <v>3.388351028542512E-2</v>
      </c>
      <c r="J23" s="76">
        <f>分析係数表!G26</f>
        <v>0.19720279720279721</v>
      </c>
      <c r="K23" s="78">
        <f t="shared" si="3"/>
        <v>6.6819230073355829E-3</v>
      </c>
      <c r="L23" s="79"/>
      <c r="M23" s="80"/>
      <c r="N23" s="81">
        <f>分析係数表!H26</f>
        <v>1.195266743694968E-2</v>
      </c>
      <c r="O23" s="82">
        <f t="shared" si="4"/>
        <v>0.23882169932736896</v>
      </c>
      <c r="P23" s="76">
        <f>分析係数表!C26</f>
        <v>0.3263433813892529</v>
      </c>
      <c r="Q23" s="82">
        <f t="shared" si="5"/>
        <v>7.7937880907621049E-2</v>
      </c>
      <c r="R23" s="83">
        <v>8.2689956707917539E-2</v>
      </c>
      <c r="S23" s="84">
        <f t="shared" si="6"/>
        <v>0.11657346699334266</v>
      </c>
      <c r="T23" s="85">
        <f>分析係数表!F26</f>
        <v>0.33496503496503499</v>
      </c>
      <c r="U23" s="86">
        <f t="shared" si="7"/>
        <v>3.9048035447420373E-2</v>
      </c>
      <c r="V23" s="87">
        <f>分析係数表!D26</f>
        <v>7.8321678321678329E-2</v>
      </c>
      <c r="W23" s="88">
        <f t="shared" si="8"/>
        <v>0</v>
      </c>
      <c r="X23" s="76">
        <f>分析係数表!E26</f>
        <v>8.3216783216783219E-2</v>
      </c>
      <c r="Y23" s="89">
        <f t="shared" si="9"/>
        <v>0</v>
      </c>
    </row>
    <row r="24" spans="1:25" x14ac:dyDescent="0.2">
      <c r="A24" s="6" t="s">
        <v>12</v>
      </c>
      <c r="B24" s="5" t="s">
        <v>365</v>
      </c>
      <c r="C24" s="90"/>
      <c r="D24" s="76">
        <f>投入係数表!P24</f>
        <v>0</v>
      </c>
      <c r="E24" s="77">
        <f t="shared" si="0"/>
        <v>0</v>
      </c>
      <c r="F24" s="76">
        <f>分析係数表!C27</f>
        <v>4.6641791044776171E-2</v>
      </c>
      <c r="G24" s="77">
        <f t="shared" si="1"/>
        <v>0</v>
      </c>
      <c r="H24" s="77">
        <v>4.2416078041789531E-5</v>
      </c>
      <c r="I24" s="77">
        <f t="shared" si="2"/>
        <v>4.2416078041789531E-5</v>
      </c>
      <c r="J24" s="76">
        <f>分析係数表!G27</f>
        <v>0.18461538461538463</v>
      </c>
      <c r="K24" s="78">
        <f t="shared" si="3"/>
        <v>7.8306605615611447E-6</v>
      </c>
      <c r="L24" s="79"/>
      <c r="M24" s="80"/>
      <c r="N24" s="81">
        <f>分析係数表!H27</f>
        <v>1.1394876289892027E-2</v>
      </c>
      <c r="O24" s="82">
        <f t="shared" si="4"/>
        <v>0.22767668669209173</v>
      </c>
      <c r="P24" s="76">
        <f>分析係数表!C27</f>
        <v>4.6641791044776171E-2</v>
      </c>
      <c r="Q24" s="82">
        <f t="shared" si="5"/>
        <v>1.0619248446459515E-2</v>
      </c>
      <c r="R24" s="83">
        <v>1.0652716603904957E-2</v>
      </c>
      <c r="S24" s="84">
        <f t="shared" si="6"/>
        <v>1.0695132681946747E-2</v>
      </c>
      <c r="T24" s="85">
        <f>分析係数表!F27</f>
        <v>0.35384615384615387</v>
      </c>
      <c r="U24" s="86">
        <f t="shared" si="7"/>
        <v>3.7844315643811568E-3</v>
      </c>
      <c r="V24" s="87">
        <f>分析係数表!D27</f>
        <v>3.0769230769230771E-2</v>
      </c>
      <c r="W24" s="88">
        <f t="shared" si="8"/>
        <v>0</v>
      </c>
      <c r="X24" s="76">
        <f>分析係数表!E27</f>
        <v>4.6153846153846156E-2</v>
      </c>
      <c r="Y24" s="89">
        <f t="shared" si="9"/>
        <v>0</v>
      </c>
    </row>
    <row r="25" spans="1:25" x14ac:dyDescent="0.2">
      <c r="A25" s="6" t="s">
        <v>13</v>
      </c>
      <c r="B25" s="5" t="s">
        <v>191</v>
      </c>
      <c r="C25" s="90"/>
      <c r="D25" s="76">
        <f>投入係数表!P25</f>
        <v>0</v>
      </c>
      <c r="E25" s="77">
        <f t="shared" si="0"/>
        <v>0</v>
      </c>
      <c r="F25" s="76">
        <f>分析係数表!C28</f>
        <v>2.8632025450689325E-2</v>
      </c>
      <c r="G25" s="77">
        <f t="shared" si="1"/>
        <v>0</v>
      </c>
      <c r="H25" s="77">
        <v>5.5448762750427716E-4</v>
      </c>
      <c r="I25" s="77">
        <f t="shared" si="2"/>
        <v>5.5448762750427716E-4</v>
      </c>
      <c r="J25" s="76">
        <f>分析係数表!G28</f>
        <v>0.12903225806451613</v>
      </c>
      <c r="K25" s="78">
        <f t="shared" si="3"/>
        <v>7.1546790645713175E-5</v>
      </c>
      <c r="L25" s="79"/>
      <c r="M25" s="80"/>
      <c r="N25" s="81">
        <f>分析係数表!H28</f>
        <v>2.2510857006255228E-2</v>
      </c>
      <c r="O25" s="82">
        <f t="shared" si="4"/>
        <v>0.4497808670665448</v>
      </c>
      <c r="P25" s="76">
        <f>分析係数表!C28</f>
        <v>2.8632025450689325E-2</v>
      </c>
      <c r="Q25" s="82">
        <f t="shared" si="5"/>
        <v>1.2878137233082423E-2</v>
      </c>
      <c r="R25" s="83">
        <v>1.3264479278518244E-2</v>
      </c>
      <c r="S25" s="84">
        <f t="shared" si="6"/>
        <v>1.3818966906022521E-2</v>
      </c>
      <c r="T25" s="85">
        <f>分析係数表!F28</f>
        <v>0.22580645161290322</v>
      </c>
      <c r="U25" s="86">
        <f t="shared" si="7"/>
        <v>3.1204118820050853E-3</v>
      </c>
      <c r="V25" s="87">
        <f>分析係数表!D28</f>
        <v>0.15207373271889402</v>
      </c>
      <c r="W25" s="88">
        <f t="shared" si="8"/>
        <v>0</v>
      </c>
      <c r="X25" s="76">
        <f>分析係数表!E28</f>
        <v>9.6774193548387094E-2</v>
      </c>
      <c r="Y25" s="89">
        <f t="shared" si="9"/>
        <v>0</v>
      </c>
    </row>
    <row r="26" spans="1:25" x14ac:dyDescent="0.2">
      <c r="A26" s="6" t="s">
        <v>14</v>
      </c>
      <c r="B26" s="5" t="s">
        <v>50</v>
      </c>
      <c r="C26" s="90"/>
      <c r="D26" s="76">
        <f>投入係数表!P26</f>
        <v>2.894156560088203E-3</v>
      </c>
      <c r="E26" s="77">
        <f t="shared" si="0"/>
        <v>0.2894156560088203</v>
      </c>
      <c r="F26" s="76">
        <f>分析係数表!C29</f>
        <v>0.63560732113144758</v>
      </c>
      <c r="G26" s="77">
        <f t="shared" si="1"/>
        <v>0.18395470980926681</v>
      </c>
      <c r="H26" s="77">
        <v>0.24878325717265684</v>
      </c>
      <c r="I26" s="77">
        <f t="shared" si="2"/>
        <v>0.24878325717265684</v>
      </c>
      <c r="J26" s="76">
        <f>分析係数表!G29</f>
        <v>0.25937031484257872</v>
      </c>
      <c r="K26" s="78">
        <f t="shared" si="3"/>
        <v>6.4526991740434234E-2</v>
      </c>
      <c r="L26" s="79"/>
      <c r="M26" s="80"/>
      <c r="N26" s="81">
        <f>分析係数表!H29</f>
        <v>1.0239451770986892E-2</v>
      </c>
      <c r="O26" s="82">
        <f t="shared" si="4"/>
        <v>0.20459058909044608</v>
      </c>
      <c r="P26" s="76">
        <f>分析係数表!C29</f>
        <v>0.63560732113144758</v>
      </c>
      <c r="Q26" s="82">
        <f t="shared" si="5"/>
        <v>0.1300392762604832</v>
      </c>
      <c r="R26" s="83">
        <v>0.16176004484544304</v>
      </c>
      <c r="S26" s="84">
        <f t="shared" si="6"/>
        <v>0.41054330201809985</v>
      </c>
      <c r="T26" s="85">
        <f>分析係数表!F29</f>
        <v>0.38680659670164919</v>
      </c>
      <c r="U26" s="86">
        <f t="shared" si="7"/>
        <v>0.15880085745227851</v>
      </c>
      <c r="V26" s="87">
        <f>分析係数表!D29</f>
        <v>0.1184407796101949</v>
      </c>
      <c r="W26" s="88">
        <f t="shared" si="8"/>
        <v>0</v>
      </c>
      <c r="X26" s="76">
        <f>分析係数表!E29</f>
        <v>6.5967016491754127E-2</v>
      </c>
      <c r="Y26" s="89">
        <f t="shared" si="9"/>
        <v>0</v>
      </c>
    </row>
    <row r="27" spans="1:25" x14ac:dyDescent="0.2">
      <c r="A27" s="6" t="s">
        <v>15</v>
      </c>
      <c r="B27" s="5" t="s">
        <v>36</v>
      </c>
      <c r="C27" s="90"/>
      <c r="D27" s="76">
        <f>投入係数表!P27</f>
        <v>3.858875413450937E-3</v>
      </c>
      <c r="E27" s="77">
        <f t="shared" si="0"/>
        <v>0.38588754134509368</v>
      </c>
      <c r="F27" s="76">
        <f>分析係数表!C30</f>
        <v>1</v>
      </c>
      <c r="G27" s="77">
        <f t="shared" si="1"/>
        <v>0.38588754134509368</v>
      </c>
      <c r="H27" s="77">
        <v>0.43653697209853953</v>
      </c>
      <c r="I27" s="77">
        <f t="shared" si="2"/>
        <v>0.43653697209853953</v>
      </c>
      <c r="J27" s="76">
        <f>分析係数表!G30</f>
        <v>0.34552666372851476</v>
      </c>
      <c r="K27" s="78">
        <f t="shared" si="3"/>
        <v>0.15083516356335611</v>
      </c>
      <c r="L27" s="79"/>
      <c r="M27" s="80"/>
      <c r="N27" s="81">
        <f>分析係数表!H30</f>
        <v>0</v>
      </c>
      <c r="O27" s="82">
        <f t="shared" si="4"/>
        <v>0</v>
      </c>
      <c r="P27" s="76">
        <f>分析係数表!C30</f>
        <v>1</v>
      </c>
      <c r="Q27" s="82">
        <f t="shared" si="5"/>
        <v>0</v>
      </c>
      <c r="R27" s="83">
        <v>3.3826415862368751E-2</v>
      </c>
      <c r="S27" s="84">
        <f t="shared" si="6"/>
        <v>0.47036338796090826</v>
      </c>
      <c r="T27" s="85">
        <f>分析係数表!F30</f>
        <v>0.44072278536800352</v>
      </c>
      <c r="U27" s="86">
        <f t="shared" si="7"/>
        <v>0.20729986247726234</v>
      </c>
      <c r="V27" s="87">
        <f>分析係数表!D30</f>
        <v>0.15998237108858529</v>
      </c>
      <c r="W27" s="88">
        <f t="shared" si="8"/>
        <v>0</v>
      </c>
      <c r="X27" s="76">
        <f>分析係数表!E30</f>
        <v>8.153371529308065E-2</v>
      </c>
      <c r="Y27" s="89">
        <f t="shared" si="9"/>
        <v>0</v>
      </c>
    </row>
    <row r="28" spans="1:25" x14ac:dyDescent="0.2">
      <c r="A28" s="6" t="s">
        <v>16</v>
      </c>
      <c r="B28" s="5" t="s">
        <v>192</v>
      </c>
      <c r="C28" s="90"/>
      <c r="D28" s="76">
        <f>投入係数表!P28</f>
        <v>2.4117971334068358E-2</v>
      </c>
      <c r="E28" s="77">
        <f t="shared" si="0"/>
        <v>2.4117971334068358</v>
      </c>
      <c r="F28" s="76">
        <f>分析係数表!C31</f>
        <v>3.6128152692569859E-2</v>
      </c>
      <c r="G28" s="77">
        <f t="shared" si="1"/>
        <v>8.7133775099224445E-2</v>
      </c>
      <c r="H28" s="77">
        <v>9.8245654142371533E-2</v>
      </c>
      <c r="I28" s="77">
        <f t="shared" si="2"/>
        <v>9.8245654142371533E-2</v>
      </c>
      <c r="J28" s="76">
        <f>分析係数表!G31</f>
        <v>5.6603773584905662E-2</v>
      </c>
      <c r="K28" s="78">
        <f t="shared" si="3"/>
        <v>5.5610747627757471E-3</v>
      </c>
      <c r="L28" s="79"/>
      <c r="M28" s="80"/>
      <c r="N28" s="81">
        <f>分析係数表!H31</f>
        <v>2.4303757121797682E-2</v>
      </c>
      <c r="O28" s="82">
        <f t="shared" si="4"/>
        <v>0.48560412196565023</v>
      </c>
      <c r="P28" s="76">
        <f>分析係数表!C31</f>
        <v>3.6128152692569859E-2</v>
      </c>
      <c r="Q28" s="82">
        <f t="shared" si="5"/>
        <v>1.7543979866516329E-2</v>
      </c>
      <c r="R28" s="83">
        <v>2.006348216064641E-2</v>
      </c>
      <c r="S28" s="84">
        <f t="shared" si="6"/>
        <v>0.11830913630301794</v>
      </c>
      <c r="T28" s="85">
        <f>分析係数表!F31</f>
        <v>0.33962264150943394</v>
      </c>
      <c r="U28" s="86">
        <f t="shared" si="7"/>
        <v>4.0180461385930621E-2</v>
      </c>
      <c r="V28" s="87">
        <f>分析係数表!D31</f>
        <v>0</v>
      </c>
      <c r="W28" s="88">
        <f t="shared" si="8"/>
        <v>0</v>
      </c>
      <c r="X28" s="76">
        <f>分析係数表!E31</f>
        <v>0</v>
      </c>
      <c r="Y28" s="89">
        <f t="shared" si="9"/>
        <v>0</v>
      </c>
    </row>
    <row r="29" spans="1:25" x14ac:dyDescent="0.2">
      <c r="A29" s="6" t="s">
        <v>17</v>
      </c>
      <c r="B29" s="5" t="s">
        <v>272</v>
      </c>
      <c r="C29" s="90"/>
      <c r="D29" s="76">
        <f>投入係数表!P29</f>
        <v>6.8908489525909588E-4</v>
      </c>
      <c r="E29" s="77">
        <f t="shared" si="0"/>
        <v>6.8908489525909583E-2</v>
      </c>
      <c r="F29" s="76">
        <f>分析係数表!C32</f>
        <v>1</v>
      </c>
      <c r="G29" s="77">
        <f t="shared" si="1"/>
        <v>6.8908489525909583E-2</v>
      </c>
      <c r="H29" s="77">
        <v>8.7915554698689141E-2</v>
      </c>
      <c r="I29" s="77">
        <f t="shared" si="2"/>
        <v>8.7915554698689141E-2</v>
      </c>
      <c r="J29" s="76">
        <f>分析係数表!G32</f>
        <v>0.14012738853503184</v>
      </c>
      <c r="K29" s="78">
        <f t="shared" si="3"/>
        <v>1.2319377091536058E-2</v>
      </c>
      <c r="L29" s="79"/>
      <c r="M29" s="80"/>
      <c r="N29" s="81">
        <f>分析係数表!H32</f>
        <v>7.0919160125901427E-3</v>
      </c>
      <c r="O29" s="82">
        <f t="shared" si="4"/>
        <v>0.14170087493423891</v>
      </c>
      <c r="P29" s="76">
        <f>分析係数表!C32</f>
        <v>1</v>
      </c>
      <c r="Q29" s="82">
        <f t="shared" si="5"/>
        <v>0.14170087493423891</v>
      </c>
      <c r="R29" s="83">
        <v>0.17109625616267066</v>
      </c>
      <c r="S29" s="84">
        <f t="shared" si="6"/>
        <v>0.25901181086135983</v>
      </c>
      <c r="T29" s="85">
        <f>分析係数表!F32</f>
        <v>0.48195329087048833</v>
      </c>
      <c r="U29" s="86">
        <f t="shared" si="7"/>
        <v>0.12483159461895686</v>
      </c>
      <c r="V29" s="87">
        <f>分析係数表!D32</f>
        <v>1.0615711252653927E-2</v>
      </c>
      <c r="W29" s="88">
        <f t="shared" si="8"/>
        <v>0</v>
      </c>
      <c r="X29" s="76">
        <f>分析係数表!E32</f>
        <v>1.4861995753715499E-2</v>
      </c>
      <c r="Y29" s="89">
        <f t="shared" si="9"/>
        <v>0</v>
      </c>
    </row>
    <row r="30" spans="1:25" x14ac:dyDescent="0.2">
      <c r="A30" s="6" t="s">
        <v>18</v>
      </c>
      <c r="B30" s="5" t="s">
        <v>273</v>
      </c>
      <c r="C30" s="90"/>
      <c r="D30" s="76">
        <f>投入係数表!P30</f>
        <v>1.3781697905181919E-4</v>
      </c>
      <c r="E30" s="77">
        <f t="shared" si="0"/>
        <v>1.3781697905181918E-2</v>
      </c>
      <c r="F30" s="76">
        <f>分析係数表!C33</f>
        <v>1</v>
      </c>
      <c r="G30" s="77">
        <f t="shared" si="1"/>
        <v>1.3781697905181918E-2</v>
      </c>
      <c r="H30" s="77">
        <v>2.6030730324909504E-2</v>
      </c>
      <c r="I30" s="77">
        <f t="shared" si="2"/>
        <v>2.6030730324909504E-2</v>
      </c>
      <c r="J30" s="76">
        <f>分析係数表!G33</f>
        <v>0.50577557755775582</v>
      </c>
      <c r="K30" s="78">
        <f t="shared" si="3"/>
        <v>1.3165707664331294E-2</v>
      </c>
      <c r="L30" s="79"/>
      <c r="M30" s="80"/>
      <c r="N30" s="81">
        <f>分析係数表!H33</f>
        <v>1.0358978445356389E-3</v>
      </c>
      <c r="O30" s="82">
        <f t="shared" si="4"/>
        <v>2.0697880608371976E-2</v>
      </c>
      <c r="P30" s="76">
        <f>分析係数表!C33</f>
        <v>1</v>
      </c>
      <c r="Q30" s="82">
        <f t="shared" si="5"/>
        <v>2.0697880608371976E-2</v>
      </c>
      <c r="R30" s="83">
        <v>4.1396309340243562E-2</v>
      </c>
      <c r="S30" s="84">
        <f t="shared" si="6"/>
        <v>6.7427039665153066E-2</v>
      </c>
      <c r="T30" s="85">
        <f>分析係数表!F33</f>
        <v>0.6410891089108911</v>
      </c>
      <c r="U30" s="86">
        <f t="shared" si="7"/>
        <v>4.3226740775432287E-2</v>
      </c>
      <c r="V30" s="87">
        <f>分析係数表!D33</f>
        <v>2.3927392739273929E-2</v>
      </c>
      <c r="W30" s="88">
        <f t="shared" si="8"/>
        <v>0</v>
      </c>
      <c r="X30" s="76">
        <f>分析係数表!E33</f>
        <v>2.0627062706270627E-2</v>
      </c>
      <c r="Y30" s="89">
        <f t="shared" si="9"/>
        <v>0</v>
      </c>
    </row>
    <row r="31" spans="1:25" x14ac:dyDescent="0.2">
      <c r="A31" s="6" t="s">
        <v>19</v>
      </c>
      <c r="B31" s="5" t="s">
        <v>274</v>
      </c>
      <c r="C31" s="90"/>
      <c r="D31" s="76">
        <f>投入係数表!P31</f>
        <v>4.6306504961411248E-2</v>
      </c>
      <c r="E31" s="77">
        <f t="shared" si="0"/>
        <v>4.6306504961411248</v>
      </c>
      <c r="F31" s="76">
        <f>分析係数表!C34</f>
        <v>0.1150316455696202</v>
      </c>
      <c r="G31" s="77">
        <f t="shared" si="1"/>
        <v>0.53267134662889182</v>
      </c>
      <c r="H31" s="77">
        <v>0.59287067970110896</v>
      </c>
      <c r="I31" s="77">
        <f t="shared" si="2"/>
        <v>0.59287067970110896</v>
      </c>
      <c r="J31" s="76">
        <f>分析係数表!G34</f>
        <v>0.42702251876563802</v>
      </c>
      <c r="K31" s="78">
        <f t="shared" si="3"/>
        <v>0.25316913094826338</v>
      </c>
      <c r="L31" s="79"/>
      <c r="M31" s="80"/>
      <c r="N31" s="81">
        <f>分析係数表!H34</f>
        <v>0.17339336228535002</v>
      </c>
      <c r="O31" s="82">
        <f t="shared" si="4"/>
        <v>3.4645067849090321</v>
      </c>
      <c r="P31" s="76">
        <f>分析係数表!C34</f>
        <v>0.1150316455696202</v>
      </c>
      <c r="Q31" s="82">
        <f t="shared" si="5"/>
        <v>0.3985279165552002</v>
      </c>
      <c r="R31" s="83">
        <v>0.41636907375412446</v>
      </c>
      <c r="S31" s="84">
        <f t="shared" si="6"/>
        <v>1.0092397534552333</v>
      </c>
      <c r="T31" s="85">
        <f>分析係数表!F34</f>
        <v>0.70141784820683906</v>
      </c>
      <c r="U31" s="86">
        <f t="shared" si="7"/>
        <v>0.70789877619337049</v>
      </c>
      <c r="V31" s="87">
        <f>分析係数表!D34</f>
        <v>0.4553794829024187</v>
      </c>
      <c r="W31" s="88">
        <f t="shared" si="8"/>
        <v>0</v>
      </c>
      <c r="X31" s="76">
        <f>分析係数表!E34</f>
        <v>0.29190992493744788</v>
      </c>
      <c r="Y31" s="89">
        <f t="shared" si="9"/>
        <v>0</v>
      </c>
    </row>
    <row r="32" spans="1:25" x14ac:dyDescent="0.2">
      <c r="A32" s="6" t="s">
        <v>20</v>
      </c>
      <c r="B32" s="5" t="s">
        <v>37</v>
      </c>
      <c r="C32" s="90"/>
      <c r="D32" s="76">
        <f>投入係数表!P32</f>
        <v>1.1300992282249173E-2</v>
      </c>
      <c r="E32" s="77">
        <f t="shared" si="0"/>
        <v>1.1300992282249174</v>
      </c>
      <c r="F32" s="76">
        <f>分析係数表!C35</f>
        <v>3.8036267138434332E-2</v>
      </c>
      <c r="G32" s="77">
        <f t="shared" si="1"/>
        <v>4.2984756137701426E-2</v>
      </c>
      <c r="H32" s="77">
        <v>4.9224281754001821E-2</v>
      </c>
      <c r="I32" s="77">
        <f t="shared" si="2"/>
        <v>4.9224281754001821E-2</v>
      </c>
      <c r="J32" s="76">
        <f>分析係数表!G35</f>
        <v>0.34782608695652173</v>
      </c>
      <c r="K32" s="78">
        <f t="shared" si="3"/>
        <v>1.7121489305739764E-2</v>
      </c>
      <c r="L32" s="79"/>
      <c r="M32" s="80"/>
      <c r="N32" s="81">
        <f>分析係数表!H35</f>
        <v>6.6058408701541893E-2</v>
      </c>
      <c r="O32" s="82">
        <f t="shared" si="4"/>
        <v>1.319887924949259</v>
      </c>
      <c r="P32" s="76">
        <f>分析係数表!C35</f>
        <v>3.8036267138434332E-2</v>
      </c>
      <c r="Q32" s="82">
        <f t="shared" si="5"/>
        <v>5.0203609706163776E-2</v>
      </c>
      <c r="R32" s="83">
        <v>5.7389320466707375E-2</v>
      </c>
      <c r="S32" s="84">
        <f t="shared" si="6"/>
        <v>0.1066136022207092</v>
      </c>
      <c r="T32" s="85">
        <f>分析係数表!F35</f>
        <v>0.69565217391304346</v>
      </c>
      <c r="U32" s="86">
        <f t="shared" si="7"/>
        <v>7.416598415353684E-2</v>
      </c>
      <c r="V32" s="87">
        <f>分析係数表!D35</f>
        <v>0.27173913043478259</v>
      </c>
      <c r="W32" s="88">
        <f t="shared" si="8"/>
        <v>0</v>
      </c>
      <c r="X32" s="76">
        <f>分析係数表!E35</f>
        <v>0.25</v>
      </c>
      <c r="Y32" s="89">
        <f t="shared" si="9"/>
        <v>0</v>
      </c>
    </row>
    <row r="33" spans="1:25" x14ac:dyDescent="0.2">
      <c r="A33" s="6" t="s">
        <v>21</v>
      </c>
      <c r="B33" s="5" t="s">
        <v>38</v>
      </c>
      <c r="C33" s="90"/>
      <c r="D33" s="76">
        <f>投入係数表!P33</f>
        <v>3.169790518191841E-3</v>
      </c>
      <c r="E33" s="77">
        <f t="shared" si="0"/>
        <v>0.31697905181918412</v>
      </c>
      <c r="F33" s="76">
        <f>分析係数表!C36</f>
        <v>0.6983193277310924</v>
      </c>
      <c r="G33" s="77">
        <f t="shared" si="1"/>
        <v>0.22135259837121177</v>
      </c>
      <c r="H33" s="77">
        <v>0.2710147284494735</v>
      </c>
      <c r="I33" s="77">
        <f t="shared" si="2"/>
        <v>0.2710147284494735</v>
      </c>
      <c r="J33" s="76">
        <f>分析係数表!G36</f>
        <v>2.0048115477145148E-3</v>
      </c>
      <c r="K33" s="78">
        <f t="shared" si="3"/>
        <v>5.4333345719621796E-4</v>
      </c>
      <c r="L33" s="79"/>
      <c r="M33" s="80"/>
      <c r="N33" s="81">
        <f>分析係数表!H36</f>
        <v>0.13239571297661262</v>
      </c>
      <c r="O33" s="82">
        <f t="shared" si="4"/>
        <v>2.6453483562161568</v>
      </c>
      <c r="P33" s="76">
        <f>分析係数表!C36</f>
        <v>0.6983193277310924</v>
      </c>
      <c r="Q33" s="82">
        <f t="shared" si="5"/>
        <v>1.8472978857274169</v>
      </c>
      <c r="R33" s="83">
        <v>1.8893463503621479</v>
      </c>
      <c r="S33" s="84">
        <f t="shared" si="6"/>
        <v>2.1603610788116212</v>
      </c>
      <c r="T33" s="85">
        <f>分析係数表!F36</f>
        <v>0.90136327185244591</v>
      </c>
      <c r="U33" s="86">
        <f t="shared" si="7"/>
        <v>1.9472701303803226</v>
      </c>
      <c r="V33" s="87">
        <f>分析係数表!D36</f>
        <v>3.6086607858861267E-3</v>
      </c>
      <c r="W33" s="88">
        <f t="shared" si="8"/>
        <v>0</v>
      </c>
      <c r="X33" s="76">
        <f>分析係数表!E36</f>
        <v>4.0096230954290296E-4</v>
      </c>
      <c r="Y33" s="89">
        <f t="shared" si="9"/>
        <v>0</v>
      </c>
    </row>
    <row r="34" spans="1:25" x14ac:dyDescent="0.2">
      <c r="A34" s="6" t="s">
        <v>22</v>
      </c>
      <c r="B34" s="5" t="s">
        <v>377</v>
      </c>
      <c r="C34" s="90"/>
      <c r="D34" s="76">
        <f>投入係数表!P34</f>
        <v>2.0396912899669238E-2</v>
      </c>
      <c r="E34" s="77">
        <f t="shared" si="0"/>
        <v>2.0396912899669237</v>
      </c>
      <c r="F34" s="76">
        <f>分析係数表!C37</f>
        <v>0.25193798449612403</v>
      </c>
      <c r="G34" s="77">
        <f t="shared" si="1"/>
        <v>0.51387571258856601</v>
      </c>
      <c r="H34" s="77">
        <v>0.59412280630439807</v>
      </c>
      <c r="I34" s="77">
        <f t="shared" si="2"/>
        <v>0.59412280630439807</v>
      </c>
      <c r="J34" s="76">
        <f>分析係数表!G37</f>
        <v>0.36436436436436437</v>
      </c>
      <c r="K34" s="78">
        <f t="shared" si="3"/>
        <v>0.21647717867347438</v>
      </c>
      <c r="L34" s="79"/>
      <c r="M34" s="80"/>
      <c r="N34" s="81">
        <f>分析係数表!H37</f>
        <v>5.107773218056496E-2</v>
      </c>
      <c r="O34" s="82">
        <f t="shared" si="4"/>
        <v>1.0205647284589565</v>
      </c>
      <c r="P34" s="76">
        <f>分析係数表!C37</f>
        <v>0.25193798449612403</v>
      </c>
      <c r="Q34" s="82">
        <f t="shared" si="5"/>
        <v>0.25711902073578363</v>
      </c>
      <c r="R34" s="83">
        <v>0.28559562310838604</v>
      </c>
      <c r="S34" s="84">
        <f t="shared" si="6"/>
        <v>0.87971842941278411</v>
      </c>
      <c r="T34" s="85">
        <f>分析係数表!F37</f>
        <v>0.67567567567567566</v>
      </c>
      <c r="U34" s="86">
        <f t="shared" si="7"/>
        <v>0.59440434419782706</v>
      </c>
      <c r="V34" s="87">
        <f>分析係数表!D37</f>
        <v>9.1091091091091092E-2</v>
      </c>
      <c r="W34" s="88">
        <f t="shared" si="8"/>
        <v>0</v>
      </c>
      <c r="X34" s="76">
        <f>分析係数表!E37</f>
        <v>7.6576576576576572E-2</v>
      </c>
      <c r="Y34" s="89">
        <f t="shared" si="9"/>
        <v>0</v>
      </c>
    </row>
    <row r="35" spans="1:25" x14ac:dyDescent="0.2">
      <c r="A35" s="6" t="s">
        <v>23</v>
      </c>
      <c r="B35" s="5" t="s">
        <v>193</v>
      </c>
      <c r="C35" s="90"/>
      <c r="D35" s="76">
        <f>投入係数表!P35</f>
        <v>6.063947078280044E-3</v>
      </c>
      <c r="E35" s="77">
        <f t="shared" si="0"/>
        <v>0.60639470782800442</v>
      </c>
      <c r="F35" s="76">
        <f>分析係数表!C38</f>
        <v>5.8638743455497355E-2</v>
      </c>
      <c r="G35" s="77">
        <f t="shared" si="1"/>
        <v>3.5558223705097626E-2</v>
      </c>
      <c r="H35" s="77">
        <v>4.3940423060412993E-2</v>
      </c>
      <c r="I35" s="77">
        <f t="shared" si="2"/>
        <v>4.3940423060412993E-2</v>
      </c>
      <c r="J35" s="76">
        <f>分析係数表!G38</f>
        <v>6.6115702479338845E-2</v>
      </c>
      <c r="K35" s="78">
        <f t="shared" si="3"/>
        <v>2.9051519378785451E-3</v>
      </c>
      <c r="L35" s="79"/>
      <c r="M35" s="80"/>
      <c r="N35" s="81">
        <f>分析係数表!H38</f>
        <v>4.4663133989401971E-2</v>
      </c>
      <c r="O35" s="82">
        <f t="shared" si="4"/>
        <v>0.89239708315326871</v>
      </c>
      <c r="P35" s="76">
        <f>分析係数表!C38</f>
        <v>5.8638743455497355E-2</v>
      </c>
      <c r="Q35" s="82">
        <f t="shared" si="5"/>
        <v>5.2329043619458664E-2</v>
      </c>
      <c r="R35" s="83">
        <v>5.8672536442639353E-2</v>
      </c>
      <c r="S35" s="84">
        <f t="shared" si="6"/>
        <v>0.10261295950305235</v>
      </c>
      <c r="T35" s="85">
        <f>分析係数表!F38</f>
        <v>0.57851239669421484</v>
      </c>
      <c r="U35" s="86">
        <f t="shared" si="7"/>
        <v>5.9362869133997222E-2</v>
      </c>
      <c r="V35" s="87">
        <f>分析係数表!D38</f>
        <v>8.2644628099173556E-2</v>
      </c>
      <c r="W35" s="88">
        <f t="shared" si="8"/>
        <v>0</v>
      </c>
      <c r="X35" s="76">
        <f>分析係数表!E38</f>
        <v>0</v>
      </c>
      <c r="Y35" s="89">
        <f t="shared" si="9"/>
        <v>0</v>
      </c>
    </row>
    <row r="36" spans="1:25" x14ac:dyDescent="0.2">
      <c r="A36" s="6" t="s">
        <v>24</v>
      </c>
      <c r="B36" s="5" t="s">
        <v>39</v>
      </c>
      <c r="C36" s="90"/>
      <c r="D36" s="76">
        <f>投入係数表!P36</f>
        <v>0</v>
      </c>
      <c r="E36" s="77">
        <f t="shared" si="0"/>
        <v>0</v>
      </c>
      <c r="F36" s="76">
        <f>分析係数表!C39</f>
        <v>1</v>
      </c>
      <c r="G36" s="77">
        <f t="shared" si="1"/>
        <v>0</v>
      </c>
      <c r="H36" s="77">
        <v>6.297964444149412E-2</v>
      </c>
      <c r="I36" s="77">
        <f t="shared" si="2"/>
        <v>6.297964444149412E-2</v>
      </c>
      <c r="J36" s="76">
        <f>分析係数表!G39</f>
        <v>0.34956843403205917</v>
      </c>
      <c r="K36" s="78">
        <f t="shared" si="3"/>
        <v>2.2015695683308981E-2</v>
      </c>
      <c r="L36" s="79"/>
      <c r="M36" s="80"/>
      <c r="N36" s="81">
        <f>分析係数表!H39</f>
        <v>4.0639069285628906E-3</v>
      </c>
      <c r="O36" s="82">
        <f t="shared" si="4"/>
        <v>8.1199377771305439E-2</v>
      </c>
      <c r="P36" s="76">
        <f>分析係数表!C39</f>
        <v>1</v>
      </c>
      <c r="Q36" s="82">
        <f t="shared" si="5"/>
        <v>8.1199377771305439E-2</v>
      </c>
      <c r="R36" s="83">
        <v>0.14491863355670448</v>
      </c>
      <c r="S36" s="84">
        <f t="shared" si="6"/>
        <v>0.2078982779981986</v>
      </c>
      <c r="T36" s="85">
        <f>分析係数表!F39</f>
        <v>0.6997533908754624</v>
      </c>
      <c r="U36" s="86">
        <f t="shared" si="7"/>
        <v>0.14547752498640901</v>
      </c>
      <c r="V36" s="87">
        <f>分析係数表!D39</f>
        <v>6.7817509247842175E-2</v>
      </c>
      <c r="W36" s="88">
        <f t="shared" si="8"/>
        <v>0</v>
      </c>
      <c r="X36" s="76">
        <f>分析係数表!E39</f>
        <v>8.0764488286066582E-2</v>
      </c>
      <c r="Y36" s="89">
        <f t="shared" si="9"/>
        <v>0</v>
      </c>
    </row>
    <row r="37" spans="1:25" x14ac:dyDescent="0.2">
      <c r="A37" s="6" t="s">
        <v>25</v>
      </c>
      <c r="B37" s="5" t="s">
        <v>40</v>
      </c>
      <c r="C37" s="90"/>
      <c r="D37" s="76">
        <f>投入係数表!P37</f>
        <v>2.7563395810363837E-4</v>
      </c>
      <c r="E37" s="77">
        <f t="shared" si="0"/>
        <v>2.7563395810363836E-2</v>
      </c>
      <c r="F37" s="76">
        <f>分析係数表!C40</f>
        <v>0.52321668909825036</v>
      </c>
      <c r="G37" s="77">
        <f t="shared" si="1"/>
        <v>1.4421628696203151E-2</v>
      </c>
      <c r="H37" s="77">
        <v>1.5675483121782678E-2</v>
      </c>
      <c r="I37" s="77">
        <f t="shared" si="2"/>
        <v>1.5675483121782678E-2</v>
      </c>
      <c r="J37" s="76">
        <f>分析係数表!G40</f>
        <v>0.58262454434993927</v>
      </c>
      <c r="K37" s="78">
        <f t="shared" si="3"/>
        <v>9.1329212112937971E-3</v>
      </c>
      <c r="L37" s="79"/>
      <c r="M37" s="80"/>
      <c r="N37" s="81">
        <f>分析係数表!H40</f>
        <v>2.9881668592374198E-2</v>
      </c>
      <c r="O37" s="82">
        <f t="shared" si="4"/>
        <v>0.59705424831842235</v>
      </c>
      <c r="P37" s="76">
        <f>分析係数表!C40</f>
        <v>0.52321668909825036</v>
      </c>
      <c r="Q37" s="82">
        <f t="shared" si="5"/>
        <v>0.31238874701720953</v>
      </c>
      <c r="R37" s="83">
        <v>0.31250565534807034</v>
      </c>
      <c r="S37" s="84">
        <f t="shared" si="6"/>
        <v>0.32818113846985303</v>
      </c>
      <c r="T37" s="85">
        <f>分析係数表!F40</f>
        <v>0.77642770352369384</v>
      </c>
      <c r="U37" s="86">
        <f t="shared" si="7"/>
        <v>0.25480892768193936</v>
      </c>
      <c r="V37" s="87">
        <f>分析係数表!D40</f>
        <v>0.18529769137302551</v>
      </c>
      <c r="W37" s="88">
        <f t="shared" si="8"/>
        <v>0</v>
      </c>
      <c r="X37" s="76">
        <f>分析係数表!E40</f>
        <v>0.10328068043742406</v>
      </c>
      <c r="Y37" s="89">
        <f t="shared" si="9"/>
        <v>0</v>
      </c>
    </row>
    <row r="38" spans="1:25" x14ac:dyDescent="0.2">
      <c r="A38" s="6" t="s">
        <v>26</v>
      </c>
      <c r="B38" s="5" t="s">
        <v>276</v>
      </c>
      <c r="C38" s="90"/>
      <c r="D38" s="76">
        <f>投入係数表!P38</f>
        <v>0</v>
      </c>
      <c r="E38" s="77">
        <f t="shared" si="0"/>
        <v>0</v>
      </c>
      <c r="F38" s="76">
        <f>分析係数表!C41</f>
        <v>0.20545717383447781</v>
      </c>
      <c r="G38" s="77">
        <f t="shared" si="1"/>
        <v>0</v>
      </c>
      <c r="H38" s="77">
        <v>3.6501786881989063E-4</v>
      </c>
      <c r="I38" s="77">
        <f t="shared" si="2"/>
        <v>3.6501786881989063E-4</v>
      </c>
      <c r="J38" s="76">
        <f>分析係数表!G41</f>
        <v>0.49662731871838112</v>
      </c>
      <c r="K38" s="78">
        <f t="shared" si="3"/>
        <v>1.8127784547632006E-4</v>
      </c>
      <c r="L38" s="79"/>
      <c r="M38" s="80"/>
      <c r="N38" s="81">
        <f>分析係数表!H41</f>
        <v>5.2870632296107417E-2</v>
      </c>
      <c r="O38" s="82">
        <f t="shared" si="4"/>
        <v>1.0563879833580621</v>
      </c>
      <c r="P38" s="76">
        <f>分析係数表!C41</f>
        <v>0.20545717383447781</v>
      </c>
      <c r="Q38" s="82">
        <f t="shared" si="5"/>
        <v>0.21704248953345082</v>
      </c>
      <c r="R38" s="83">
        <v>0.21828253847730586</v>
      </c>
      <c r="S38" s="84">
        <f t="shared" si="6"/>
        <v>0.21864755634612576</v>
      </c>
      <c r="T38" s="85">
        <f>分析係数表!F41</f>
        <v>0.59106239460370991</v>
      </c>
      <c r="U38" s="86">
        <f t="shared" si="7"/>
        <v>0.12923434822819069</v>
      </c>
      <c r="V38" s="87">
        <f>分析係数表!D41</f>
        <v>0.2799325463743676</v>
      </c>
      <c r="W38" s="88">
        <f t="shared" si="8"/>
        <v>0</v>
      </c>
      <c r="X38" s="76">
        <f>分析係数表!E41</f>
        <v>0.26559865092748736</v>
      </c>
      <c r="Y38" s="89">
        <f t="shared" si="9"/>
        <v>0</v>
      </c>
    </row>
    <row r="39" spans="1:25" x14ac:dyDescent="0.2">
      <c r="A39" s="6" t="s">
        <v>51</v>
      </c>
      <c r="B39" s="5" t="s">
        <v>367</v>
      </c>
      <c r="C39" s="90"/>
      <c r="D39" s="76">
        <f>投入係数表!P39</f>
        <v>8.2690187431091512E-4</v>
      </c>
      <c r="E39" s="77">
        <f>$C$18*D39</f>
        <v>8.2690187431091508E-2</v>
      </c>
      <c r="F39" s="76">
        <f>分析係数表!C42</f>
        <v>0.63260340632603407</v>
      </c>
      <c r="G39" s="77">
        <f>E39*F39</f>
        <v>5.2310094238646694E-2</v>
      </c>
      <c r="H39" s="77">
        <v>5.9078314655723801E-2</v>
      </c>
      <c r="I39" s="77">
        <f>C39+H39</f>
        <v>5.9078314655723801E-2</v>
      </c>
      <c r="J39" s="76">
        <f>分析係数表!G42</f>
        <v>0.48091603053435117</v>
      </c>
      <c r="K39" s="78">
        <f>I39*J39</f>
        <v>2.8411708574890074E-2</v>
      </c>
      <c r="L39" s="79"/>
      <c r="M39" s="80"/>
      <c r="N39" s="81">
        <f>分析係数表!H42</f>
        <v>1.4900992071397267E-2</v>
      </c>
      <c r="O39" s="82">
        <f t="shared" si="4"/>
        <v>0.29773105182811993</v>
      </c>
      <c r="P39" s="76">
        <f>分析係数表!C42</f>
        <v>0.63260340632603407</v>
      </c>
      <c r="Q39" s="82">
        <f>O39*P39</f>
        <v>0.18834567755550166</v>
      </c>
      <c r="R39" s="83">
        <v>0.19148220543967892</v>
      </c>
      <c r="S39" s="84">
        <f>I39+R39</f>
        <v>0.25056052009540275</v>
      </c>
      <c r="T39" s="85">
        <f>分析係数表!F42</f>
        <v>0.54580152671755722</v>
      </c>
      <c r="U39" s="86">
        <f>S39*T39</f>
        <v>0.13675631440321601</v>
      </c>
      <c r="V39" s="87">
        <f>分析係数表!D42</f>
        <v>0.26335877862595419</v>
      </c>
      <c r="W39" s="88">
        <f>ROUND(S39*V39,0)</f>
        <v>0</v>
      </c>
      <c r="X39" s="76">
        <f>分析係数表!E42</f>
        <v>0.19083969465648856</v>
      </c>
      <c r="Y39" s="89">
        <f>ROUND(S39*X39,0)</f>
        <v>0</v>
      </c>
    </row>
    <row r="40" spans="1:25" x14ac:dyDescent="0.2">
      <c r="A40" s="6" t="s">
        <v>194</v>
      </c>
      <c r="B40" s="5" t="s">
        <v>41</v>
      </c>
      <c r="C40" s="90"/>
      <c r="D40" s="76">
        <f>投入係数表!P40</f>
        <v>2.5771775082690188E-2</v>
      </c>
      <c r="E40" s="77">
        <f>$C$18*D40</f>
        <v>2.5771775082690187</v>
      </c>
      <c r="F40" s="76">
        <f>分析係数表!C43</f>
        <v>0.18460513162279235</v>
      </c>
      <c r="G40" s="77">
        <f>E40*F40</f>
        <v>0.47576019312930223</v>
      </c>
      <c r="H40" s="77">
        <v>0.57574715121167841</v>
      </c>
      <c r="I40" s="77">
        <f>C40+H40</f>
        <v>0.57574715121167841</v>
      </c>
      <c r="J40" s="76">
        <f>分析係数表!G43</f>
        <v>0.34455128205128205</v>
      </c>
      <c r="K40" s="78">
        <f>I40*J40</f>
        <v>0.19837441908735715</v>
      </c>
      <c r="L40" s="79"/>
      <c r="M40" s="80"/>
      <c r="N40" s="81">
        <f>分析係数表!H43</f>
        <v>4.0001593688991595E-2</v>
      </c>
      <c r="O40" s="82">
        <f t="shared" si="4"/>
        <v>0.79925662041559475</v>
      </c>
      <c r="P40" s="76">
        <f>分析係数表!C43</f>
        <v>0.18460513162279235</v>
      </c>
      <c r="Q40" s="82">
        <f>O40*P40</f>
        <v>0.14754687361220906</v>
      </c>
      <c r="R40" s="83">
        <v>0.1931009285648812</v>
      </c>
      <c r="S40" s="84">
        <f>I40+R40</f>
        <v>0.76884807977655956</v>
      </c>
      <c r="T40" s="85">
        <f>分析係数表!F43</f>
        <v>0.64423076923076927</v>
      </c>
      <c r="U40" s="86">
        <f>S40*T40</f>
        <v>0.49531558985605284</v>
      </c>
      <c r="V40" s="87">
        <f>分析係数表!D43</f>
        <v>0.36378205128205127</v>
      </c>
      <c r="W40" s="88">
        <f>ROUND(S40*V40,0)</f>
        <v>0</v>
      </c>
      <c r="X40" s="76">
        <f>分析係数表!E43</f>
        <v>0.22596153846153846</v>
      </c>
      <c r="Y40" s="89">
        <f>ROUND(S40*X40,0)</f>
        <v>0</v>
      </c>
    </row>
    <row r="41" spans="1:25" x14ac:dyDescent="0.2">
      <c r="A41" s="6" t="s">
        <v>340</v>
      </c>
      <c r="B41" s="5" t="s">
        <v>42</v>
      </c>
      <c r="C41" s="90"/>
      <c r="D41" s="76">
        <f>投入係数表!P41</f>
        <v>0</v>
      </c>
      <c r="E41" s="77">
        <f>$C$18*D41</f>
        <v>0</v>
      </c>
      <c r="F41" s="76">
        <f>分析係数表!C44</f>
        <v>0.21127596439169138</v>
      </c>
      <c r="G41" s="77">
        <f>E41*F41</f>
        <v>0</v>
      </c>
      <c r="H41" s="77">
        <v>3.9748715466330584E-4</v>
      </c>
      <c r="I41" s="77">
        <f>C41+H41</f>
        <v>3.9748715466330584E-4</v>
      </c>
      <c r="J41" s="76">
        <f>分析係数表!G44</f>
        <v>0.28586387434554972</v>
      </c>
      <c r="K41" s="78">
        <f>I41*J41</f>
        <v>1.1362721803464134E-4</v>
      </c>
      <c r="L41" s="79"/>
      <c r="M41" s="80"/>
      <c r="N41" s="81">
        <f>分析係数表!H44</f>
        <v>0.11633929638631021</v>
      </c>
      <c r="O41" s="82">
        <f t="shared" si="4"/>
        <v>2.324531206786391</v>
      </c>
      <c r="P41" s="76">
        <f>分析係数表!C44</f>
        <v>0.21127596439169138</v>
      </c>
      <c r="Q41" s="82">
        <f>O41*P41</f>
        <v>0.49111757247237697</v>
      </c>
      <c r="R41" s="83">
        <v>0.49377125052996251</v>
      </c>
      <c r="S41" s="84">
        <f>I41+R41</f>
        <v>0.49416873768462583</v>
      </c>
      <c r="T41" s="85">
        <f>分析係数表!F44</f>
        <v>0.54973821989528793</v>
      </c>
      <c r="U41" s="86">
        <f>S41*T41</f>
        <v>0.27166344218264771</v>
      </c>
      <c r="V41" s="87">
        <f>分析係数表!D44</f>
        <v>0.41256544502617803</v>
      </c>
      <c r="W41" s="88">
        <f>ROUND(S41*V41,0)</f>
        <v>0</v>
      </c>
      <c r="X41" s="76">
        <f>分析係数表!E44</f>
        <v>0.29528795811518327</v>
      </c>
      <c r="Y41" s="89">
        <f>ROUND(S41*X41,0)</f>
        <v>0</v>
      </c>
    </row>
    <row r="42" spans="1:25" x14ac:dyDescent="0.2">
      <c r="A42" s="6" t="s">
        <v>341</v>
      </c>
      <c r="B42" s="5" t="s">
        <v>278</v>
      </c>
      <c r="C42" s="90"/>
      <c r="D42" s="76">
        <f>投入係数表!P42</f>
        <v>8.2690187431091512E-4</v>
      </c>
      <c r="E42" s="77">
        <f>$C$18*D42</f>
        <v>8.2690187431091508E-2</v>
      </c>
      <c r="F42" s="76">
        <f>分析係数表!C45</f>
        <v>1</v>
      </c>
      <c r="G42" s="77">
        <f>E42*F42</f>
        <v>8.2690187431091508E-2</v>
      </c>
      <c r="H42" s="77">
        <v>9.8012875456293391E-2</v>
      </c>
      <c r="I42" s="77">
        <f>C42+H42</f>
        <v>9.8012875456293391E-2</v>
      </c>
      <c r="J42" s="76">
        <f>分析係数表!G45</f>
        <v>0</v>
      </c>
      <c r="K42" s="78">
        <f>I42*J42</f>
        <v>0</v>
      </c>
      <c r="L42" s="79"/>
      <c r="M42" s="80"/>
      <c r="N42" s="81">
        <f>分析係数表!H45</f>
        <v>0</v>
      </c>
      <c r="O42" s="82">
        <f t="shared" si="4"/>
        <v>0</v>
      </c>
      <c r="P42" s="76">
        <f>分析係数表!C45</f>
        <v>1</v>
      </c>
      <c r="Q42" s="82">
        <f>O42*P42</f>
        <v>0</v>
      </c>
      <c r="R42" s="83">
        <v>1.2307172476658482E-2</v>
      </c>
      <c r="S42" s="84">
        <f>I42+R42</f>
        <v>0.11032004793295187</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投入係数表!P43</f>
        <v>4.2723263506063945E-3</v>
      </c>
      <c r="E43" s="77">
        <f>$C$18*D43</f>
        <v>0.42723263506063947</v>
      </c>
      <c r="F43" s="76">
        <f>分析係数表!C46</f>
        <v>0.67444574095682608</v>
      </c>
      <c r="G43" s="77">
        <f>E43*F43</f>
        <v>0.28814523111441026</v>
      </c>
      <c r="H43" s="77">
        <v>0.33454324891399179</v>
      </c>
      <c r="I43" s="77">
        <f>C43+H43</f>
        <v>0.33454324891399179</v>
      </c>
      <c r="J43" s="76">
        <f>分析係数表!G46</f>
        <v>1.0362694300518135E-2</v>
      </c>
      <c r="K43" s="78">
        <f>I43*J43</f>
        <v>3.4667694187978425E-3</v>
      </c>
      <c r="L43" s="79"/>
      <c r="M43" s="80"/>
      <c r="N43" s="81">
        <f>分析係数表!H46</f>
        <v>2.3785808199529863E-2</v>
      </c>
      <c r="O43" s="82">
        <f t="shared" si="4"/>
        <v>0.47525518166146424</v>
      </c>
      <c r="P43" s="76">
        <f>分析係数表!C46</f>
        <v>0.67444574095682608</v>
      </c>
      <c r="Q43" s="82">
        <f>O43*P43</f>
        <v>0.32053383313923722</v>
      </c>
      <c r="R43" s="83">
        <v>0.3384720100894133</v>
      </c>
      <c r="S43" s="84">
        <f>I43+R43</f>
        <v>0.67301525900340509</v>
      </c>
      <c r="T43" s="85">
        <f>分析係数表!F46</f>
        <v>0.31433506044905007</v>
      </c>
      <c r="U43" s="86">
        <f>S43*T43</f>
        <v>0.21155229212196844</v>
      </c>
      <c r="V43" s="87">
        <f>分析係数表!D46</f>
        <v>0</v>
      </c>
      <c r="W43" s="88">
        <f>ROUND(S43*V43,0)</f>
        <v>0</v>
      </c>
      <c r="X43" s="76">
        <f>分析係数表!E46</f>
        <v>1.7271157167530224E-3</v>
      </c>
      <c r="Y43" s="89">
        <f>ROUND(S43*X43,0)</f>
        <v>0</v>
      </c>
    </row>
    <row r="44" spans="1:25" x14ac:dyDescent="0.2">
      <c r="A44" s="192">
        <v>40</v>
      </c>
      <c r="B44" s="14" t="s">
        <v>150</v>
      </c>
      <c r="C44" s="197">
        <f>SUM(C5:C43)</f>
        <v>100</v>
      </c>
      <c r="D44" s="92">
        <f>投入係数表!P44</f>
        <v>0.55995038588754131</v>
      </c>
      <c r="E44" s="91">
        <f>SUM(E5:E43)</f>
        <v>55.99503858875412</v>
      </c>
      <c r="F44" s="92">
        <f>分析係数表!C47</f>
        <v>0.30293510145279712</v>
      </c>
      <c r="G44" s="91">
        <f>SUM(G5:G43)</f>
        <v>11.44132608856181</v>
      </c>
      <c r="H44" s="91">
        <f>SUM(H5:H43)</f>
        <v>13.01461319284825</v>
      </c>
      <c r="I44" s="91">
        <f>SUM(I5:I43)</f>
        <v>113.01461319284824</v>
      </c>
      <c r="J44" s="92">
        <f>分析係数表!G47</f>
        <v>0.26248630220382319</v>
      </c>
      <c r="K44" s="93">
        <f>SUM(K5:K43)</f>
        <v>31.867016647621657</v>
      </c>
      <c r="L44" s="94">
        <f>最終需要_まとめ!$L$33</f>
        <v>0.627</v>
      </c>
      <c r="M44" s="91">
        <f>K44*L44</f>
        <v>19.980619438058778</v>
      </c>
      <c r="N44" s="95">
        <f>分析係数表!H47</f>
        <v>1</v>
      </c>
      <c r="O44" s="96">
        <f>SUM(O5:O43)</f>
        <v>19.980619438058778</v>
      </c>
      <c r="P44" s="92">
        <f>分析係数表!C47</f>
        <v>0.30293510145279712</v>
      </c>
      <c r="Q44" s="96">
        <f>SUM(Q5:Q43)</f>
        <v>5.1227459169382996</v>
      </c>
      <c r="R44" s="91">
        <f>SUM(R5:R43)</f>
        <v>5.6474016171265795</v>
      </c>
      <c r="S44" s="97">
        <f>SUM(S5:S43)</f>
        <v>118.66201480997485</v>
      </c>
      <c r="T44" s="98">
        <f>分析係数表!F47</f>
        <v>0.4935102885669061</v>
      </c>
      <c r="U44" s="99">
        <f>SUM(U5:U43)</f>
        <v>52.118537519388767</v>
      </c>
      <c r="V44" s="100">
        <f>分析係数表!D47</f>
        <v>0.11041032509436259</v>
      </c>
      <c r="W44" s="101">
        <f>SUM(W5:W43)</f>
        <v>9</v>
      </c>
      <c r="X44" s="92">
        <f>分析係数表!E47</f>
        <v>8.4451479361987089E-2</v>
      </c>
      <c r="Y44" s="102">
        <f>SUM(Y5:Y43)</f>
        <v>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298</v>
      </c>
      <c r="S2" s="3" t="s">
        <v>152</v>
      </c>
      <c r="U2" s="64" t="s">
        <v>209</v>
      </c>
      <c r="W2" s="3" t="s">
        <v>130</v>
      </c>
      <c r="Y2" s="3" t="s">
        <v>153</v>
      </c>
    </row>
    <row r="3" spans="1:25" ht="44" x14ac:dyDescent="0.2">
      <c r="B3" s="65"/>
      <c r="C3" s="66" t="s">
        <v>227</v>
      </c>
      <c r="D3" s="66" t="s">
        <v>310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投入係数表!Q5</f>
        <v>0</v>
      </c>
      <c r="E5" s="77">
        <f t="shared" ref="E5:E38" si="0">$C$19*D5</f>
        <v>0</v>
      </c>
      <c r="F5" s="76">
        <f>分析係数表!C8</f>
        <v>0.98909090909090913</v>
      </c>
      <c r="G5" s="77">
        <f t="shared" ref="G5:G38" si="1">E5*F5</f>
        <v>0</v>
      </c>
      <c r="H5" s="77">
        <f t="array" ref="H5:H43">MMULT(逆行列係数!C5:AO43,'15'!G5:G43)</f>
        <v>1.6106106280502665E-3</v>
      </c>
      <c r="I5" s="77">
        <f t="shared" ref="I5:I38" si="2">C5+H5</f>
        <v>1.6106106280502665E-3</v>
      </c>
      <c r="J5" s="76">
        <f>分析係数表!G8</f>
        <v>0.12014134275618374</v>
      </c>
      <c r="K5" s="78">
        <f t="shared" ref="K5:K38" si="3">I5*J5</f>
        <v>1.9350092351133944E-4</v>
      </c>
      <c r="L5" s="79" t="s">
        <v>183</v>
      </c>
      <c r="M5" s="80" t="s">
        <v>183</v>
      </c>
      <c r="N5" s="81">
        <f>分析係数表!H8</f>
        <v>1.3068249731064983E-2</v>
      </c>
      <c r="O5" s="82">
        <f t="shared" ref="O5:O43" si="4">$M$44*N5</f>
        <v>0.18444976238520366</v>
      </c>
      <c r="P5" s="76">
        <f>分析係数表!C8</f>
        <v>0.98909090909090913</v>
      </c>
      <c r="Q5" s="82">
        <f t="shared" ref="Q5:Q38" si="5">O5*P5</f>
        <v>0.18243758315918326</v>
      </c>
      <c r="R5" s="83">
        <f t="array" ref="R5:R43">MMULT(逆行列係数!C5:AO43,'15'!Q5:Q43)</f>
        <v>0.22228735465455521</v>
      </c>
      <c r="S5" s="84">
        <f t="shared" ref="S5:S38" si="6">I5+R5</f>
        <v>0.22389796528260547</v>
      </c>
      <c r="T5" s="85">
        <f>分析係数表!F8</f>
        <v>0.45141342756183744</v>
      </c>
      <c r="U5" s="86">
        <f t="shared" ref="U5:U38" si="7">S5*T5</f>
        <v>0.10107054793234221</v>
      </c>
      <c r="V5" s="87">
        <f>分析係数表!D8</f>
        <v>0.18992932862190812</v>
      </c>
      <c r="W5" s="167">
        <f t="shared" ref="W5:W38" si="8">ROUND(S5*V5,0)</f>
        <v>0</v>
      </c>
      <c r="X5" s="76">
        <f>分析係数表!E8</f>
        <v>0.11484098939929328</v>
      </c>
      <c r="Y5" s="166">
        <f t="shared" ref="Y5:Y38" si="9">ROUND(S5*X5,0)</f>
        <v>0</v>
      </c>
    </row>
    <row r="6" spans="1:25" x14ac:dyDescent="0.2">
      <c r="A6" s="6" t="s">
        <v>219</v>
      </c>
      <c r="B6" s="5" t="s">
        <v>265</v>
      </c>
      <c r="C6" s="90"/>
      <c r="D6" s="76">
        <f>投入係数表!Q6</f>
        <v>0</v>
      </c>
      <c r="E6" s="77">
        <f t="shared" si="0"/>
        <v>0</v>
      </c>
      <c r="F6" s="76">
        <f>分析係数表!C9</f>
        <v>0.97580645161290325</v>
      </c>
      <c r="G6" s="77">
        <f t="shared" si="1"/>
        <v>0</v>
      </c>
      <c r="H6" s="77">
        <v>9.144549257696406E-3</v>
      </c>
      <c r="I6" s="77">
        <f t="shared" si="2"/>
        <v>9.144549257696406E-3</v>
      </c>
      <c r="J6" s="76">
        <f>分析係数表!G9</f>
        <v>0.23846153846153847</v>
      </c>
      <c r="K6" s="78">
        <f t="shared" si="3"/>
        <v>2.1806232845276046E-3</v>
      </c>
      <c r="L6" s="79"/>
      <c r="M6" s="80"/>
      <c r="N6" s="81">
        <f>分析係数表!H9</f>
        <v>6.773178214271485E-4</v>
      </c>
      <c r="O6" s="82">
        <f t="shared" si="4"/>
        <v>9.5598962211843365E-3</v>
      </c>
      <c r="P6" s="76">
        <f>分析係数表!C9</f>
        <v>0.97580645161290325</v>
      </c>
      <c r="Q6" s="82">
        <f t="shared" si="5"/>
        <v>9.3286084093814892E-3</v>
      </c>
      <c r="R6" s="83">
        <v>1.3055814519130082E-2</v>
      </c>
      <c r="S6" s="84">
        <f t="shared" si="6"/>
        <v>2.2200363776826486E-2</v>
      </c>
      <c r="T6" s="85">
        <f>分析係数表!F9</f>
        <v>0.65384615384615385</v>
      </c>
      <c r="U6" s="86">
        <f t="shared" si="7"/>
        <v>1.4515622469463472E-2</v>
      </c>
      <c r="V6" s="87">
        <f>分析係数表!D9</f>
        <v>0.11538461538461539</v>
      </c>
      <c r="W6" s="167">
        <f t="shared" si="8"/>
        <v>0</v>
      </c>
      <c r="X6" s="76">
        <f>分析係数表!E9</f>
        <v>0</v>
      </c>
      <c r="Y6" s="166">
        <f t="shared" si="9"/>
        <v>0</v>
      </c>
    </row>
    <row r="7" spans="1:25" x14ac:dyDescent="0.2">
      <c r="A7" s="6" t="s">
        <v>220</v>
      </c>
      <c r="B7" s="5" t="s">
        <v>266</v>
      </c>
      <c r="C7" s="90"/>
      <c r="D7" s="76">
        <f>投入係数表!Q7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1.9119792442368673E-2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投入係数表!Q8</f>
        <v>0</v>
      </c>
      <c r="E8" s="77">
        <f t="shared" si="0"/>
        <v>0</v>
      </c>
      <c r="F8" s="76">
        <f>分析係数表!C11</f>
        <v>0.58682634730538918</v>
      </c>
      <c r="G8" s="77">
        <f t="shared" si="1"/>
        <v>0</v>
      </c>
      <c r="H8" s="77">
        <v>6.3100612326040043E-2</v>
      </c>
      <c r="I8" s="77">
        <f t="shared" si="2"/>
        <v>6.3100612326040043E-2</v>
      </c>
      <c r="J8" s="76">
        <f>分析係数表!G11</f>
        <v>0.35416666666666669</v>
      </c>
      <c r="K8" s="78">
        <f t="shared" si="3"/>
        <v>2.2348133532139183E-2</v>
      </c>
      <c r="L8" s="79"/>
      <c r="M8" s="80"/>
      <c r="N8" s="81">
        <f>分析係数表!H11</f>
        <v>-3.9842224789832265E-5</v>
      </c>
      <c r="O8" s="82">
        <f t="shared" si="4"/>
        <v>-5.6234683654025506E-4</v>
      </c>
      <c r="P8" s="76">
        <f>分析係数表!C11</f>
        <v>0.58682634730538918</v>
      </c>
      <c r="Q8" s="82">
        <f t="shared" si="5"/>
        <v>-3.2999994000565863E-4</v>
      </c>
      <c r="R8" s="83">
        <v>3.9234614842776966E-3</v>
      </c>
      <c r="S8" s="84">
        <f t="shared" si="6"/>
        <v>6.7024073810317733E-2</v>
      </c>
      <c r="T8" s="85">
        <f>分析係数表!F11</f>
        <v>0.57638888888888884</v>
      </c>
      <c r="U8" s="86">
        <f t="shared" si="7"/>
        <v>3.8631931432335911E-2</v>
      </c>
      <c r="V8" s="87">
        <f>分析係数表!D11</f>
        <v>0</v>
      </c>
      <c r="W8" s="167">
        <f t="shared" si="8"/>
        <v>0</v>
      </c>
      <c r="X8" s="76">
        <f>分析係数表!E11</f>
        <v>0</v>
      </c>
      <c r="Y8" s="166">
        <f t="shared" si="9"/>
        <v>0</v>
      </c>
    </row>
    <row r="9" spans="1:25" x14ac:dyDescent="0.2">
      <c r="A9" s="6" t="s">
        <v>222</v>
      </c>
      <c r="B9" s="5" t="s">
        <v>190</v>
      </c>
      <c r="C9" s="90"/>
      <c r="D9" s="76">
        <f>投入係数表!Q9</f>
        <v>0</v>
      </c>
      <c r="E9" s="77">
        <f t="shared" si="0"/>
        <v>0</v>
      </c>
      <c r="F9" s="76">
        <f>分析係数表!C12</f>
        <v>4.9122807017544234E-3</v>
      </c>
      <c r="G9" s="77">
        <f t="shared" si="1"/>
        <v>0</v>
      </c>
      <c r="H9" s="77">
        <v>1.5655603382652634E-5</v>
      </c>
      <c r="I9" s="77">
        <f t="shared" si="2"/>
        <v>1.5655603382652634E-5</v>
      </c>
      <c r="J9" s="76">
        <f>分析係数表!G12</f>
        <v>0.15517241379310345</v>
      </c>
      <c r="K9" s="78">
        <f t="shared" si="3"/>
        <v>2.4293177662736849E-6</v>
      </c>
      <c r="L9" s="79"/>
      <c r="M9" s="80"/>
      <c r="N9" s="81">
        <f>分析係数表!H12</f>
        <v>9.8290768556516195E-2</v>
      </c>
      <c r="O9" s="82">
        <f t="shared" si="4"/>
        <v>1.3873096457448091</v>
      </c>
      <c r="P9" s="76">
        <f>分析係数表!C12</f>
        <v>4.9122807017544234E-3</v>
      </c>
      <c r="Q9" s="82">
        <f t="shared" si="5"/>
        <v>6.8148544001499917E-3</v>
      </c>
      <c r="R9" s="83">
        <v>7.2080623976759628E-3</v>
      </c>
      <c r="S9" s="84">
        <f t="shared" si="6"/>
        <v>7.2237180010586155E-3</v>
      </c>
      <c r="T9" s="85">
        <f>分析係数表!F12</f>
        <v>0.31896551724137934</v>
      </c>
      <c r="U9" s="86">
        <f t="shared" si="7"/>
        <v>2.3041169486135243E-3</v>
      </c>
      <c r="V9" s="87">
        <f>分析係数表!D12</f>
        <v>0.18965517241379309</v>
      </c>
      <c r="W9" s="167">
        <f t="shared" si="8"/>
        <v>0</v>
      </c>
      <c r="X9" s="76">
        <f>分析係数表!E12</f>
        <v>0.12931034482758622</v>
      </c>
      <c r="Y9" s="166">
        <f t="shared" si="9"/>
        <v>0</v>
      </c>
    </row>
    <row r="10" spans="1:25" x14ac:dyDescent="0.2">
      <c r="A10" s="6" t="s">
        <v>223</v>
      </c>
      <c r="B10" s="5" t="s">
        <v>28</v>
      </c>
      <c r="C10" s="90"/>
      <c r="D10" s="76">
        <f>投入係数表!Q10</f>
        <v>1.0443864229765013E-3</v>
      </c>
      <c r="E10" s="77">
        <f t="shared" si="0"/>
        <v>0.10443864229765012</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0.20806832951989437</v>
      </c>
      <c r="P10" s="76">
        <f>分析係数表!C13</f>
        <v>0</v>
      </c>
      <c r="Q10" s="82">
        <f t="shared" si="5"/>
        <v>0</v>
      </c>
      <c r="R10" s="83">
        <v>0</v>
      </c>
      <c r="S10" s="84">
        <f t="shared" si="6"/>
        <v>0</v>
      </c>
      <c r="T10" s="85">
        <f>分析係数表!F13</f>
        <v>0.38505747126436779</v>
      </c>
      <c r="U10" s="86">
        <f t="shared" si="7"/>
        <v>0</v>
      </c>
      <c r="V10" s="87">
        <f>分析係数表!D13</f>
        <v>0.37931034482758619</v>
      </c>
      <c r="W10" s="167">
        <f t="shared" si="8"/>
        <v>0</v>
      </c>
      <c r="X10" s="76">
        <f>分析係数表!E13</f>
        <v>0.33333333333333331</v>
      </c>
      <c r="Y10" s="166">
        <f t="shared" si="9"/>
        <v>0</v>
      </c>
    </row>
    <row r="11" spans="1:25" x14ac:dyDescent="0.2">
      <c r="A11" s="6" t="s">
        <v>224</v>
      </c>
      <c r="B11" s="5" t="s">
        <v>267</v>
      </c>
      <c r="C11" s="90"/>
      <c r="D11" s="76">
        <f>投入係数表!Q11</f>
        <v>1.566579634464752E-3</v>
      </c>
      <c r="E11" s="77">
        <f t="shared" si="0"/>
        <v>0.1566579634464752</v>
      </c>
      <c r="F11" s="76">
        <f>分析係数表!C14</f>
        <v>0.28421052631578947</v>
      </c>
      <c r="G11" s="77">
        <f t="shared" si="1"/>
        <v>4.4523842242682424E-2</v>
      </c>
      <c r="H11" s="77">
        <v>0.10026777881301566</v>
      </c>
      <c r="I11" s="77">
        <f t="shared" si="2"/>
        <v>0.10026777881301566</v>
      </c>
      <c r="J11" s="76">
        <f>分析係数表!G14</f>
        <v>0.16638935108153077</v>
      </c>
      <c r="K11" s="78">
        <f t="shared" si="3"/>
        <v>1.6683490651084133E-2</v>
      </c>
      <c r="L11" s="79"/>
      <c r="M11" s="80"/>
      <c r="N11" s="81">
        <f>分析係数表!H14</f>
        <v>1.2351089684848001E-3</v>
      </c>
      <c r="O11" s="82">
        <f t="shared" si="4"/>
        <v>1.7432751932747906E-2</v>
      </c>
      <c r="P11" s="76">
        <f>分析係数表!C14</f>
        <v>0.28421052631578947</v>
      </c>
      <c r="Q11" s="82">
        <f t="shared" si="5"/>
        <v>4.9545716019388786E-3</v>
      </c>
      <c r="R11" s="83">
        <v>2.1428481707544089E-2</v>
      </c>
      <c r="S11" s="84">
        <f t="shared" si="6"/>
        <v>0.12169626052055975</v>
      </c>
      <c r="T11" s="85">
        <f>分析係数表!F14</f>
        <v>0.35440931780366058</v>
      </c>
      <c r="U11" s="86">
        <f t="shared" si="7"/>
        <v>4.3130288670348134E-2</v>
      </c>
      <c r="V11" s="87">
        <f>分析係数表!D14</f>
        <v>9.9833610648918464E-2</v>
      </c>
      <c r="W11" s="167">
        <f t="shared" si="8"/>
        <v>0</v>
      </c>
      <c r="X11" s="76">
        <f>分析係数表!E14</f>
        <v>6.8219633943427616E-2</v>
      </c>
      <c r="Y11" s="166">
        <f t="shared" si="9"/>
        <v>0</v>
      </c>
    </row>
    <row r="12" spans="1:25" x14ac:dyDescent="0.2">
      <c r="A12" s="6" t="s">
        <v>225</v>
      </c>
      <c r="B12" s="5" t="s">
        <v>29</v>
      </c>
      <c r="C12" s="90"/>
      <c r="D12" s="76">
        <f>投入係数表!Q12</f>
        <v>4.6997389033942563E-3</v>
      </c>
      <c r="E12" s="77">
        <f t="shared" si="0"/>
        <v>0.4699738903394256</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0.1287774255677184</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90"/>
      <c r="D13" s="76">
        <f>投入係数表!Q13</f>
        <v>1.0443864229765013E-3</v>
      </c>
      <c r="E13" s="77">
        <f t="shared" si="0"/>
        <v>0.10443864229765012</v>
      </c>
      <c r="F13" s="76">
        <f>分析係数表!C16</f>
        <v>1.2870012870012881E-2</v>
      </c>
      <c r="G13" s="77">
        <f t="shared" si="1"/>
        <v>1.3441266704974288E-3</v>
      </c>
      <c r="H13" s="77">
        <v>2.2223045131300467E-3</v>
      </c>
      <c r="I13" s="77">
        <f t="shared" si="2"/>
        <v>2.2223045131300467E-3</v>
      </c>
      <c r="J13" s="76">
        <f>分析係数表!G16</f>
        <v>4.3478260869565216E-2</v>
      </c>
      <c r="K13" s="78">
        <f t="shared" si="3"/>
        <v>9.6621935353480293E-5</v>
      </c>
      <c r="L13" s="79"/>
      <c r="M13" s="80"/>
      <c r="N13" s="81">
        <f>分析係数表!H16</f>
        <v>1.7650105581895694E-2</v>
      </c>
      <c r="O13" s="82">
        <f t="shared" si="4"/>
        <v>0.24911964858733299</v>
      </c>
      <c r="P13" s="76">
        <f>分析係数表!C16</f>
        <v>1.2870012870012881E-2</v>
      </c>
      <c r="Q13" s="82">
        <f t="shared" si="5"/>
        <v>3.2061730834920619E-3</v>
      </c>
      <c r="R13" s="83">
        <v>3.4563717528377658E-3</v>
      </c>
      <c r="S13" s="84">
        <f t="shared" si="6"/>
        <v>5.6786762659678126E-3</v>
      </c>
      <c r="T13" s="85">
        <f>分析係数表!F16</f>
        <v>0.30434782608695654</v>
      </c>
      <c r="U13" s="86">
        <f t="shared" si="7"/>
        <v>1.7282927765988995E-3</v>
      </c>
      <c r="V13" s="87">
        <f>分析係数表!D16</f>
        <v>0</v>
      </c>
      <c r="W13" s="167">
        <f t="shared" si="8"/>
        <v>0</v>
      </c>
      <c r="X13" s="76">
        <f>分析係数表!E16</f>
        <v>0</v>
      </c>
      <c r="Y13" s="166">
        <f t="shared" si="9"/>
        <v>0</v>
      </c>
    </row>
    <row r="14" spans="1:25" x14ac:dyDescent="0.2">
      <c r="A14" s="6" t="s">
        <v>2</v>
      </c>
      <c r="B14" s="5" t="s">
        <v>364</v>
      </c>
      <c r="C14" s="90"/>
      <c r="D14" s="76">
        <f>投入係数表!Q14</f>
        <v>1.3577023498694517E-2</v>
      </c>
      <c r="E14" s="77">
        <f t="shared" si="0"/>
        <v>1.3577023498694516</v>
      </c>
      <c r="F14" s="76">
        <f>分析係数表!C17</f>
        <v>0.42397137745974955</v>
      </c>
      <c r="G14" s="77">
        <f t="shared" si="1"/>
        <v>0.57562693545449017</v>
      </c>
      <c r="H14" s="77">
        <v>0.73168970502121455</v>
      </c>
      <c r="I14" s="77">
        <f t="shared" si="2"/>
        <v>0.73168970502121455</v>
      </c>
      <c r="J14" s="76">
        <f>分析係数表!G17</f>
        <v>0.21220930232558138</v>
      </c>
      <c r="K14" s="78">
        <f t="shared" si="3"/>
        <v>0.15527136182136239</v>
      </c>
      <c r="L14" s="79"/>
      <c r="M14" s="80"/>
      <c r="N14" s="81">
        <f>分析係数表!H17</f>
        <v>2.9483246344475873E-3</v>
      </c>
      <c r="O14" s="82">
        <f t="shared" si="4"/>
        <v>4.1613665903978872E-2</v>
      </c>
      <c r="P14" s="76">
        <f>分析係数表!C17</f>
        <v>0.42397137745974955</v>
      </c>
      <c r="Q14" s="82">
        <f t="shared" si="5"/>
        <v>1.7643003254459735E-2</v>
      </c>
      <c r="R14" s="83">
        <v>3.5451477528454907E-2</v>
      </c>
      <c r="S14" s="84">
        <f t="shared" si="6"/>
        <v>0.76714118254966945</v>
      </c>
      <c r="T14" s="85">
        <f>分析係数表!F17</f>
        <v>0.32194767441860467</v>
      </c>
      <c r="U14" s="86">
        <f t="shared" si="7"/>
        <v>0.24697931967260436</v>
      </c>
      <c r="V14" s="87">
        <f>分析係数表!D17</f>
        <v>4.1908914728682169E-2</v>
      </c>
      <c r="W14" s="167">
        <f t="shared" si="8"/>
        <v>0</v>
      </c>
      <c r="X14" s="76">
        <f>分析係数表!E17</f>
        <v>4.2151162790697673E-2</v>
      </c>
      <c r="Y14" s="166">
        <f t="shared" si="9"/>
        <v>0</v>
      </c>
    </row>
    <row r="15" spans="1:25" x14ac:dyDescent="0.2">
      <c r="A15" s="6" t="s">
        <v>3</v>
      </c>
      <c r="B15" s="5" t="s">
        <v>31</v>
      </c>
      <c r="C15" s="90"/>
      <c r="D15" s="76">
        <f>投入係数表!Q15</f>
        <v>6.7885117493472584E-3</v>
      </c>
      <c r="E15" s="77">
        <f t="shared" si="0"/>
        <v>0.6788511749347258</v>
      </c>
      <c r="F15" s="76">
        <f>分析係数表!C18</f>
        <v>0.3411764705882353</v>
      </c>
      <c r="G15" s="77">
        <f t="shared" si="1"/>
        <v>0.23160804791890646</v>
      </c>
      <c r="H15" s="77">
        <v>0.26346115325875658</v>
      </c>
      <c r="I15" s="77">
        <f t="shared" si="2"/>
        <v>0.26346115325875658</v>
      </c>
      <c r="J15" s="76">
        <f>分析係数表!G18</f>
        <v>0.21582733812949639</v>
      </c>
      <c r="K15" s="78">
        <f t="shared" si="3"/>
        <v>5.6862119408364727E-2</v>
      </c>
      <c r="L15" s="79"/>
      <c r="M15" s="80"/>
      <c r="N15" s="81">
        <f>分析係数表!H18</f>
        <v>4.7810669747798716E-4</v>
      </c>
      <c r="O15" s="82">
        <f t="shared" si="4"/>
        <v>6.7481620384830599E-3</v>
      </c>
      <c r="P15" s="76">
        <f>分析係数表!C18</f>
        <v>0.3411764705882353</v>
      </c>
      <c r="Q15" s="82">
        <f t="shared" si="5"/>
        <v>2.3023141072471619E-3</v>
      </c>
      <c r="R15" s="83">
        <v>4.7901848614159224E-3</v>
      </c>
      <c r="S15" s="84">
        <f t="shared" si="6"/>
        <v>0.26825133812017249</v>
      </c>
      <c r="T15" s="85">
        <f>分析係数表!F18</f>
        <v>0.45899280575539569</v>
      </c>
      <c r="U15" s="86">
        <f t="shared" si="7"/>
        <v>0.1231254343314173</v>
      </c>
      <c r="V15" s="87">
        <f>分析係数表!D18</f>
        <v>0.1223021582733813</v>
      </c>
      <c r="W15" s="167">
        <f t="shared" si="8"/>
        <v>0</v>
      </c>
      <c r="X15" s="76">
        <f>分析係数表!E18</f>
        <v>0.12949640287769784</v>
      </c>
      <c r="Y15" s="166">
        <f t="shared" si="9"/>
        <v>0</v>
      </c>
    </row>
    <row r="16" spans="1:25" x14ac:dyDescent="0.2">
      <c r="A16" s="6" t="s">
        <v>4</v>
      </c>
      <c r="B16" s="5" t="s">
        <v>32</v>
      </c>
      <c r="C16" s="90"/>
      <c r="D16" s="76">
        <f>投入係数表!Q16</f>
        <v>0.11958224543080941</v>
      </c>
      <c r="E16" s="77">
        <f t="shared" si="0"/>
        <v>11.95822454308094</v>
      </c>
      <c r="F16" s="76">
        <f>分析係数表!C19</f>
        <v>3.2631144155307767E-2</v>
      </c>
      <c r="G16" s="77">
        <f t="shared" si="1"/>
        <v>0.3902105489068135</v>
      </c>
      <c r="H16" s="77">
        <v>0.43875706554928734</v>
      </c>
      <c r="I16" s="77">
        <f t="shared" si="2"/>
        <v>0.43875706554928734</v>
      </c>
      <c r="J16" s="76">
        <f>分析係数表!G19</f>
        <v>5.8988764044943819E-2</v>
      </c>
      <c r="K16" s="78">
        <f t="shared" si="3"/>
        <v>2.588173701273886E-2</v>
      </c>
      <c r="L16" s="79"/>
      <c r="M16" s="80"/>
      <c r="N16" s="81">
        <f>分析係数表!H19</f>
        <v>-1.1952667436949679E-4</v>
      </c>
      <c r="O16" s="82">
        <f t="shared" si="4"/>
        <v>-1.687040509620765E-3</v>
      </c>
      <c r="P16" s="76">
        <f>分析係数表!C19</f>
        <v>3.2631144155307767E-2</v>
      </c>
      <c r="Q16" s="82">
        <f t="shared" si="5"/>
        <v>-5.505006206527906E-5</v>
      </c>
      <c r="R16" s="83">
        <v>3.5416718481750582E-4</v>
      </c>
      <c r="S16" s="84">
        <f t="shared" si="6"/>
        <v>0.43911123273410485</v>
      </c>
      <c r="T16" s="85">
        <f>分析係数表!F19</f>
        <v>0.2443820224719101</v>
      </c>
      <c r="U16" s="86">
        <f t="shared" si="7"/>
        <v>0.10731089114569416</v>
      </c>
      <c r="V16" s="87">
        <f>分析係数表!D19</f>
        <v>4.49438202247191E-2</v>
      </c>
      <c r="W16" s="167">
        <f t="shared" si="8"/>
        <v>0</v>
      </c>
      <c r="X16" s="76">
        <f>分析係数表!E19</f>
        <v>4.7752808988764044E-2</v>
      </c>
      <c r="Y16" s="166">
        <f t="shared" si="9"/>
        <v>0</v>
      </c>
    </row>
    <row r="17" spans="1:25" x14ac:dyDescent="0.2">
      <c r="A17" s="6" t="s">
        <v>5</v>
      </c>
      <c r="B17" s="5" t="s">
        <v>33</v>
      </c>
      <c r="C17" s="90"/>
      <c r="D17" s="76">
        <f>投入係数表!Q17</f>
        <v>3.91644908616188E-2</v>
      </c>
      <c r="E17" s="77">
        <f t="shared" si="0"/>
        <v>3.9164490861618799</v>
      </c>
      <c r="F17" s="76">
        <f>分析係数表!C20</f>
        <v>6.4516129032258118E-2</v>
      </c>
      <c r="G17" s="77">
        <f t="shared" si="1"/>
        <v>0.25267413459108923</v>
      </c>
      <c r="H17" s="77">
        <v>0.28907254371641844</v>
      </c>
      <c r="I17" s="77">
        <f t="shared" si="2"/>
        <v>0.28907254371641844</v>
      </c>
      <c r="J17" s="76">
        <f>分析係数表!G20</f>
        <v>0.10153846153846154</v>
      </c>
      <c r="K17" s="78">
        <f t="shared" si="3"/>
        <v>2.9351981361974793E-2</v>
      </c>
      <c r="L17" s="79"/>
      <c r="M17" s="80"/>
      <c r="N17" s="81">
        <f>分析係数表!H20</f>
        <v>5.9763337184748399E-4</v>
      </c>
      <c r="O17" s="82">
        <f t="shared" si="4"/>
        <v>8.4352025481038255E-3</v>
      </c>
      <c r="P17" s="76">
        <f>分析係数表!C20</f>
        <v>6.4516129032258118E-2</v>
      </c>
      <c r="Q17" s="82">
        <f t="shared" si="5"/>
        <v>5.4420661600669887E-4</v>
      </c>
      <c r="R17" s="83">
        <v>1.2845044531947791E-3</v>
      </c>
      <c r="S17" s="84">
        <f t="shared" si="6"/>
        <v>0.29035704816961322</v>
      </c>
      <c r="T17" s="85">
        <f>分析係数表!F20</f>
        <v>0.22461538461538461</v>
      </c>
      <c r="U17" s="86">
        <f t="shared" si="7"/>
        <v>6.5218660050405428E-2</v>
      </c>
      <c r="V17" s="87">
        <f>分析係数表!D20</f>
        <v>1.2307692307692308E-2</v>
      </c>
      <c r="W17" s="167">
        <f t="shared" si="8"/>
        <v>0</v>
      </c>
      <c r="X17" s="76">
        <f>分析係数表!E20</f>
        <v>1.2307692307692308E-2</v>
      </c>
      <c r="Y17" s="166">
        <f t="shared" si="9"/>
        <v>0</v>
      </c>
    </row>
    <row r="18" spans="1:25" x14ac:dyDescent="0.2">
      <c r="A18" s="6" t="s">
        <v>6</v>
      </c>
      <c r="B18" s="5" t="s">
        <v>34</v>
      </c>
      <c r="C18" s="90"/>
      <c r="D18" s="76">
        <f>投入係数表!Q18</f>
        <v>3.759791122715405E-2</v>
      </c>
      <c r="E18" s="77">
        <f t="shared" si="0"/>
        <v>3.7597911227154048</v>
      </c>
      <c r="F18" s="76">
        <f>分析係数表!C21</f>
        <v>0.91527001862197399</v>
      </c>
      <c r="G18" s="77">
        <f t="shared" si="1"/>
        <v>3.4412240909024612</v>
      </c>
      <c r="H18" s="77">
        <v>3.8511099801359658</v>
      </c>
      <c r="I18" s="77">
        <f t="shared" si="2"/>
        <v>3.8511099801359658</v>
      </c>
      <c r="J18" s="76">
        <f>分析係数表!G21</f>
        <v>0.28514332965821387</v>
      </c>
      <c r="K18" s="78">
        <f t="shared" si="3"/>
        <v>1.0981183226159472</v>
      </c>
      <c r="L18" s="79"/>
      <c r="M18" s="80"/>
      <c r="N18" s="81">
        <f>分析係数表!H21</f>
        <v>9.9605561974580657E-4</v>
      </c>
      <c r="O18" s="82">
        <f t="shared" si="4"/>
        <v>1.4058670913506375E-2</v>
      </c>
      <c r="P18" s="76">
        <f>分析係数表!C21</f>
        <v>0.91527001862197399</v>
      </c>
      <c r="Q18" s="82">
        <f t="shared" si="5"/>
        <v>1.2867479988805185E-2</v>
      </c>
      <c r="R18" s="83">
        <v>2.6956202309356785E-2</v>
      </c>
      <c r="S18" s="84">
        <f t="shared" si="6"/>
        <v>3.8780661824453224</v>
      </c>
      <c r="T18" s="85">
        <f>分析係数表!F21</f>
        <v>0.42530319735391398</v>
      </c>
      <c r="U18" s="86">
        <f t="shared" si="7"/>
        <v>1.6493539469440828</v>
      </c>
      <c r="V18" s="87">
        <f>分析係数表!D21</f>
        <v>8.7513781697905177E-2</v>
      </c>
      <c r="W18" s="167">
        <f t="shared" si="8"/>
        <v>0</v>
      </c>
      <c r="X18" s="76">
        <f>分析係数表!E21</f>
        <v>7.5661521499448728E-2</v>
      </c>
      <c r="Y18" s="166">
        <f t="shared" si="9"/>
        <v>0</v>
      </c>
    </row>
    <row r="19" spans="1:25" x14ac:dyDescent="0.2">
      <c r="A19" s="6" t="s">
        <v>7</v>
      </c>
      <c r="B19" s="5" t="s">
        <v>268</v>
      </c>
      <c r="C19" s="75">
        <f>最終需要_まとめ!C20</f>
        <v>100</v>
      </c>
      <c r="D19" s="76">
        <f>投入係数表!Q19</f>
        <v>0.16344647519582245</v>
      </c>
      <c r="E19" s="77">
        <f t="shared" si="0"/>
        <v>16.344647519582246</v>
      </c>
      <c r="F19" s="76">
        <f>分析係数表!C22</f>
        <v>0.14107142857142863</v>
      </c>
      <c r="G19" s="77">
        <f t="shared" si="1"/>
        <v>2.3057627750839247</v>
      </c>
      <c r="H19" s="77">
        <v>2.364841986218758</v>
      </c>
      <c r="I19" s="77">
        <f t="shared" si="2"/>
        <v>102.36484198621876</v>
      </c>
      <c r="J19" s="76">
        <f>分析係数表!G22</f>
        <v>0.19425587467362923</v>
      </c>
      <c r="K19" s="78">
        <f t="shared" si="3"/>
        <v>19.884971915860771</v>
      </c>
      <c r="L19" s="79"/>
      <c r="M19" s="80"/>
      <c r="N19" s="81">
        <f>分析係数表!H22</f>
        <v>3.9842224789832265E-5</v>
      </c>
      <c r="O19" s="82">
        <f t="shared" si="4"/>
        <v>5.6234683654025506E-4</v>
      </c>
      <c r="P19" s="76">
        <f>分析係数表!C22</f>
        <v>0.14107142857142863</v>
      </c>
      <c r="Q19" s="82">
        <f t="shared" si="5"/>
        <v>7.9331071583357436E-5</v>
      </c>
      <c r="R19" s="83">
        <v>6.6660491703765263E-4</v>
      </c>
      <c r="S19" s="84">
        <f t="shared" si="6"/>
        <v>102.36550859113581</v>
      </c>
      <c r="T19" s="85">
        <f>分析係数表!F22</f>
        <v>0.41148825065274153</v>
      </c>
      <c r="U19" s="86">
        <f t="shared" si="7"/>
        <v>42.122204057344661</v>
      </c>
      <c r="V19" s="87">
        <f>分析係数表!D22</f>
        <v>6.2663185378590081E-3</v>
      </c>
      <c r="W19" s="167">
        <f t="shared" si="8"/>
        <v>1</v>
      </c>
      <c r="X19" s="76">
        <f>分析係数表!E22</f>
        <v>5.2219321148825066E-3</v>
      </c>
      <c r="Y19" s="166">
        <f t="shared" si="9"/>
        <v>1</v>
      </c>
    </row>
    <row r="20" spans="1:25" x14ac:dyDescent="0.2">
      <c r="A20" s="6" t="s">
        <v>8</v>
      </c>
      <c r="B20" s="5" t="s">
        <v>269</v>
      </c>
      <c r="C20" s="90"/>
      <c r="D20" s="76">
        <f>投入係数表!Q20</f>
        <v>5.2219321148825066E-3</v>
      </c>
      <c r="E20" s="77">
        <f t="shared" si="0"/>
        <v>0.52219321148825071</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5.6234683654025506E-4</v>
      </c>
      <c r="P20" s="76">
        <f>分析係数表!C23</f>
        <v>0</v>
      </c>
      <c r="Q20" s="82">
        <f t="shared" si="5"/>
        <v>0</v>
      </c>
      <c r="R20" s="83">
        <v>0</v>
      </c>
      <c r="S20" s="84">
        <f t="shared" si="6"/>
        <v>0</v>
      </c>
      <c r="T20" s="85">
        <f>分析係数表!F23</f>
        <v>0.43755958055290756</v>
      </c>
      <c r="U20" s="86">
        <f t="shared" si="7"/>
        <v>0</v>
      </c>
      <c r="V20" s="87">
        <f>分析係数表!D23</f>
        <v>4.9571020019065777E-2</v>
      </c>
      <c r="W20" s="167">
        <f t="shared" si="8"/>
        <v>0</v>
      </c>
      <c r="X20" s="76">
        <f>分析係数表!E23</f>
        <v>4.38512869399428E-2</v>
      </c>
      <c r="Y20" s="166">
        <f t="shared" si="9"/>
        <v>0</v>
      </c>
    </row>
    <row r="21" spans="1:25" x14ac:dyDescent="0.2">
      <c r="A21" s="6" t="s">
        <v>9</v>
      </c>
      <c r="B21" s="5" t="s">
        <v>270</v>
      </c>
      <c r="C21" s="90"/>
      <c r="D21" s="76">
        <f>投入係数表!Q21</f>
        <v>2.6109660574412533E-3</v>
      </c>
      <c r="E21" s="77">
        <f t="shared" si="0"/>
        <v>0.26109660574412535</v>
      </c>
      <c r="F21" s="76">
        <f>分析係数表!C24</f>
        <v>1</v>
      </c>
      <c r="G21" s="77">
        <f t="shared" si="1"/>
        <v>0.26109660574412535</v>
      </c>
      <c r="H21" s="77">
        <v>0.31930995352507563</v>
      </c>
      <c r="I21" s="77">
        <f t="shared" si="2"/>
        <v>0.31930995352507563</v>
      </c>
      <c r="J21" s="76">
        <f>分析係数表!G24</f>
        <v>0.20760410380205191</v>
      </c>
      <c r="K21" s="78">
        <f t="shared" si="3"/>
        <v>6.6290056736648173E-2</v>
      </c>
      <c r="L21" s="79"/>
      <c r="M21" s="80"/>
      <c r="N21" s="81">
        <f>分析係数表!H24</f>
        <v>3.9842224789832264E-4</v>
      </c>
      <c r="O21" s="82">
        <f t="shared" si="4"/>
        <v>5.6234683654025506E-3</v>
      </c>
      <c r="P21" s="76">
        <f>分析係数表!C24</f>
        <v>1</v>
      </c>
      <c r="Q21" s="82">
        <f t="shared" si="5"/>
        <v>5.6234683654025506E-3</v>
      </c>
      <c r="R21" s="83">
        <v>1.20207479987046E-2</v>
      </c>
      <c r="S21" s="84">
        <f t="shared" si="6"/>
        <v>0.33133070152378025</v>
      </c>
      <c r="T21" s="85">
        <f>分析係数表!F24</f>
        <v>0.38986119493059745</v>
      </c>
      <c r="U21" s="86">
        <f t="shared" si="7"/>
        <v>0.1291729832132541</v>
      </c>
      <c r="V21" s="87">
        <f>分析係数表!D24</f>
        <v>0.12190706095353047</v>
      </c>
      <c r="W21" s="167">
        <f t="shared" si="8"/>
        <v>0</v>
      </c>
      <c r="X21" s="76">
        <f>分析係数表!E24</f>
        <v>0.12492456246228123</v>
      </c>
      <c r="Y21" s="166">
        <f t="shared" si="9"/>
        <v>0</v>
      </c>
    </row>
    <row r="22" spans="1:25" x14ac:dyDescent="0.2">
      <c r="A22" s="6" t="s">
        <v>10</v>
      </c>
      <c r="B22" s="5" t="s">
        <v>271</v>
      </c>
      <c r="C22" s="90"/>
      <c r="D22" s="76">
        <f>投入係数表!Q22</f>
        <v>7.832898172323759E-3</v>
      </c>
      <c r="E22" s="77">
        <f t="shared" si="0"/>
        <v>0.7832898172323759</v>
      </c>
      <c r="F22" s="76">
        <f>分析係数表!C25</f>
        <v>2.3217247097844118E-2</v>
      </c>
      <c r="G22" s="77">
        <f t="shared" si="1"/>
        <v>1.8185833235909228E-2</v>
      </c>
      <c r="H22" s="77">
        <v>2.3556818758808568E-2</v>
      </c>
      <c r="I22" s="77">
        <f t="shared" si="2"/>
        <v>2.3556818758808568E-2</v>
      </c>
      <c r="J22" s="76">
        <f>分析係数表!G25</f>
        <v>0.19607843137254902</v>
      </c>
      <c r="K22" s="78">
        <f t="shared" si="3"/>
        <v>4.618984070354621E-3</v>
      </c>
      <c r="L22" s="79"/>
      <c r="M22" s="80"/>
      <c r="N22" s="81">
        <f>分析係数表!H25</f>
        <v>5.5779114705765173E-4</v>
      </c>
      <c r="O22" s="82">
        <f t="shared" si="4"/>
        <v>7.87285571156357E-3</v>
      </c>
      <c r="P22" s="76">
        <f>分析係数表!C25</f>
        <v>2.3217247097844118E-2</v>
      </c>
      <c r="Q22" s="82">
        <f t="shared" si="5"/>
        <v>1.8278603642104478E-4</v>
      </c>
      <c r="R22" s="83">
        <v>6.2727546110927538E-4</v>
      </c>
      <c r="S22" s="84">
        <f t="shared" si="6"/>
        <v>2.4184094219917844E-2</v>
      </c>
      <c r="T22" s="85">
        <f>分析係数表!F25</f>
        <v>0.34640522875816993</v>
      </c>
      <c r="U22" s="86">
        <f t="shared" si="7"/>
        <v>8.3774966905597759E-3</v>
      </c>
      <c r="V22" s="87">
        <f>分析係数表!D25</f>
        <v>3.9215686274509803E-2</v>
      </c>
      <c r="W22" s="167">
        <f t="shared" si="8"/>
        <v>0</v>
      </c>
      <c r="X22" s="76">
        <f>分析係数表!E25</f>
        <v>3.9215686274509803E-2</v>
      </c>
      <c r="Y22" s="166">
        <f t="shared" si="9"/>
        <v>0</v>
      </c>
    </row>
    <row r="23" spans="1:25" x14ac:dyDescent="0.2">
      <c r="A23" s="6" t="s">
        <v>11</v>
      </c>
      <c r="B23" s="5" t="s">
        <v>35</v>
      </c>
      <c r="C23" s="90"/>
      <c r="D23" s="76">
        <f>投入係数表!Q23</f>
        <v>2.4543080939947781E-2</v>
      </c>
      <c r="E23" s="77">
        <f t="shared" si="0"/>
        <v>2.4543080939947783</v>
      </c>
      <c r="F23" s="76">
        <f>分析係数表!C26</f>
        <v>0.3263433813892529</v>
      </c>
      <c r="G23" s="77">
        <f t="shared" si="1"/>
        <v>0.80094720236526828</v>
      </c>
      <c r="H23" s="77">
        <v>0.8600648600836468</v>
      </c>
      <c r="I23" s="77">
        <f t="shared" si="2"/>
        <v>0.8600648600836468</v>
      </c>
      <c r="J23" s="76">
        <f>分析係数表!G26</f>
        <v>0.19720279720279721</v>
      </c>
      <c r="K23" s="78">
        <f t="shared" si="3"/>
        <v>0.16960719618432757</v>
      </c>
      <c r="L23" s="79"/>
      <c r="M23" s="80"/>
      <c r="N23" s="81">
        <f>分析係数表!H26</f>
        <v>1.195266743694968E-2</v>
      </c>
      <c r="O23" s="82">
        <f t="shared" si="4"/>
        <v>0.16870405096207652</v>
      </c>
      <c r="P23" s="76">
        <f>分析係数表!C26</f>
        <v>0.3263433813892529</v>
      </c>
      <c r="Q23" s="82">
        <f t="shared" si="5"/>
        <v>5.5055450445028895E-2</v>
      </c>
      <c r="R23" s="83">
        <v>5.8412324800444712E-2</v>
      </c>
      <c r="S23" s="84">
        <f t="shared" si="6"/>
        <v>0.91847718488409147</v>
      </c>
      <c r="T23" s="85">
        <f>分析係数表!F26</f>
        <v>0.33496503496503499</v>
      </c>
      <c r="U23" s="86">
        <f t="shared" si="7"/>
        <v>0.30765774234928661</v>
      </c>
      <c r="V23" s="87">
        <f>分析係数表!D26</f>
        <v>7.8321678321678329E-2</v>
      </c>
      <c r="W23" s="167">
        <f t="shared" si="8"/>
        <v>0</v>
      </c>
      <c r="X23" s="76">
        <f>分析係数表!E26</f>
        <v>8.3216783216783219E-2</v>
      </c>
      <c r="Y23" s="166">
        <f t="shared" si="9"/>
        <v>0</v>
      </c>
    </row>
    <row r="24" spans="1:25" x14ac:dyDescent="0.2">
      <c r="A24" s="6" t="s">
        <v>12</v>
      </c>
      <c r="B24" s="5" t="s">
        <v>365</v>
      </c>
      <c r="C24" s="90"/>
      <c r="D24" s="76">
        <f>投入係数表!Q24</f>
        <v>1.0443864229765013E-3</v>
      </c>
      <c r="E24" s="77">
        <f t="shared" si="0"/>
        <v>0.10443864229765012</v>
      </c>
      <c r="F24" s="76">
        <f>分析係数表!C27</f>
        <v>4.6641791044776171E-2</v>
      </c>
      <c r="G24" s="77">
        <f t="shared" si="1"/>
        <v>4.8712053310471194E-3</v>
      </c>
      <c r="H24" s="77">
        <v>5.019861172030262E-3</v>
      </c>
      <c r="I24" s="77">
        <f t="shared" si="2"/>
        <v>5.019861172030262E-3</v>
      </c>
      <c r="J24" s="76">
        <f>分析係数表!G27</f>
        <v>0.18461538461538463</v>
      </c>
      <c r="K24" s="78">
        <f t="shared" si="3"/>
        <v>9.2674360099020232E-4</v>
      </c>
      <c r="L24" s="79"/>
      <c r="M24" s="80"/>
      <c r="N24" s="81">
        <f>分析係数表!H27</f>
        <v>1.1394876289892027E-2</v>
      </c>
      <c r="O24" s="82">
        <f t="shared" si="4"/>
        <v>0.16083119525051293</v>
      </c>
      <c r="P24" s="76">
        <f>分析係数表!C27</f>
        <v>4.6641791044776171E-2</v>
      </c>
      <c r="Q24" s="82">
        <f t="shared" si="5"/>
        <v>7.5014550023560214E-3</v>
      </c>
      <c r="R24" s="83">
        <v>7.5250969651893202E-3</v>
      </c>
      <c r="S24" s="84">
        <f t="shared" si="6"/>
        <v>1.2544958137219581E-2</v>
      </c>
      <c r="T24" s="85">
        <f>分析係数表!F27</f>
        <v>0.35384615384615387</v>
      </c>
      <c r="U24" s="86">
        <f t="shared" si="7"/>
        <v>4.4389851870161598E-3</v>
      </c>
      <c r="V24" s="87">
        <f>分析係数表!D27</f>
        <v>3.0769230769230771E-2</v>
      </c>
      <c r="W24" s="167">
        <f t="shared" si="8"/>
        <v>0</v>
      </c>
      <c r="X24" s="76">
        <f>分析係数表!E27</f>
        <v>4.6153846153846156E-2</v>
      </c>
      <c r="Y24" s="166">
        <f t="shared" si="9"/>
        <v>0</v>
      </c>
    </row>
    <row r="25" spans="1:25" x14ac:dyDescent="0.2">
      <c r="A25" s="6" t="s">
        <v>13</v>
      </c>
      <c r="B25" s="5" t="s">
        <v>191</v>
      </c>
      <c r="C25" s="90"/>
      <c r="D25" s="76">
        <f>投入係数表!Q25</f>
        <v>0</v>
      </c>
      <c r="E25" s="77">
        <f t="shared" si="0"/>
        <v>0</v>
      </c>
      <c r="F25" s="76">
        <f>分析係数表!C28</f>
        <v>2.8632025450689325E-2</v>
      </c>
      <c r="G25" s="77">
        <f t="shared" si="1"/>
        <v>0</v>
      </c>
      <c r="H25" s="77">
        <v>7.6533341974062733E-4</v>
      </c>
      <c r="I25" s="77">
        <f t="shared" si="2"/>
        <v>7.6533341974062733E-4</v>
      </c>
      <c r="J25" s="76">
        <f>分析係数表!G28</f>
        <v>0.12903225806451613</v>
      </c>
      <c r="K25" s="78">
        <f t="shared" si="3"/>
        <v>9.8752699321371271E-5</v>
      </c>
      <c r="L25" s="79"/>
      <c r="M25" s="80"/>
      <c r="N25" s="81">
        <f>分析係数表!H28</f>
        <v>2.2510857006255228E-2</v>
      </c>
      <c r="O25" s="82">
        <f t="shared" si="4"/>
        <v>0.31772596264524405</v>
      </c>
      <c r="P25" s="76">
        <f>分析係数表!C28</f>
        <v>2.8632025450689325E-2</v>
      </c>
      <c r="Q25" s="82">
        <f t="shared" si="5"/>
        <v>9.0971378488033938E-3</v>
      </c>
      <c r="R25" s="83">
        <v>9.370050520916386E-3</v>
      </c>
      <c r="S25" s="84">
        <f t="shared" si="6"/>
        <v>1.0135383940657014E-2</v>
      </c>
      <c r="T25" s="85">
        <f>分析係数表!F28</f>
        <v>0.22580645161290322</v>
      </c>
      <c r="U25" s="86">
        <f t="shared" si="7"/>
        <v>2.2886350833741641E-3</v>
      </c>
      <c r="V25" s="87">
        <f>分析係数表!D28</f>
        <v>0.15207373271889402</v>
      </c>
      <c r="W25" s="167">
        <f t="shared" si="8"/>
        <v>0</v>
      </c>
      <c r="X25" s="76">
        <f>分析係数表!E28</f>
        <v>9.6774193548387094E-2</v>
      </c>
      <c r="Y25" s="166">
        <f t="shared" si="9"/>
        <v>0</v>
      </c>
    </row>
    <row r="26" spans="1:25" x14ac:dyDescent="0.2">
      <c r="A26" s="6" t="s">
        <v>14</v>
      </c>
      <c r="B26" s="5" t="s">
        <v>50</v>
      </c>
      <c r="C26" s="90"/>
      <c r="D26" s="76">
        <f>投入係数表!Q26</f>
        <v>1.0443864229765013E-3</v>
      </c>
      <c r="E26" s="77">
        <f t="shared" si="0"/>
        <v>0.10443864229765012</v>
      </c>
      <c r="F26" s="76">
        <f>分析係数表!C29</f>
        <v>0.63560732113144758</v>
      </c>
      <c r="G26" s="77">
        <f t="shared" si="1"/>
        <v>6.6381965653414893E-2</v>
      </c>
      <c r="H26" s="77">
        <v>0.13230801238301765</v>
      </c>
      <c r="I26" s="77">
        <f t="shared" si="2"/>
        <v>0.13230801238301765</v>
      </c>
      <c r="J26" s="76">
        <f>分析係数表!G29</f>
        <v>0.25937031484257872</v>
      </c>
      <c r="K26" s="78">
        <f t="shared" si="3"/>
        <v>3.4316770827979091E-2</v>
      </c>
      <c r="L26" s="79"/>
      <c r="M26" s="80"/>
      <c r="N26" s="81">
        <f>分析係数表!H29</f>
        <v>1.0239451770986892E-2</v>
      </c>
      <c r="O26" s="82">
        <f t="shared" si="4"/>
        <v>0.14452313699084554</v>
      </c>
      <c r="P26" s="76">
        <f>分析係数表!C29</f>
        <v>0.63560732113144758</v>
      </c>
      <c r="Q26" s="82">
        <f t="shared" si="5"/>
        <v>9.1859963944264558E-2</v>
      </c>
      <c r="R26" s="83">
        <v>0.11426756834112362</v>
      </c>
      <c r="S26" s="84">
        <f t="shared" si="6"/>
        <v>0.24657558072414126</v>
      </c>
      <c r="T26" s="85">
        <f>分析係数表!F29</f>
        <v>0.38680659670164919</v>
      </c>
      <c r="U26" s="86">
        <f t="shared" si="7"/>
        <v>9.5377061209637848E-2</v>
      </c>
      <c r="V26" s="87">
        <f>分析係数表!D29</f>
        <v>0.1184407796101949</v>
      </c>
      <c r="W26" s="167">
        <f t="shared" si="8"/>
        <v>0</v>
      </c>
      <c r="X26" s="76">
        <f>分析係数表!E29</f>
        <v>6.5967016491754127E-2</v>
      </c>
      <c r="Y26" s="166">
        <f t="shared" si="9"/>
        <v>0</v>
      </c>
    </row>
    <row r="27" spans="1:25" x14ac:dyDescent="0.2">
      <c r="A27" s="6" t="s">
        <v>15</v>
      </c>
      <c r="B27" s="5" t="s">
        <v>36</v>
      </c>
      <c r="C27" s="90"/>
      <c r="D27" s="76">
        <f>投入係数表!Q27</f>
        <v>1.566579634464752E-3</v>
      </c>
      <c r="E27" s="77">
        <f t="shared" si="0"/>
        <v>0.1566579634464752</v>
      </c>
      <c r="F27" s="76">
        <f>分析係数表!C30</f>
        <v>1</v>
      </c>
      <c r="G27" s="77">
        <f t="shared" si="1"/>
        <v>0.1566579634464752</v>
      </c>
      <c r="H27" s="77">
        <v>0.19640213200222512</v>
      </c>
      <c r="I27" s="77">
        <f t="shared" si="2"/>
        <v>0.19640213200222512</v>
      </c>
      <c r="J27" s="76">
        <f>分析係数表!G30</f>
        <v>0.34552666372851476</v>
      </c>
      <c r="K27" s="78">
        <f t="shared" si="3"/>
        <v>6.7862173419896199E-2</v>
      </c>
      <c r="L27" s="79"/>
      <c r="M27" s="80"/>
      <c r="N27" s="81">
        <f>分析係数表!H30</f>
        <v>0</v>
      </c>
      <c r="O27" s="82">
        <f t="shared" si="4"/>
        <v>0</v>
      </c>
      <c r="P27" s="76">
        <f>分析係数表!C30</f>
        <v>1</v>
      </c>
      <c r="Q27" s="82">
        <f t="shared" si="5"/>
        <v>0</v>
      </c>
      <c r="R27" s="83">
        <v>2.3895037182894163E-2</v>
      </c>
      <c r="S27" s="84">
        <f t="shared" si="6"/>
        <v>0.22029716918511927</v>
      </c>
      <c r="T27" s="85">
        <f>分析係数表!F30</f>
        <v>0.44072278536800352</v>
      </c>
      <c r="U27" s="86">
        <f t="shared" si="7"/>
        <v>9.7089982011952083E-2</v>
      </c>
      <c r="V27" s="87">
        <f>分析係数表!D30</f>
        <v>0.15998237108858529</v>
      </c>
      <c r="W27" s="167">
        <f t="shared" si="8"/>
        <v>0</v>
      </c>
      <c r="X27" s="76">
        <f>分析係数表!E30</f>
        <v>8.153371529308065E-2</v>
      </c>
      <c r="Y27" s="166">
        <f t="shared" si="9"/>
        <v>0</v>
      </c>
    </row>
    <row r="28" spans="1:25" x14ac:dyDescent="0.2">
      <c r="A28" s="6" t="s">
        <v>16</v>
      </c>
      <c r="B28" s="5" t="s">
        <v>192</v>
      </c>
      <c r="C28" s="90"/>
      <c r="D28" s="76">
        <f>投入係数表!Q28</f>
        <v>1.4099216710182768E-2</v>
      </c>
      <c r="E28" s="77">
        <f t="shared" si="0"/>
        <v>1.4099216710182767</v>
      </c>
      <c r="F28" s="76">
        <f>分析係数表!C31</f>
        <v>3.6128152692569859E-2</v>
      </c>
      <c r="G28" s="77">
        <f t="shared" si="1"/>
        <v>5.0937865415111548E-2</v>
      </c>
      <c r="H28" s="77">
        <v>6.0245176515367344E-2</v>
      </c>
      <c r="I28" s="77">
        <f t="shared" si="2"/>
        <v>6.0245176515367344E-2</v>
      </c>
      <c r="J28" s="76">
        <f>分析係数表!G31</f>
        <v>5.6603773584905662E-2</v>
      </c>
      <c r="K28" s="78">
        <f t="shared" si="3"/>
        <v>3.4101043310585289E-3</v>
      </c>
      <c r="L28" s="79"/>
      <c r="M28" s="80"/>
      <c r="N28" s="81">
        <f>分析係数表!H31</f>
        <v>2.4303757121797682E-2</v>
      </c>
      <c r="O28" s="82">
        <f t="shared" si="4"/>
        <v>0.34303157028955555</v>
      </c>
      <c r="P28" s="76">
        <f>分析係数表!C31</f>
        <v>3.6128152692569859E-2</v>
      </c>
      <c r="Q28" s="82">
        <f t="shared" si="5"/>
        <v>1.2393096949793073E-2</v>
      </c>
      <c r="R28" s="83">
        <v>1.4172877617232951E-2</v>
      </c>
      <c r="S28" s="84">
        <f t="shared" si="6"/>
        <v>7.4418054132600289E-2</v>
      </c>
      <c r="T28" s="85">
        <f>分析係数表!F31</f>
        <v>0.33962264150943394</v>
      </c>
      <c r="U28" s="86">
        <f t="shared" si="7"/>
        <v>2.5274056120505758E-2</v>
      </c>
      <c r="V28" s="87">
        <f>分析係数表!D31</f>
        <v>0</v>
      </c>
      <c r="W28" s="167">
        <f t="shared" si="8"/>
        <v>0</v>
      </c>
      <c r="X28" s="76">
        <f>分析係数表!E31</f>
        <v>0</v>
      </c>
      <c r="Y28" s="166">
        <f t="shared" si="9"/>
        <v>0</v>
      </c>
    </row>
    <row r="29" spans="1:25" x14ac:dyDescent="0.2">
      <c r="A29" s="6" t="s">
        <v>17</v>
      </c>
      <c r="B29" s="5" t="s">
        <v>272</v>
      </c>
      <c r="C29" s="90"/>
      <c r="D29" s="76">
        <f>投入係数表!Q29</f>
        <v>5.2219321148825064E-4</v>
      </c>
      <c r="E29" s="77">
        <f t="shared" si="0"/>
        <v>5.2219321148825062E-2</v>
      </c>
      <c r="F29" s="76">
        <f>分析係数表!C32</f>
        <v>1</v>
      </c>
      <c r="G29" s="77">
        <f t="shared" si="1"/>
        <v>5.2219321148825062E-2</v>
      </c>
      <c r="H29" s="77">
        <v>7.0321857724636783E-2</v>
      </c>
      <c r="I29" s="77">
        <f t="shared" si="2"/>
        <v>7.0321857724636783E-2</v>
      </c>
      <c r="J29" s="76">
        <f>分析係数表!G32</f>
        <v>0.14012738853503184</v>
      </c>
      <c r="K29" s="78">
        <f t="shared" si="3"/>
        <v>9.8540182798854091E-3</v>
      </c>
      <c r="L29" s="79"/>
      <c r="M29" s="80"/>
      <c r="N29" s="81">
        <f>分析係数表!H32</f>
        <v>7.0919160125901427E-3</v>
      </c>
      <c r="O29" s="82">
        <f t="shared" si="4"/>
        <v>0.10009773690416539</v>
      </c>
      <c r="P29" s="76">
        <f>分析係数表!C32</f>
        <v>1</v>
      </c>
      <c r="Q29" s="82">
        <f t="shared" si="5"/>
        <v>0.10009773690416539</v>
      </c>
      <c r="R29" s="83">
        <v>0.12086268375270624</v>
      </c>
      <c r="S29" s="84">
        <f t="shared" si="6"/>
        <v>0.19118454147734304</v>
      </c>
      <c r="T29" s="85">
        <f>分析係数表!F32</f>
        <v>0.48195329087048833</v>
      </c>
      <c r="U29" s="86">
        <f t="shared" si="7"/>
        <v>9.2142018928570851E-2</v>
      </c>
      <c r="V29" s="87">
        <f>分析係数表!D32</f>
        <v>1.0615711252653927E-2</v>
      </c>
      <c r="W29" s="167">
        <f t="shared" si="8"/>
        <v>0</v>
      </c>
      <c r="X29" s="76">
        <f>分析係数表!E32</f>
        <v>1.4861995753715499E-2</v>
      </c>
      <c r="Y29" s="166">
        <f t="shared" si="9"/>
        <v>0</v>
      </c>
    </row>
    <row r="30" spans="1:25" x14ac:dyDescent="0.2">
      <c r="A30" s="6" t="s">
        <v>18</v>
      </c>
      <c r="B30" s="5" t="s">
        <v>273</v>
      </c>
      <c r="C30" s="90"/>
      <c r="D30" s="76">
        <f>投入係数表!Q30</f>
        <v>5.2219321148825064E-4</v>
      </c>
      <c r="E30" s="77">
        <f t="shared" si="0"/>
        <v>5.2219321148825062E-2</v>
      </c>
      <c r="F30" s="76">
        <f>分析係数表!C33</f>
        <v>1</v>
      </c>
      <c r="G30" s="77">
        <f t="shared" si="1"/>
        <v>5.2219321148825062E-2</v>
      </c>
      <c r="H30" s="77">
        <v>6.8173720766217846E-2</v>
      </c>
      <c r="I30" s="77">
        <f t="shared" si="2"/>
        <v>6.8173720766217846E-2</v>
      </c>
      <c r="J30" s="76">
        <f>分析係数表!G33</f>
        <v>0.50577557755775582</v>
      </c>
      <c r="K30" s="78">
        <f t="shared" si="3"/>
        <v>3.4480602994795002E-2</v>
      </c>
      <c r="L30" s="79"/>
      <c r="M30" s="80"/>
      <c r="N30" s="81">
        <f>分析係数表!H33</f>
        <v>1.0358978445356389E-3</v>
      </c>
      <c r="O30" s="82">
        <f t="shared" si="4"/>
        <v>1.4621017750046632E-2</v>
      </c>
      <c r="P30" s="76">
        <f>分析係数表!C33</f>
        <v>1</v>
      </c>
      <c r="Q30" s="82">
        <f t="shared" si="5"/>
        <v>1.4621017750046632E-2</v>
      </c>
      <c r="R30" s="83">
        <v>2.9242422695457303E-2</v>
      </c>
      <c r="S30" s="84">
        <f t="shared" si="6"/>
        <v>9.7416143461675153E-2</v>
      </c>
      <c r="T30" s="85">
        <f>分析係数表!F33</f>
        <v>0.6410891089108911</v>
      </c>
      <c r="U30" s="86">
        <f t="shared" si="7"/>
        <v>6.2452428605380854E-2</v>
      </c>
      <c r="V30" s="87">
        <f>分析係数表!D33</f>
        <v>2.3927392739273929E-2</v>
      </c>
      <c r="W30" s="167">
        <f t="shared" si="8"/>
        <v>0</v>
      </c>
      <c r="X30" s="76">
        <f>分析係数表!E33</f>
        <v>2.0627062706270627E-2</v>
      </c>
      <c r="Y30" s="166">
        <f t="shared" si="9"/>
        <v>0</v>
      </c>
    </row>
    <row r="31" spans="1:25" x14ac:dyDescent="0.2">
      <c r="A31" s="6" t="s">
        <v>19</v>
      </c>
      <c r="B31" s="5" t="s">
        <v>274</v>
      </c>
      <c r="C31" s="90"/>
      <c r="D31" s="76">
        <f>投入係数表!Q31</f>
        <v>4.4908616187989553E-2</v>
      </c>
      <c r="E31" s="77">
        <f t="shared" si="0"/>
        <v>4.490861618798955</v>
      </c>
      <c r="F31" s="76">
        <f>分析係数表!C34</f>
        <v>0.1150316455696202</v>
      </c>
      <c r="G31" s="77">
        <f t="shared" si="1"/>
        <v>0.51659120203589226</v>
      </c>
      <c r="H31" s="77">
        <v>0.57869683090626911</v>
      </c>
      <c r="I31" s="77">
        <f t="shared" si="2"/>
        <v>0.57869683090626911</v>
      </c>
      <c r="J31" s="76">
        <f>分析係数表!G34</f>
        <v>0.42702251876563802</v>
      </c>
      <c r="K31" s="78">
        <f t="shared" si="3"/>
        <v>0.24711657833528755</v>
      </c>
      <c r="L31" s="79"/>
      <c r="M31" s="80"/>
      <c r="N31" s="81">
        <f>分析係数表!H34</f>
        <v>0.17339336228535002</v>
      </c>
      <c r="O31" s="82">
        <f t="shared" si="4"/>
        <v>2.4473334326231901</v>
      </c>
      <c r="P31" s="76">
        <f>分析係数表!C34</f>
        <v>0.1150316455696202</v>
      </c>
      <c r="Q31" s="82">
        <f t="shared" si="5"/>
        <v>0.28152079201219277</v>
      </c>
      <c r="R31" s="83">
        <v>0.29412381553052014</v>
      </c>
      <c r="S31" s="84">
        <f t="shared" si="6"/>
        <v>0.87282064643678925</v>
      </c>
      <c r="T31" s="85">
        <f>分析係数表!F34</f>
        <v>0.70141784820683906</v>
      </c>
      <c r="U31" s="86">
        <f t="shared" si="7"/>
        <v>0.61221197969419494</v>
      </c>
      <c r="V31" s="87">
        <f>分析係数表!D34</f>
        <v>0.4553794829024187</v>
      </c>
      <c r="W31" s="167">
        <f t="shared" si="8"/>
        <v>0</v>
      </c>
      <c r="X31" s="76">
        <f>分析係数表!E34</f>
        <v>0.29190992493744788</v>
      </c>
      <c r="Y31" s="166">
        <f t="shared" si="9"/>
        <v>0</v>
      </c>
    </row>
    <row r="32" spans="1:25" x14ac:dyDescent="0.2">
      <c r="A32" s="6" t="s">
        <v>20</v>
      </c>
      <c r="B32" s="5" t="s">
        <v>37</v>
      </c>
      <c r="C32" s="90"/>
      <c r="D32" s="76">
        <f>投入係数表!Q32</f>
        <v>6.2663185378590081E-3</v>
      </c>
      <c r="E32" s="77">
        <f t="shared" si="0"/>
        <v>0.62663185378590081</v>
      </c>
      <c r="F32" s="76">
        <f>分析係数表!C35</f>
        <v>3.8036267138434332E-2</v>
      </c>
      <c r="G32" s="77">
        <f t="shared" si="1"/>
        <v>2.3834736588052845E-2</v>
      </c>
      <c r="H32" s="77">
        <v>2.9099539859502054E-2</v>
      </c>
      <c r="I32" s="77">
        <f t="shared" si="2"/>
        <v>2.9099539859502054E-2</v>
      </c>
      <c r="J32" s="76">
        <f>分析係数表!G35</f>
        <v>0.34782608695652173</v>
      </c>
      <c r="K32" s="78">
        <f t="shared" si="3"/>
        <v>1.0121579081565931E-2</v>
      </c>
      <c r="L32" s="79"/>
      <c r="M32" s="80"/>
      <c r="N32" s="81">
        <f>分析係数表!H35</f>
        <v>6.6058408701541893E-2</v>
      </c>
      <c r="O32" s="82">
        <f t="shared" si="4"/>
        <v>0.93237105498374284</v>
      </c>
      <c r="P32" s="76">
        <f>分析係数表!C35</f>
        <v>3.8036267138434332E-2</v>
      </c>
      <c r="Q32" s="82">
        <f t="shared" si="5"/>
        <v>3.5463914519505486E-2</v>
      </c>
      <c r="R32" s="83">
        <v>4.0539912712968466E-2</v>
      </c>
      <c r="S32" s="84">
        <f t="shared" si="6"/>
        <v>6.963945257247052E-2</v>
      </c>
      <c r="T32" s="85">
        <f>分析係数表!F35</f>
        <v>0.69565217391304346</v>
      </c>
      <c r="U32" s="86">
        <f t="shared" si="7"/>
        <v>4.8444836572153406E-2</v>
      </c>
      <c r="V32" s="87">
        <f>分析係数表!D35</f>
        <v>0.27173913043478259</v>
      </c>
      <c r="W32" s="167">
        <f t="shared" si="8"/>
        <v>0</v>
      </c>
      <c r="X32" s="76">
        <f>分析係数表!E35</f>
        <v>0.25</v>
      </c>
      <c r="Y32" s="166">
        <f t="shared" si="9"/>
        <v>0</v>
      </c>
    </row>
    <row r="33" spans="1:25" x14ac:dyDescent="0.2">
      <c r="A33" s="6" t="s">
        <v>21</v>
      </c>
      <c r="B33" s="5" t="s">
        <v>38</v>
      </c>
      <c r="C33" s="90"/>
      <c r="D33" s="76">
        <f>投入係数表!Q33</f>
        <v>2.0887728459530026E-3</v>
      </c>
      <c r="E33" s="77">
        <f t="shared" si="0"/>
        <v>0.20887728459530025</v>
      </c>
      <c r="F33" s="76">
        <f>分析係数表!C36</f>
        <v>0.6983193277310924</v>
      </c>
      <c r="G33" s="77">
        <f t="shared" si="1"/>
        <v>0.14586304495688612</v>
      </c>
      <c r="H33" s="77">
        <v>0.19572925775122932</v>
      </c>
      <c r="I33" s="77">
        <f t="shared" si="2"/>
        <v>0.19572925775122932</v>
      </c>
      <c r="J33" s="76">
        <f>分析係数表!G36</f>
        <v>2.0048115477145148E-3</v>
      </c>
      <c r="K33" s="78">
        <f t="shared" si="3"/>
        <v>3.9240027616525527E-4</v>
      </c>
      <c r="L33" s="79"/>
      <c r="M33" s="80"/>
      <c r="N33" s="81">
        <f>分析係数表!H36</f>
        <v>0.13239571297661262</v>
      </c>
      <c r="O33" s="82">
        <f t="shared" si="4"/>
        <v>1.8686785378232675</v>
      </c>
      <c r="P33" s="76">
        <f>分析係数表!C36</f>
        <v>0.6983193277310924</v>
      </c>
      <c r="Q33" s="82">
        <f t="shared" si="5"/>
        <v>1.3049343402782649</v>
      </c>
      <c r="R33" s="83">
        <v>1.3346374465730197</v>
      </c>
      <c r="S33" s="84">
        <f t="shared" si="6"/>
        <v>1.530366704324249</v>
      </c>
      <c r="T33" s="85">
        <f>分析係数表!F36</f>
        <v>0.90136327185244591</v>
      </c>
      <c r="U33" s="86">
        <f t="shared" si="7"/>
        <v>1.3794163397437498</v>
      </c>
      <c r="V33" s="87">
        <f>分析係数表!D36</f>
        <v>3.6086607858861267E-3</v>
      </c>
      <c r="W33" s="167">
        <f t="shared" si="8"/>
        <v>0</v>
      </c>
      <c r="X33" s="76">
        <f>分析係数表!E36</f>
        <v>4.0096230954290296E-4</v>
      </c>
      <c r="Y33" s="166">
        <f t="shared" si="9"/>
        <v>0</v>
      </c>
    </row>
    <row r="34" spans="1:25" x14ac:dyDescent="0.2">
      <c r="A34" s="6" t="s">
        <v>22</v>
      </c>
      <c r="B34" s="5" t="s">
        <v>377</v>
      </c>
      <c r="C34" s="90"/>
      <c r="D34" s="76">
        <f>投入係数表!Q34</f>
        <v>1.6187989556135769E-2</v>
      </c>
      <c r="E34" s="77">
        <f t="shared" si="0"/>
        <v>1.6187989556135769</v>
      </c>
      <c r="F34" s="76">
        <f>分析係数表!C37</f>
        <v>0.25193798449612403</v>
      </c>
      <c r="G34" s="77">
        <f t="shared" si="1"/>
        <v>0.40783694618171512</v>
      </c>
      <c r="H34" s="77">
        <v>0.4853076866742983</v>
      </c>
      <c r="I34" s="77">
        <f t="shared" si="2"/>
        <v>0.4853076866742983</v>
      </c>
      <c r="J34" s="76">
        <f>分析係数表!G37</f>
        <v>0.36436436436436437</v>
      </c>
      <c r="K34" s="78">
        <f t="shared" si="3"/>
        <v>0.1768288267762208</v>
      </c>
      <c r="L34" s="79"/>
      <c r="M34" s="80"/>
      <c r="N34" s="81">
        <f>分析係数表!H37</f>
        <v>5.107773218056496E-2</v>
      </c>
      <c r="O34" s="82">
        <f t="shared" si="4"/>
        <v>0.72092864444460691</v>
      </c>
      <c r="P34" s="76">
        <f>分析係数表!C37</f>
        <v>0.25193798449612403</v>
      </c>
      <c r="Q34" s="82">
        <f t="shared" si="5"/>
        <v>0.18162930964689708</v>
      </c>
      <c r="R34" s="83">
        <v>0.2017452295629889</v>
      </c>
      <c r="S34" s="84">
        <f t="shared" si="6"/>
        <v>0.68705291623728715</v>
      </c>
      <c r="T34" s="85">
        <f>分析係数表!F37</f>
        <v>0.67567567567567566</v>
      </c>
      <c r="U34" s="86">
        <f t="shared" si="7"/>
        <v>0.4642249434035724</v>
      </c>
      <c r="V34" s="87">
        <f>分析係数表!D37</f>
        <v>9.1091091091091092E-2</v>
      </c>
      <c r="W34" s="167">
        <f t="shared" si="8"/>
        <v>0</v>
      </c>
      <c r="X34" s="76">
        <f>分析係数表!E37</f>
        <v>7.6576576576576572E-2</v>
      </c>
      <c r="Y34" s="166">
        <f t="shared" si="9"/>
        <v>0</v>
      </c>
    </row>
    <row r="35" spans="1:25" x14ac:dyDescent="0.2">
      <c r="A35" s="6" t="s">
        <v>23</v>
      </c>
      <c r="B35" s="5" t="s">
        <v>193</v>
      </c>
      <c r="C35" s="90"/>
      <c r="D35" s="76">
        <f>投入係数表!Q35</f>
        <v>7.3107049608355087E-3</v>
      </c>
      <c r="E35" s="77">
        <f t="shared" si="0"/>
        <v>0.7310704960835509</v>
      </c>
      <c r="F35" s="76">
        <f>分析係数表!C38</f>
        <v>5.8638743455497355E-2</v>
      </c>
      <c r="G35" s="77">
        <f t="shared" si="1"/>
        <v>4.2869055267726525E-2</v>
      </c>
      <c r="H35" s="77">
        <v>5.3230876761550569E-2</v>
      </c>
      <c r="I35" s="77">
        <f t="shared" si="2"/>
        <v>5.3230876761550569E-2</v>
      </c>
      <c r="J35" s="76">
        <f>分析係数表!G38</f>
        <v>6.6115702479338845E-2</v>
      </c>
      <c r="K35" s="78">
        <f t="shared" si="3"/>
        <v>3.5193968106810294E-3</v>
      </c>
      <c r="L35" s="79"/>
      <c r="M35" s="80"/>
      <c r="N35" s="81">
        <f>分析係数表!H38</f>
        <v>4.4663133989401971E-2</v>
      </c>
      <c r="O35" s="82">
        <f t="shared" si="4"/>
        <v>0.63039080376162593</v>
      </c>
      <c r="P35" s="76">
        <f>分析係数表!C38</f>
        <v>5.8638743455497355E-2</v>
      </c>
      <c r="Q35" s="82">
        <f t="shared" si="5"/>
        <v>3.6965324618482759E-2</v>
      </c>
      <c r="R35" s="83">
        <v>4.1446378641352276E-2</v>
      </c>
      <c r="S35" s="84">
        <f t="shared" si="6"/>
        <v>9.4677255402902838E-2</v>
      </c>
      <c r="T35" s="85">
        <f>分析係数表!F38</f>
        <v>0.57851239669421484</v>
      </c>
      <c r="U35" s="86">
        <f t="shared" si="7"/>
        <v>5.4771965935563618E-2</v>
      </c>
      <c r="V35" s="87">
        <f>分析係数表!D38</f>
        <v>8.2644628099173556E-2</v>
      </c>
      <c r="W35" s="167">
        <f t="shared" si="8"/>
        <v>0</v>
      </c>
      <c r="X35" s="76">
        <f>分析係数表!E38</f>
        <v>0</v>
      </c>
      <c r="Y35" s="166">
        <f t="shared" si="9"/>
        <v>0</v>
      </c>
    </row>
    <row r="36" spans="1:25" x14ac:dyDescent="0.2">
      <c r="A36" s="6" t="s">
        <v>24</v>
      </c>
      <c r="B36" s="5" t="s">
        <v>39</v>
      </c>
      <c r="C36" s="90"/>
      <c r="D36" s="76">
        <f>投入係数表!Q36</f>
        <v>0</v>
      </c>
      <c r="E36" s="77">
        <f t="shared" si="0"/>
        <v>0</v>
      </c>
      <c r="F36" s="76">
        <f>分析係数表!C39</f>
        <v>1</v>
      </c>
      <c r="G36" s="77">
        <f t="shared" si="1"/>
        <v>0</v>
      </c>
      <c r="H36" s="77">
        <v>0.11524452744848247</v>
      </c>
      <c r="I36" s="77">
        <f t="shared" si="2"/>
        <v>0.11524452744848247</v>
      </c>
      <c r="J36" s="76">
        <f>分析係数表!G39</f>
        <v>0.34956843403205917</v>
      </c>
      <c r="K36" s="78">
        <f t="shared" si="3"/>
        <v>4.0285848990930677E-2</v>
      </c>
      <c r="L36" s="79"/>
      <c r="M36" s="80"/>
      <c r="N36" s="81">
        <f>分析係数表!H39</f>
        <v>4.0639069285628906E-3</v>
      </c>
      <c r="O36" s="82">
        <f t="shared" si="4"/>
        <v>5.7359377327106005E-2</v>
      </c>
      <c r="P36" s="76">
        <f>分析係数表!C39</f>
        <v>1</v>
      </c>
      <c r="Q36" s="82">
        <f t="shared" si="5"/>
        <v>5.7359377327106005E-2</v>
      </c>
      <c r="R36" s="83">
        <v>0.10237076701892048</v>
      </c>
      <c r="S36" s="84">
        <f t="shared" si="6"/>
        <v>0.21761529446740296</v>
      </c>
      <c r="T36" s="85">
        <f>分析係数表!F39</f>
        <v>0.6997533908754624</v>
      </c>
      <c r="U36" s="86">
        <f t="shared" si="7"/>
        <v>0.15227704020992747</v>
      </c>
      <c r="V36" s="87">
        <f>分析係数表!D39</f>
        <v>6.7817509247842175E-2</v>
      </c>
      <c r="W36" s="167">
        <f t="shared" si="8"/>
        <v>0</v>
      </c>
      <c r="X36" s="76">
        <f>分析係数表!E39</f>
        <v>8.0764488286066582E-2</v>
      </c>
      <c r="Y36" s="166">
        <f t="shared" si="9"/>
        <v>0</v>
      </c>
    </row>
    <row r="37" spans="1:25" x14ac:dyDescent="0.2">
      <c r="A37" s="6" t="s">
        <v>25</v>
      </c>
      <c r="B37" s="5" t="s">
        <v>40</v>
      </c>
      <c r="C37" s="90"/>
      <c r="D37" s="76">
        <f>投入係数表!Q37</f>
        <v>0</v>
      </c>
      <c r="E37" s="77">
        <f t="shared" si="0"/>
        <v>0</v>
      </c>
      <c r="F37" s="76">
        <f>分析係数表!C40</f>
        <v>0.52321668909825036</v>
      </c>
      <c r="G37" s="77">
        <f t="shared" si="1"/>
        <v>0</v>
      </c>
      <c r="H37" s="77">
        <v>1.0899063008401461E-3</v>
      </c>
      <c r="I37" s="77">
        <f t="shared" si="2"/>
        <v>1.0899063008401461E-3</v>
      </c>
      <c r="J37" s="76">
        <f>分析係数表!G40</f>
        <v>0.58262454434993927</v>
      </c>
      <c r="K37" s="78">
        <f t="shared" si="3"/>
        <v>6.3500616191111789E-4</v>
      </c>
      <c r="L37" s="79"/>
      <c r="M37" s="80"/>
      <c r="N37" s="81">
        <f>分析係数表!H40</f>
        <v>2.9881668592374198E-2</v>
      </c>
      <c r="O37" s="82">
        <f t="shared" si="4"/>
        <v>0.42176012740519125</v>
      </c>
      <c r="P37" s="76">
        <f>分析係数表!C40</f>
        <v>0.52321668909825036</v>
      </c>
      <c r="Q37" s="82">
        <f t="shared" si="5"/>
        <v>0.22067193745460043</v>
      </c>
      <c r="R37" s="83">
        <v>0.22075452169658089</v>
      </c>
      <c r="S37" s="84">
        <f t="shared" si="6"/>
        <v>0.22184442799742105</v>
      </c>
      <c r="T37" s="85">
        <f>分析係数表!F40</f>
        <v>0.77642770352369384</v>
      </c>
      <c r="U37" s="86">
        <f t="shared" si="7"/>
        <v>0.17224615976956506</v>
      </c>
      <c r="V37" s="87">
        <f>分析係数表!D40</f>
        <v>0.18529769137302551</v>
      </c>
      <c r="W37" s="167">
        <f t="shared" si="8"/>
        <v>0</v>
      </c>
      <c r="X37" s="76">
        <f>分析係数表!E40</f>
        <v>0.10328068043742406</v>
      </c>
      <c r="Y37" s="166">
        <f t="shared" si="9"/>
        <v>0</v>
      </c>
    </row>
    <row r="38" spans="1:25" x14ac:dyDescent="0.2">
      <c r="A38" s="6" t="s">
        <v>26</v>
      </c>
      <c r="B38" s="5" t="s">
        <v>276</v>
      </c>
      <c r="C38" s="90"/>
      <c r="D38" s="76">
        <f>投入係数表!Q38</f>
        <v>0</v>
      </c>
      <c r="E38" s="77">
        <f t="shared" si="0"/>
        <v>0</v>
      </c>
      <c r="F38" s="76">
        <f>分析係数表!C41</f>
        <v>0.20545717383447781</v>
      </c>
      <c r="G38" s="77">
        <f t="shared" si="1"/>
        <v>0</v>
      </c>
      <c r="H38" s="77">
        <v>4.1895393659919426E-4</v>
      </c>
      <c r="I38" s="77">
        <f t="shared" si="2"/>
        <v>4.1895393659919426E-4</v>
      </c>
      <c r="J38" s="76">
        <f>分析係数表!G41</f>
        <v>0.49662731871838112</v>
      </c>
      <c r="K38" s="78">
        <f t="shared" si="3"/>
        <v>2.0806397019976848E-4</v>
      </c>
      <c r="L38" s="79"/>
      <c r="M38" s="80"/>
      <c r="N38" s="81">
        <f>分析係数表!H41</f>
        <v>5.2870632296107417E-2</v>
      </c>
      <c r="O38" s="82">
        <f t="shared" si="4"/>
        <v>0.74623425208891847</v>
      </c>
      <c r="P38" s="76">
        <f>分析係数表!C41</f>
        <v>0.20545717383447781</v>
      </c>
      <c r="Q38" s="82">
        <f t="shared" si="5"/>
        <v>0.15331918045267445</v>
      </c>
      <c r="R38" s="83">
        <v>0.15419515311683687</v>
      </c>
      <c r="S38" s="84">
        <f t="shared" si="6"/>
        <v>0.15461410705343606</v>
      </c>
      <c r="T38" s="85">
        <f>分析係数表!F41</f>
        <v>0.59106239460370991</v>
      </c>
      <c r="U38" s="86">
        <f t="shared" si="7"/>
        <v>9.1386584354518269E-2</v>
      </c>
      <c r="V38" s="87">
        <f>分析係数表!D41</f>
        <v>0.2799325463743676</v>
      </c>
      <c r="W38" s="167">
        <f t="shared" si="8"/>
        <v>0</v>
      </c>
      <c r="X38" s="76">
        <f>分析係数表!E41</f>
        <v>0.26559865092748736</v>
      </c>
      <c r="Y38" s="166">
        <f t="shared" si="9"/>
        <v>0</v>
      </c>
    </row>
    <row r="39" spans="1:25" x14ac:dyDescent="0.2">
      <c r="A39" s="6" t="s">
        <v>51</v>
      </c>
      <c r="B39" s="5" t="s">
        <v>367</v>
      </c>
      <c r="C39" s="90"/>
      <c r="D39" s="76">
        <f>投入係数表!Q39</f>
        <v>2.0887728459530026E-3</v>
      </c>
      <c r="E39" s="77">
        <f>$C$19*D39</f>
        <v>0.20887728459530025</v>
      </c>
      <c r="F39" s="76">
        <f>分析係数表!C42</f>
        <v>0.63260340632603407</v>
      </c>
      <c r="G39" s="77">
        <f>E39*F39</f>
        <v>0.13213648173911938</v>
      </c>
      <c r="H39" s="77">
        <v>0.14133351432851377</v>
      </c>
      <c r="I39" s="77">
        <f>C39+H39</f>
        <v>0.14133351432851377</v>
      </c>
      <c r="J39" s="76">
        <f>分析係数表!G42</f>
        <v>0.48091603053435117</v>
      </c>
      <c r="K39" s="78">
        <f>I39*J39</f>
        <v>6.7969552692338689E-2</v>
      </c>
      <c r="L39" s="79"/>
      <c r="M39" s="80"/>
      <c r="N39" s="81">
        <f>分析係数表!H42</f>
        <v>1.4900992071397267E-2</v>
      </c>
      <c r="O39" s="82">
        <f t="shared" si="4"/>
        <v>0.21031771686605538</v>
      </c>
      <c r="P39" s="76">
        <f>分析係数表!C42</f>
        <v>0.63260340632603407</v>
      </c>
      <c r="Q39" s="82">
        <f>O39*P39</f>
        <v>0.13304770410018102</v>
      </c>
      <c r="R39" s="83">
        <v>0.13526335268448697</v>
      </c>
      <c r="S39" s="84">
        <f>I39+R39</f>
        <v>0.27659686701300074</v>
      </c>
      <c r="T39" s="85">
        <f>分析係数表!F42</f>
        <v>0.54580152671755722</v>
      </c>
      <c r="U39" s="86">
        <f>S39*T39</f>
        <v>0.15096699230098895</v>
      </c>
      <c r="V39" s="87">
        <f>分析係数表!D42</f>
        <v>0.26335877862595419</v>
      </c>
      <c r="W39" s="167">
        <f>ROUND(S39*V39,0)</f>
        <v>0</v>
      </c>
      <c r="X39" s="76">
        <f>分析係数表!E42</f>
        <v>0.19083969465648856</v>
      </c>
      <c r="Y39" s="166">
        <f>ROUND(S39*X39,0)</f>
        <v>0</v>
      </c>
    </row>
    <row r="40" spans="1:25" x14ac:dyDescent="0.2">
      <c r="A40" s="6" t="s">
        <v>194</v>
      </c>
      <c r="B40" s="5" t="s">
        <v>41</v>
      </c>
      <c r="C40" s="90"/>
      <c r="D40" s="76">
        <f>投入係数表!Q40</f>
        <v>3.7075718015665796E-2</v>
      </c>
      <c r="E40" s="77">
        <f>$C$19*D40</f>
        <v>3.7075718015665795</v>
      </c>
      <c r="F40" s="76">
        <f>分析係数表!C43</f>
        <v>0.18460513162279235</v>
      </c>
      <c r="G40" s="77">
        <f>E40*F40</f>
        <v>0.68443678042915179</v>
      </c>
      <c r="H40" s="77">
        <v>0.79500183127846979</v>
      </c>
      <c r="I40" s="77">
        <f>C40+H40</f>
        <v>0.79500183127846979</v>
      </c>
      <c r="J40" s="76">
        <f>分析係数表!G43</f>
        <v>0.34455128205128205</v>
      </c>
      <c r="K40" s="78">
        <f>I40*J40</f>
        <v>0.27391890020011378</v>
      </c>
      <c r="L40" s="79"/>
      <c r="M40" s="80"/>
      <c r="N40" s="81">
        <f>分析係数表!H43</f>
        <v>4.0001593688991595E-2</v>
      </c>
      <c r="O40" s="82">
        <f t="shared" si="4"/>
        <v>0.56459622388641606</v>
      </c>
      <c r="P40" s="76">
        <f>分析係数表!C43</f>
        <v>0.18460513162279235</v>
      </c>
      <c r="Q40" s="82">
        <f>O40*P40</f>
        <v>0.10422736022428337</v>
      </c>
      <c r="R40" s="83">
        <v>0.13640682142864521</v>
      </c>
      <c r="S40" s="84">
        <f>I40+R40</f>
        <v>0.93140865270711504</v>
      </c>
      <c r="T40" s="85">
        <f>分析係数表!F43</f>
        <v>0.64423076923076927</v>
      </c>
      <c r="U40" s="86">
        <f>S40*T40</f>
        <v>0.60004211280169917</v>
      </c>
      <c r="V40" s="87">
        <f>分析係数表!D43</f>
        <v>0.36378205128205127</v>
      </c>
      <c r="W40" s="167">
        <f>ROUND(S40*V40,0)</f>
        <v>0</v>
      </c>
      <c r="X40" s="76">
        <f>分析係数表!E43</f>
        <v>0.22596153846153846</v>
      </c>
      <c r="Y40" s="166">
        <f>ROUND(S40*X40,0)</f>
        <v>0</v>
      </c>
    </row>
    <row r="41" spans="1:25" x14ac:dyDescent="0.2">
      <c r="A41" s="6" t="s">
        <v>340</v>
      </c>
      <c r="B41" s="5" t="s">
        <v>42</v>
      </c>
      <c r="C41" s="90"/>
      <c r="D41" s="76">
        <f>投入係数表!Q41</f>
        <v>0</v>
      </c>
      <c r="E41" s="77">
        <f>$C$19*D41</f>
        <v>0</v>
      </c>
      <c r="F41" s="76">
        <f>分析係数表!C44</f>
        <v>0.21127596439169138</v>
      </c>
      <c r="G41" s="77">
        <f>E41*F41</f>
        <v>0</v>
      </c>
      <c r="H41" s="77">
        <v>5.1333949397821817E-4</v>
      </c>
      <c r="I41" s="77">
        <f>C41+H41</f>
        <v>5.1333949397821817E-4</v>
      </c>
      <c r="J41" s="76">
        <f>分析係数表!G44</f>
        <v>0.28586387434554972</v>
      </c>
      <c r="K41" s="78">
        <f>I41*J41</f>
        <v>1.4674521660319745E-4</v>
      </c>
      <c r="L41" s="79"/>
      <c r="M41" s="80"/>
      <c r="N41" s="81">
        <f>分析係数表!H44</f>
        <v>0.11633929638631021</v>
      </c>
      <c r="O41" s="82">
        <f t="shared" si="4"/>
        <v>1.6420527626975447</v>
      </c>
      <c r="P41" s="76">
        <f>分析係数表!C44</f>
        <v>0.21127596439169138</v>
      </c>
      <c r="Q41" s="82">
        <f>O41*P41</f>
        <v>0.3469262810209649</v>
      </c>
      <c r="R41" s="83">
        <v>0.34880084367387609</v>
      </c>
      <c r="S41" s="84">
        <f>I41+R41</f>
        <v>0.34931418316785429</v>
      </c>
      <c r="T41" s="85">
        <f>分析係数表!F44</f>
        <v>0.54973821989528793</v>
      </c>
      <c r="U41" s="86">
        <f>S41*T41</f>
        <v>0.19203135723887277</v>
      </c>
      <c r="V41" s="87">
        <f>分析係数表!D44</f>
        <v>0.41256544502617803</v>
      </c>
      <c r="W41" s="167">
        <f>ROUND(S41*V41,0)</f>
        <v>0</v>
      </c>
      <c r="X41" s="76">
        <f>分析係数表!E44</f>
        <v>0.29528795811518327</v>
      </c>
      <c r="Y41" s="166">
        <f>ROUND(S41*X41,0)</f>
        <v>0</v>
      </c>
    </row>
    <row r="42" spans="1:25" x14ac:dyDescent="0.2">
      <c r="A42" s="6" t="s">
        <v>341</v>
      </c>
      <c r="B42" s="5" t="s">
        <v>278</v>
      </c>
      <c r="C42" s="90"/>
      <c r="D42" s="76">
        <f>投入係数表!Q42</f>
        <v>1.0443864229765013E-3</v>
      </c>
      <c r="E42" s="77">
        <f>$C$19*D42</f>
        <v>0.10443864229765012</v>
      </c>
      <c r="F42" s="76">
        <f>分析係数表!C45</f>
        <v>1</v>
      </c>
      <c r="G42" s="77">
        <f>E42*F42</f>
        <v>0.10443864229765012</v>
      </c>
      <c r="H42" s="77">
        <v>0.12316087420171661</v>
      </c>
      <c r="I42" s="77">
        <f>C42+H42</f>
        <v>0.12316087420171661</v>
      </c>
      <c r="J42" s="76">
        <f>分析係数表!G45</f>
        <v>0</v>
      </c>
      <c r="K42" s="78">
        <f>I42*J42</f>
        <v>0</v>
      </c>
      <c r="L42" s="79"/>
      <c r="M42" s="80"/>
      <c r="N42" s="81">
        <f>分析係数表!H45</f>
        <v>0</v>
      </c>
      <c r="O42" s="82">
        <f t="shared" si="4"/>
        <v>0</v>
      </c>
      <c r="P42" s="76">
        <f>分析係数表!C45</f>
        <v>1</v>
      </c>
      <c r="Q42" s="82">
        <f>O42*P42</f>
        <v>0</v>
      </c>
      <c r="R42" s="83">
        <v>8.693807382448843E-3</v>
      </c>
      <c r="S42" s="84">
        <f>I42+R42</f>
        <v>0.13185468158416544</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投入係数表!Q43</f>
        <v>8.3550913838120102E-3</v>
      </c>
      <c r="E43" s="77">
        <f>$C$19*D43</f>
        <v>0.835509138381201</v>
      </c>
      <c r="F43" s="76">
        <f>分析係数表!C46</f>
        <v>0.67444574095682608</v>
      </c>
      <c r="G43" s="77">
        <f>E43*F43</f>
        <v>0.56350557991170847</v>
      </c>
      <c r="H43" s="77">
        <v>0.61217047149239778</v>
      </c>
      <c r="I43" s="77">
        <f>C43+H43</f>
        <v>0.61217047149239778</v>
      </c>
      <c r="J43" s="76">
        <f>分析係数表!G46</f>
        <v>1.0362694300518135E-2</v>
      </c>
      <c r="K43" s="78">
        <f>I43*J43</f>
        <v>6.3437354558797702E-3</v>
      </c>
      <c r="L43" s="79"/>
      <c r="M43" s="80"/>
      <c r="N43" s="81">
        <f>分析係数表!H46</f>
        <v>2.3785808199529863E-2</v>
      </c>
      <c r="O43" s="82">
        <f t="shared" si="4"/>
        <v>0.33572106141453228</v>
      </c>
      <c r="P43" s="76">
        <f>分析係数表!C46</f>
        <v>0.67444574095682608</v>
      </c>
      <c r="Q43" s="82">
        <f>O43*P43</f>
        <v>0.22642564002053633</v>
      </c>
      <c r="R43" s="83">
        <v>0.23909719845468425</v>
      </c>
      <c r="S43" s="84">
        <f>I43+R43</f>
        <v>0.85126766994708203</v>
      </c>
      <c r="T43" s="85">
        <f>分析係数表!F46</f>
        <v>0.31433506044905007</v>
      </c>
      <c r="U43" s="86">
        <f>S43*T43</f>
        <v>0.26758327449113806</v>
      </c>
      <c r="V43" s="87">
        <f>分析係数表!D46</f>
        <v>0</v>
      </c>
      <c r="W43" s="167">
        <f>ROUND(S43*V43,0)</f>
        <v>0</v>
      </c>
      <c r="X43" s="76">
        <f>分析係数表!E46</f>
        <v>1.7271157167530224E-3</v>
      </c>
      <c r="Y43" s="166">
        <f>ROUND(S43*X43,0)</f>
        <v>0</v>
      </c>
    </row>
    <row r="44" spans="1:25" x14ac:dyDescent="0.2">
      <c r="A44" s="192">
        <v>40</v>
      </c>
      <c r="B44" s="14" t="s">
        <v>150</v>
      </c>
      <c r="C44" s="197">
        <f>SUM(C5:C43)</f>
        <v>100</v>
      </c>
      <c r="D44" s="92">
        <f>投入係数表!Q44</f>
        <v>0.57284595300261099</v>
      </c>
      <c r="E44" s="91">
        <f>SUM(E5:E43)</f>
        <v>57.28459530026111</v>
      </c>
      <c r="F44" s="92">
        <f>分析係数表!C47</f>
        <v>0.30293510145279712</v>
      </c>
      <c r="G44" s="91">
        <f>SUM(G5:G43)</f>
        <v>11.328004254667773</v>
      </c>
      <c r="H44" s="91">
        <f>SUM(H5:H43)</f>
        <v>12.982459281826328</v>
      </c>
      <c r="I44" s="91">
        <f>SUM(I5:I43)</f>
        <v>112.98245928182631</v>
      </c>
      <c r="J44" s="92">
        <f>分析係数表!G47</f>
        <v>0.26248630220382319</v>
      </c>
      <c r="K44" s="93">
        <f>SUM(K5:K43)</f>
        <v>22.510914274838694</v>
      </c>
      <c r="L44" s="94">
        <f>最終需要_まとめ!$L$33</f>
        <v>0.627</v>
      </c>
      <c r="M44" s="91">
        <f>K44*L44</f>
        <v>14.114343250323861</v>
      </c>
      <c r="N44" s="95">
        <f>分析係数表!H47</f>
        <v>1</v>
      </c>
      <c r="O44" s="96">
        <f>SUM(O5:O43)</f>
        <v>14.114343250323863</v>
      </c>
      <c r="P44" s="92">
        <f>分析係数表!C47</f>
        <v>0.30293510145279712</v>
      </c>
      <c r="Q44" s="96">
        <f>SUM(Q5:Q43)</f>
        <v>3.6187163506121482</v>
      </c>
      <c r="R44" s="91">
        <f>SUM(R5:R43)</f>
        <v>3.9893340215834061</v>
      </c>
      <c r="S44" s="97">
        <f>SUM(S5:S43)</f>
        <v>116.97179330340975</v>
      </c>
      <c r="T44" s="98">
        <f>分析係数表!F47</f>
        <v>0.4935102885669061</v>
      </c>
      <c r="U44" s="99">
        <f>SUM(U5:U43)</f>
        <v>49.525448085634039</v>
      </c>
      <c r="V44" s="100">
        <f>分析係数表!D47</f>
        <v>0.11041032509436259</v>
      </c>
      <c r="W44" s="164">
        <f>SUM(W5:W43)</f>
        <v>1</v>
      </c>
      <c r="X44" s="92">
        <f>分析係数表!E47</f>
        <v>8.4451479361987089E-2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297</v>
      </c>
      <c r="S2" s="3" t="s">
        <v>152</v>
      </c>
      <c r="U2" s="64" t="s">
        <v>209</v>
      </c>
      <c r="W2" s="3" t="s">
        <v>130</v>
      </c>
      <c r="Y2" s="3" t="s">
        <v>153</v>
      </c>
    </row>
    <row r="3" spans="1:25" ht="44" x14ac:dyDescent="0.2">
      <c r="B3" s="65"/>
      <c r="C3" s="66" t="s">
        <v>227</v>
      </c>
      <c r="D3" s="66" t="s">
        <v>311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投入係数表!R5</f>
        <v>0</v>
      </c>
      <c r="E5" s="77">
        <f t="shared" ref="E5:E38" si="0">$C$20*D5</f>
        <v>0</v>
      </c>
      <c r="F5" s="76">
        <f>分析係数表!C8</f>
        <v>0.98909090909090913</v>
      </c>
      <c r="G5" s="77">
        <f t="shared" ref="G5:G38" si="1">E5*F5</f>
        <v>0</v>
      </c>
      <c r="H5" s="77">
        <f t="array" ref="H5:H43">MMULT(逆行列係数!C5:AO43,'16'!G5:G43)</f>
        <v>2.4711325024666651E-3</v>
      </c>
      <c r="I5" s="77">
        <f t="shared" ref="I5:I38" si="2">C5+H5</f>
        <v>2.4711325024666651E-3</v>
      </c>
      <c r="J5" s="76">
        <f>分析係数表!G8</f>
        <v>0.12014134275618374</v>
      </c>
      <c r="K5" s="78">
        <f t="shared" ref="K5:K38" si="3">I5*J5</f>
        <v>2.9688517697479369E-4</v>
      </c>
      <c r="L5" s="79" t="s">
        <v>183</v>
      </c>
      <c r="M5" s="80" t="s">
        <v>183</v>
      </c>
      <c r="N5" s="81">
        <f>分析係数表!H8</f>
        <v>1.3068249731064983E-2</v>
      </c>
      <c r="O5" s="82">
        <f t="shared" ref="O5:O43" si="4">$M$44*N5</f>
        <v>0.19751435171085049</v>
      </c>
      <c r="P5" s="76">
        <f>分析係数表!C8</f>
        <v>0.98909090909090913</v>
      </c>
      <c r="Q5" s="82">
        <f t="shared" ref="Q5:Q38" si="5">O5*P5</f>
        <v>0.19535964969218667</v>
      </c>
      <c r="R5" s="83">
        <f t="array" ref="R5:R43">MMULT(逆行列係数!C5:AO43,'16'!Q5:Q43)</f>
        <v>0.23803198323684252</v>
      </c>
      <c r="S5" s="84">
        <f t="shared" ref="S5:S38" si="6">I5+R5</f>
        <v>0.24050311573930919</v>
      </c>
      <c r="T5" s="85">
        <f>分析係数表!F8</f>
        <v>0.45141342756183744</v>
      </c>
      <c r="U5" s="86">
        <f t="shared" ref="U5:U38" si="7">S5*T5</f>
        <v>0.10856633581518285</v>
      </c>
      <c r="V5" s="87">
        <f>分析係数表!D8</f>
        <v>0.18992932862190812</v>
      </c>
      <c r="W5" s="167">
        <f t="shared" ref="W5:W38" si="8">ROUND(S5*V5,0)</f>
        <v>0</v>
      </c>
      <c r="X5" s="76">
        <f>分析係数表!E8</f>
        <v>0.11484098939929328</v>
      </c>
      <c r="Y5" s="166">
        <f t="shared" ref="Y5:Y38" si="9">ROUND(S5*X5,0)</f>
        <v>0</v>
      </c>
    </row>
    <row r="6" spans="1:25" x14ac:dyDescent="0.2">
      <c r="A6" s="6" t="s">
        <v>219</v>
      </c>
      <c r="B6" s="5" t="s">
        <v>265</v>
      </c>
      <c r="C6" s="90"/>
      <c r="D6" s="76">
        <f>投入係数表!R6</f>
        <v>0</v>
      </c>
      <c r="E6" s="77">
        <f t="shared" si="0"/>
        <v>0</v>
      </c>
      <c r="F6" s="76">
        <f>分析係数表!C9</f>
        <v>0.97580645161290325</v>
      </c>
      <c r="G6" s="77">
        <f t="shared" si="1"/>
        <v>0</v>
      </c>
      <c r="H6" s="77">
        <v>8.171274059553665E-3</v>
      </c>
      <c r="I6" s="77">
        <f t="shared" si="2"/>
        <v>8.171274059553665E-3</v>
      </c>
      <c r="J6" s="76">
        <f>分析係数表!G9</f>
        <v>0.23846153846153847</v>
      </c>
      <c r="K6" s="78">
        <f t="shared" si="3"/>
        <v>1.948534583432028E-3</v>
      </c>
      <c r="L6" s="79"/>
      <c r="M6" s="80"/>
      <c r="N6" s="81">
        <f>分析係数表!H9</f>
        <v>6.773178214271485E-4</v>
      </c>
      <c r="O6" s="82">
        <f t="shared" si="4"/>
        <v>1.0237024326477006E-2</v>
      </c>
      <c r="P6" s="76">
        <f>分析係数表!C9</f>
        <v>0.97580645161290325</v>
      </c>
      <c r="Q6" s="82">
        <f t="shared" si="5"/>
        <v>9.9893543830944977E-3</v>
      </c>
      <c r="R6" s="83">
        <v>1.3980558757336455E-2</v>
      </c>
      <c r="S6" s="84">
        <f t="shared" si="6"/>
        <v>2.2151832816890121E-2</v>
      </c>
      <c r="T6" s="85">
        <f>分析係数表!F9</f>
        <v>0.65384615384615385</v>
      </c>
      <c r="U6" s="86">
        <f t="shared" si="7"/>
        <v>1.4483890687966619E-2</v>
      </c>
      <c r="V6" s="87">
        <f>分析係数表!D9</f>
        <v>0.11538461538461539</v>
      </c>
      <c r="W6" s="167">
        <f t="shared" si="8"/>
        <v>0</v>
      </c>
      <c r="X6" s="76">
        <f>分析係数表!E9</f>
        <v>0</v>
      </c>
      <c r="Y6" s="166">
        <f t="shared" si="9"/>
        <v>0</v>
      </c>
    </row>
    <row r="7" spans="1:25" x14ac:dyDescent="0.2">
      <c r="A7" s="6" t="s">
        <v>220</v>
      </c>
      <c r="B7" s="5" t="s">
        <v>266</v>
      </c>
      <c r="C7" s="90"/>
      <c r="D7" s="76">
        <f>投入係数表!R7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2.0474048652954012E-2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投入係数表!R8</f>
        <v>0</v>
      </c>
      <c r="E8" s="77">
        <f t="shared" si="0"/>
        <v>0</v>
      </c>
      <c r="F8" s="76">
        <f>分析係数表!C11</f>
        <v>0.58682634730538918</v>
      </c>
      <c r="G8" s="77">
        <f t="shared" si="1"/>
        <v>0</v>
      </c>
      <c r="H8" s="77">
        <v>4.3038407807047672E-2</v>
      </c>
      <c r="I8" s="77">
        <f t="shared" si="2"/>
        <v>4.3038407807047672E-2</v>
      </c>
      <c r="J8" s="76">
        <f>分析係数表!G11</f>
        <v>0.35416666666666669</v>
      </c>
      <c r="K8" s="78">
        <f t="shared" si="3"/>
        <v>1.5242769431662717E-2</v>
      </c>
      <c r="L8" s="79"/>
      <c r="M8" s="80"/>
      <c r="N8" s="81">
        <f>分析係数表!H11</f>
        <v>-3.9842224789832265E-5</v>
      </c>
      <c r="O8" s="82">
        <f t="shared" si="4"/>
        <v>-6.02177901557471E-4</v>
      </c>
      <c r="P8" s="76">
        <f>分析係数表!C11</f>
        <v>0.58682634730538918</v>
      </c>
      <c r="Q8" s="82">
        <f t="shared" si="5"/>
        <v>-3.5337385839899493E-4</v>
      </c>
      <c r="R8" s="83">
        <v>4.2013605304148946E-3</v>
      </c>
      <c r="S8" s="84">
        <f t="shared" si="6"/>
        <v>4.7239768337462566E-2</v>
      </c>
      <c r="T8" s="85">
        <f>分析係数表!F11</f>
        <v>0.57638888888888884</v>
      </c>
      <c r="U8" s="86">
        <f t="shared" si="7"/>
        <v>2.722847758339856E-2</v>
      </c>
      <c r="V8" s="87">
        <f>分析係数表!D11</f>
        <v>0</v>
      </c>
      <c r="W8" s="167">
        <f t="shared" si="8"/>
        <v>0</v>
      </c>
      <c r="X8" s="76">
        <f>分析係数表!E11</f>
        <v>0</v>
      </c>
      <c r="Y8" s="166">
        <f t="shared" si="9"/>
        <v>0</v>
      </c>
    </row>
    <row r="9" spans="1:25" x14ac:dyDescent="0.2">
      <c r="A9" s="6" t="s">
        <v>222</v>
      </c>
      <c r="B9" s="5" t="s">
        <v>190</v>
      </c>
      <c r="C9" s="90"/>
      <c r="D9" s="76">
        <f>投入係数表!R9</f>
        <v>0</v>
      </c>
      <c r="E9" s="77">
        <f t="shared" si="0"/>
        <v>0</v>
      </c>
      <c r="F9" s="76">
        <f>分析係数表!C12</f>
        <v>4.9122807017544234E-3</v>
      </c>
      <c r="G9" s="77">
        <f t="shared" si="1"/>
        <v>0</v>
      </c>
      <c r="H9" s="77">
        <v>1.9077076427864722E-5</v>
      </c>
      <c r="I9" s="77">
        <f t="shared" si="2"/>
        <v>1.9077076427864722E-5</v>
      </c>
      <c r="J9" s="76">
        <f>分析係数表!G12</f>
        <v>0.15517241379310345</v>
      </c>
      <c r="K9" s="78">
        <f t="shared" si="3"/>
        <v>2.9602359974272846E-6</v>
      </c>
      <c r="L9" s="79"/>
      <c r="M9" s="80"/>
      <c r="N9" s="81">
        <f>分析係数表!H12</f>
        <v>9.8290768556516195E-2</v>
      </c>
      <c r="O9" s="82">
        <f t="shared" si="4"/>
        <v>1.4855728831422808</v>
      </c>
      <c r="P9" s="76">
        <f>分析係数表!C12</f>
        <v>4.9122807017544234E-3</v>
      </c>
      <c r="Q9" s="82">
        <f t="shared" si="5"/>
        <v>7.2975510049095053E-3</v>
      </c>
      <c r="R9" s="83">
        <v>7.7186099518799555E-3</v>
      </c>
      <c r="S9" s="84">
        <f t="shared" si="6"/>
        <v>7.7376870283078205E-3</v>
      </c>
      <c r="T9" s="85">
        <f>分析係数表!F12</f>
        <v>0.31896551724137934</v>
      </c>
      <c r="U9" s="86">
        <f t="shared" si="7"/>
        <v>2.4680553452361156E-3</v>
      </c>
      <c r="V9" s="87">
        <f>分析係数表!D12</f>
        <v>0.18965517241379309</v>
      </c>
      <c r="W9" s="167">
        <f t="shared" si="8"/>
        <v>0</v>
      </c>
      <c r="X9" s="76">
        <f>分析係数表!E12</f>
        <v>0.12931034482758622</v>
      </c>
      <c r="Y9" s="166">
        <f t="shared" si="9"/>
        <v>0</v>
      </c>
    </row>
    <row r="10" spans="1:25" x14ac:dyDescent="0.2">
      <c r="A10" s="6" t="s">
        <v>223</v>
      </c>
      <c r="B10" s="5" t="s">
        <v>28</v>
      </c>
      <c r="C10" s="90"/>
      <c r="D10" s="76">
        <f>投入係数表!R10</f>
        <v>1.9065776930409914E-3</v>
      </c>
      <c r="E10" s="77">
        <f t="shared" si="0"/>
        <v>0.19065776930409914</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0.22280582357626424</v>
      </c>
      <c r="P10" s="76">
        <f>分析係数表!C13</f>
        <v>0</v>
      </c>
      <c r="Q10" s="82">
        <f t="shared" si="5"/>
        <v>0</v>
      </c>
      <c r="R10" s="83">
        <v>0</v>
      </c>
      <c r="S10" s="84">
        <f t="shared" si="6"/>
        <v>0</v>
      </c>
      <c r="T10" s="85">
        <f>分析係数表!F13</f>
        <v>0.38505747126436779</v>
      </c>
      <c r="U10" s="86">
        <f t="shared" si="7"/>
        <v>0</v>
      </c>
      <c r="V10" s="87">
        <f>分析係数表!D13</f>
        <v>0.37931034482758619</v>
      </c>
      <c r="W10" s="167">
        <f t="shared" si="8"/>
        <v>0</v>
      </c>
      <c r="X10" s="76">
        <f>分析係数表!E13</f>
        <v>0.33333333333333331</v>
      </c>
      <c r="Y10" s="166">
        <f t="shared" si="9"/>
        <v>0</v>
      </c>
    </row>
    <row r="11" spans="1:25" x14ac:dyDescent="0.2">
      <c r="A11" s="6" t="s">
        <v>224</v>
      </c>
      <c r="B11" s="5" t="s">
        <v>267</v>
      </c>
      <c r="C11" s="90"/>
      <c r="D11" s="76">
        <f>投入係数表!R11</f>
        <v>9.5328884652049568E-4</v>
      </c>
      <c r="E11" s="77">
        <f t="shared" si="0"/>
        <v>9.532888465204957E-2</v>
      </c>
      <c r="F11" s="76">
        <f>分析係数表!C14</f>
        <v>0.28421052631578947</v>
      </c>
      <c r="G11" s="77">
        <f t="shared" si="1"/>
        <v>2.7093472480056193E-2</v>
      </c>
      <c r="H11" s="77">
        <v>8.9595509778841217E-2</v>
      </c>
      <c r="I11" s="77">
        <f t="shared" si="2"/>
        <v>8.9595509778841217E-2</v>
      </c>
      <c r="J11" s="76">
        <f>分析係数表!G14</f>
        <v>0.16638935108153077</v>
      </c>
      <c r="K11" s="78">
        <f t="shared" si="3"/>
        <v>1.4907738731920335E-2</v>
      </c>
      <c r="L11" s="79"/>
      <c r="M11" s="80"/>
      <c r="N11" s="81">
        <f>分析係数表!H14</f>
        <v>1.2351089684848001E-3</v>
      </c>
      <c r="O11" s="82">
        <f t="shared" si="4"/>
        <v>1.8667514948281599E-2</v>
      </c>
      <c r="P11" s="76">
        <f>分析係数表!C14</f>
        <v>0.28421052631578947</v>
      </c>
      <c r="Q11" s="82">
        <f t="shared" si="5"/>
        <v>5.3055042484589808E-3</v>
      </c>
      <c r="R11" s="83">
        <v>2.2946262537191047E-2</v>
      </c>
      <c r="S11" s="84">
        <f t="shared" si="6"/>
        <v>0.11254177231603227</v>
      </c>
      <c r="T11" s="85">
        <f>分析係数表!F14</f>
        <v>0.35440931780366058</v>
      </c>
      <c r="U11" s="86">
        <f t="shared" si="7"/>
        <v>3.9885852750939893E-2</v>
      </c>
      <c r="V11" s="87">
        <f>分析係数表!D14</f>
        <v>9.9833610648918464E-2</v>
      </c>
      <c r="W11" s="167">
        <f t="shared" si="8"/>
        <v>0</v>
      </c>
      <c r="X11" s="76">
        <f>分析係数表!E14</f>
        <v>6.8219633943427616E-2</v>
      </c>
      <c r="Y11" s="166">
        <f t="shared" si="9"/>
        <v>0</v>
      </c>
    </row>
    <row r="12" spans="1:25" x14ac:dyDescent="0.2">
      <c r="A12" s="6" t="s">
        <v>225</v>
      </c>
      <c r="B12" s="5" t="s">
        <v>29</v>
      </c>
      <c r="C12" s="90"/>
      <c r="D12" s="76">
        <f>投入係数表!R12</f>
        <v>3.8131553860819827E-3</v>
      </c>
      <c r="E12" s="77">
        <f t="shared" si="0"/>
        <v>0.38131553860819828</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0.13789873945666084</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90"/>
      <c r="D13" s="76">
        <f>投入係数表!R13</f>
        <v>9.5328884652049568E-4</v>
      </c>
      <c r="E13" s="77">
        <f t="shared" si="0"/>
        <v>9.532888465204957E-2</v>
      </c>
      <c r="F13" s="76">
        <f>分析係数表!C16</f>
        <v>1.2870012870012881E-2</v>
      </c>
      <c r="G13" s="77">
        <f t="shared" si="1"/>
        <v>1.2268839723558514E-3</v>
      </c>
      <c r="H13" s="77">
        <v>1.9769138086559489E-3</v>
      </c>
      <c r="I13" s="77">
        <f t="shared" si="2"/>
        <v>1.9769138086559489E-3</v>
      </c>
      <c r="J13" s="76">
        <f>分析係数表!G16</f>
        <v>4.3478260869565216E-2</v>
      </c>
      <c r="K13" s="78">
        <f t="shared" si="3"/>
        <v>8.5952774289389081E-5</v>
      </c>
      <c r="L13" s="79"/>
      <c r="M13" s="80"/>
      <c r="N13" s="81">
        <f>分析係数表!H16</f>
        <v>1.7650105581895694E-2</v>
      </c>
      <c r="O13" s="82">
        <f t="shared" si="4"/>
        <v>0.26676481038995964</v>
      </c>
      <c r="P13" s="76">
        <f>分析係数表!C16</f>
        <v>1.2870012870012881E-2</v>
      </c>
      <c r="Q13" s="82">
        <f t="shared" si="5"/>
        <v>3.4332665429853268E-3</v>
      </c>
      <c r="R13" s="83">
        <v>3.7011868012480093E-3</v>
      </c>
      <c r="S13" s="84">
        <f t="shared" si="6"/>
        <v>5.6781006099039582E-3</v>
      </c>
      <c r="T13" s="85">
        <f>分析係数表!F16</f>
        <v>0.30434782608695654</v>
      </c>
      <c r="U13" s="86">
        <f t="shared" si="7"/>
        <v>1.7281175769272917E-3</v>
      </c>
      <c r="V13" s="87">
        <f>分析係数表!D16</f>
        <v>0</v>
      </c>
      <c r="W13" s="167">
        <f t="shared" si="8"/>
        <v>0</v>
      </c>
      <c r="X13" s="76">
        <f>分析係数表!E16</f>
        <v>0</v>
      </c>
      <c r="Y13" s="166">
        <f t="shared" si="9"/>
        <v>0</v>
      </c>
    </row>
    <row r="14" spans="1:25" x14ac:dyDescent="0.2">
      <c r="A14" s="6" t="s">
        <v>2</v>
      </c>
      <c r="B14" s="5" t="s">
        <v>364</v>
      </c>
      <c r="C14" s="90"/>
      <c r="D14" s="76">
        <f>投入係数表!R14</f>
        <v>2.0972354623450904E-2</v>
      </c>
      <c r="E14" s="77">
        <f t="shared" si="0"/>
        <v>2.0972354623450906</v>
      </c>
      <c r="F14" s="76">
        <f>分析係数表!C17</f>
        <v>0.42397137745974955</v>
      </c>
      <c r="G14" s="77">
        <f t="shared" si="1"/>
        <v>0.88916780782788274</v>
      </c>
      <c r="H14" s="77">
        <v>1.0918643946031845</v>
      </c>
      <c r="I14" s="77">
        <f t="shared" si="2"/>
        <v>1.0918643946031845</v>
      </c>
      <c r="J14" s="76">
        <f>分析係数表!G17</f>
        <v>0.21220930232558138</v>
      </c>
      <c r="K14" s="78">
        <f t="shared" si="3"/>
        <v>0.23170378141288508</v>
      </c>
      <c r="L14" s="79"/>
      <c r="M14" s="80"/>
      <c r="N14" s="81">
        <f>分析係数表!H17</f>
        <v>2.9483246344475873E-3</v>
      </c>
      <c r="O14" s="82">
        <f t="shared" si="4"/>
        <v>4.456116471525285E-2</v>
      </c>
      <c r="P14" s="76">
        <f>分析係数表!C17</f>
        <v>0.42397137745974955</v>
      </c>
      <c r="Q14" s="82">
        <f t="shared" si="5"/>
        <v>1.889265838553654E-2</v>
      </c>
      <c r="R14" s="83">
        <v>3.79625081142759E-2</v>
      </c>
      <c r="S14" s="84">
        <f t="shared" si="6"/>
        <v>1.1298269027174603</v>
      </c>
      <c r="T14" s="85">
        <f>分析係数表!F17</f>
        <v>0.32194767441860467</v>
      </c>
      <c r="U14" s="86">
        <f t="shared" si="7"/>
        <v>0.36374514382546147</v>
      </c>
      <c r="V14" s="87">
        <f>分析係数表!D17</f>
        <v>4.1908914728682169E-2</v>
      </c>
      <c r="W14" s="167">
        <f t="shared" si="8"/>
        <v>0</v>
      </c>
      <c r="X14" s="76">
        <f>分析係数表!E17</f>
        <v>4.2151162790697673E-2</v>
      </c>
      <c r="Y14" s="166">
        <f t="shared" si="9"/>
        <v>0</v>
      </c>
    </row>
    <row r="15" spans="1:25" x14ac:dyDescent="0.2">
      <c r="A15" s="6" t="s">
        <v>3</v>
      </c>
      <c r="B15" s="5" t="s">
        <v>31</v>
      </c>
      <c r="C15" s="90"/>
      <c r="D15" s="76">
        <f>投入係数表!R15</f>
        <v>4.7664442326024788E-3</v>
      </c>
      <c r="E15" s="77">
        <f t="shared" si="0"/>
        <v>0.47664442326024786</v>
      </c>
      <c r="F15" s="76">
        <f>分析係数表!C18</f>
        <v>0.3411764705882353</v>
      </c>
      <c r="G15" s="77">
        <f t="shared" si="1"/>
        <v>0.16261986205349632</v>
      </c>
      <c r="H15" s="77">
        <v>0.19118287451179727</v>
      </c>
      <c r="I15" s="77">
        <f t="shared" si="2"/>
        <v>0.19118287451179727</v>
      </c>
      <c r="J15" s="76">
        <f>分析係数表!G18</f>
        <v>0.21582733812949639</v>
      </c>
      <c r="K15" s="78">
        <f t="shared" si="3"/>
        <v>4.1262490901826751E-2</v>
      </c>
      <c r="L15" s="79"/>
      <c r="M15" s="80"/>
      <c r="N15" s="81">
        <f>分析係数表!H18</f>
        <v>4.7810669747798716E-4</v>
      </c>
      <c r="O15" s="82">
        <f t="shared" si="4"/>
        <v>7.2261348186896512E-3</v>
      </c>
      <c r="P15" s="76">
        <f>分析係数表!C18</f>
        <v>0.3411764705882353</v>
      </c>
      <c r="Q15" s="82">
        <f t="shared" si="5"/>
        <v>2.4653871734352929E-3</v>
      </c>
      <c r="R15" s="83">
        <v>5.1294739838254923E-3</v>
      </c>
      <c r="S15" s="84">
        <f t="shared" si="6"/>
        <v>0.19631234849562276</v>
      </c>
      <c r="T15" s="85">
        <f>分析係数表!F18</f>
        <v>0.45899280575539569</v>
      </c>
      <c r="U15" s="86">
        <f t="shared" si="7"/>
        <v>9.0105955640436927E-2</v>
      </c>
      <c r="V15" s="87">
        <f>分析係数表!D18</f>
        <v>0.1223021582733813</v>
      </c>
      <c r="W15" s="167">
        <f t="shared" si="8"/>
        <v>0</v>
      </c>
      <c r="X15" s="76">
        <f>分析係数表!E18</f>
        <v>0.12949640287769784</v>
      </c>
      <c r="Y15" s="166">
        <f t="shared" si="9"/>
        <v>0</v>
      </c>
    </row>
    <row r="16" spans="1:25" x14ac:dyDescent="0.2">
      <c r="A16" s="6" t="s">
        <v>4</v>
      </c>
      <c r="B16" s="5" t="s">
        <v>32</v>
      </c>
      <c r="C16" s="90"/>
      <c r="D16" s="76">
        <f>投入係数表!R16</f>
        <v>9.532888465204957E-2</v>
      </c>
      <c r="E16" s="77">
        <f t="shared" si="0"/>
        <v>9.532888465204957</v>
      </c>
      <c r="F16" s="76">
        <f>分析係数表!C19</f>
        <v>3.2631144155307767E-2</v>
      </c>
      <c r="G16" s="77">
        <f t="shared" si="1"/>
        <v>0.31106905772457355</v>
      </c>
      <c r="H16" s="77">
        <v>0.34781137286985014</v>
      </c>
      <c r="I16" s="77">
        <f t="shared" si="2"/>
        <v>0.34781137286985014</v>
      </c>
      <c r="J16" s="76">
        <f>分析係数表!G19</f>
        <v>5.8988764044943819E-2</v>
      </c>
      <c r="K16" s="78">
        <f t="shared" si="3"/>
        <v>2.0516963006367565E-2</v>
      </c>
      <c r="L16" s="79"/>
      <c r="M16" s="80"/>
      <c r="N16" s="81">
        <f>分析係数表!H19</f>
        <v>-1.1952667436949679E-4</v>
      </c>
      <c r="O16" s="82">
        <f t="shared" si="4"/>
        <v>-1.8065337046724128E-3</v>
      </c>
      <c r="P16" s="76">
        <f>分析係数表!C19</f>
        <v>3.2631144155307767E-2</v>
      </c>
      <c r="Q16" s="82">
        <f t="shared" si="5"/>
        <v>-5.8949261738587693E-5</v>
      </c>
      <c r="R16" s="83">
        <v>3.7925287081908547E-4</v>
      </c>
      <c r="S16" s="84">
        <f t="shared" si="6"/>
        <v>0.34819062574066922</v>
      </c>
      <c r="T16" s="85">
        <f>分析係数表!F19</f>
        <v>0.2443820224719101</v>
      </c>
      <c r="U16" s="86">
        <f t="shared" si="7"/>
        <v>8.509152932426467E-2</v>
      </c>
      <c r="V16" s="87">
        <f>分析係数表!D19</f>
        <v>4.49438202247191E-2</v>
      </c>
      <c r="W16" s="167">
        <f t="shared" si="8"/>
        <v>0</v>
      </c>
      <c r="X16" s="76">
        <f>分析係数表!E19</f>
        <v>4.7752808988764044E-2</v>
      </c>
      <c r="Y16" s="166">
        <f t="shared" si="9"/>
        <v>0</v>
      </c>
    </row>
    <row r="17" spans="1:25" x14ac:dyDescent="0.2">
      <c r="A17" s="6" t="s">
        <v>5</v>
      </c>
      <c r="B17" s="5" t="s">
        <v>33</v>
      </c>
      <c r="C17" s="90"/>
      <c r="D17" s="76">
        <f>投入係数表!R17</f>
        <v>2.0019065776930411E-2</v>
      </c>
      <c r="E17" s="77">
        <f t="shared" si="0"/>
        <v>2.0019065776930409</v>
      </c>
      <c r="F17" s="76">
        <f>分析係数表!C20</f>
        <v>6.4516129032258118E-2</v>
      </c>
      <c r="G17" s="77">
        <f t="shared" si="1"/>
        <v>0.12915526307697048</v>
      </c>
      <c r="H17" s="77">
        <v>0.15637543605500645</v>
      </c>
      <c r="I17" s="77">
        <f t="shared" si="2"/>
        <v>0.15637543605500645</v>
      </c>
      <c r="J17" s="76">
        <f>分析係数表!G20</f>
        <v>0.10153846153846154</v>
      </c>
      <c r="K17" s="78">
        <f t="shared" si="3"/>
        <v>1.5878121199431425E-2</v>
      </c>
      <c r="L17" s="79"/>
      <c r="M17" s="80"/>
      <c r="N17" s="81">
        <f>分析係数表!H20</f>
        <v>5.9763337184748399E-4</v>
      </c>
      <c r="O17" s="82">
        <f t="shared" si="4"/>
        <v>9.0326685233620644E-3</v>
      </c>
      <c r="P17" s="76">
        <f>分析係数表!C20</f>
        <v>6.4516129032258118E-2</v>
      </c>
      <c r="Q17" s="82">
        <f t="shared" si="5"/>
        <v>5.8275280795884335E-4</v>
      </c>
      <c r="R17" s="83">
        <v>1.3754859917500199E-3</v>
      </c>
      <c r="S17" s="84">
        <f t="shared" si="6"/>
        <v>0.15775092204675648</v>
      </c>
      <c r="T17" s="85">
        <f>分析係数表!F20</f>
        <v>0.22461538461538461</v>
      </c>
      <c r="U17" s="86">
        <f t="shared" si="7"/>
        <v>3.5433284028963757E-2</v>
      </c>
      <c r="V17" s="87">
        <f>分析係数表!D20</f>
        <v>1.2307692307692308E-2</v>
      </c>
      <c r="W17" s="167">
        <f t="shared" si="8"/>
        <v>0</v>
      </c>
      <c r="X17" s="76">
        <f>分析係数表!E20</f>
        <v>1.2307692307692308E-2</v>
      </c>
      <c r="Y17" s="166">
        <f t="shared" si="9"/>
        <v>0</v>
      </c>
    </row>
    <row r="18" spans="1:25" x14ac:dyDescent="0.2">
      <c r="A18" s="6" t="s">
        <v>6</v>
      </c>
      <c r="B18" s="5" t="s">
        <v>34</v>
      </c>
      <c r="C18" s="90"/>
      <c r="D18" s="76">
        <f>投入係数表!R18</f>
        <v>3.336510962821735E-2</v>
      </c>
      <c r="E18" s="77">
        <f t="shared" si="0"/>
        <v>3.3365109628217349</v>
      </c>
      <c r="F18" s="76">
        <f>分析係数表!C21</f>
        <v>0.91527001862197399</v>
      </c>
      <c r="G18" s="77">
        <f t="shared" si="1"/>
        <v>3.0538084510742696</v>
      </c>
      <c r="H18" s="77">
        <v>3.3885795220164057</v>
      </c>
      <c r="I18" s="77">
        <f t="shared" si="2"/>
        <v>3.3885795220164057</v>
      </c>
      <c r="J18" s="76">
        <f>分析係数表!G21</f>
        <v>0.28514332965821387</v>
      </c>
      <c r="K18" s="78">
        <f t="shared" si="3"/>
        <v>0.96623084771939671</v>
      </c>
      <c r="L18" s="79"/>
      <c r="M18" s="80"/>
      <c r="N18" s="81">
        <f>分析係数表!H21</f>
        <v>9.9605561974580657E-4</v>
      </c>
      <c r="O18" s="82">
        <f t="shared" si="4"/>
        <v>1.5054447538936774E-2</v>
      </c>
      <c r="P18" s="76">
        <f>分析係数表!C21</f>
        <v>0.91527001862197399</v>
      </c>
      <c r="Q18" s="82">
        <f t="shared" si="5"/>
        <v>1.3778884479306192E-2</v>
      </c>
      <c r="R18" s="83">
        <v>2.886551196851115E-2</v>
      </c>
      <c r="S18" s="84">
        <f t="shared" si="6"/>
        <v>3.4174450339849169</v>
      </c>
      <c r="T18" s="85">
        <f>分析係数表!F21</f>
        <v>0.42530319735391398</v>
      </c>
      <c r="U18" s="86">
        <f t="shared" si="7"/>
        <v>1.4534502997350405</v>
      </c>
      <c r="V18" s="87">
        <f>分析係数表!D21</f>
        <v>8.7513781697905177E-2</v>
      </c>
      <c r="W18" s="167">
        <f t="shared" si="8"/>
        <v>0</v>
      </c>
      <c r="X18" s="76">
        <f>分析係数表!E21</f>
        <v>7.5661521499448728E-2</v>
      </c>
      <c r="Y18" s="166">
        <f t="shared" si="9"/>
        <v>0</v>
      </c>
    </row>
    <row r="19" spans="1:25" x14ac:dyDescent="0.2">
      <c r="A19" s="6" t="s">
        <v>7</v>
      </c>
      <c r="B19" s="5" t="s">
        <v>268</v>
      </c>
      <c r="C19" s="90"/>
      <c r="D19" s="76">
        <f>投入係数表!R19</f>
        <v>4.0991420400381312E-2</v>
      </c>
      <c r="E19" s="77">
        <f t="shared" si="0"/>
        <v>4.0991420400381315</v>
      </c>
      <c r="F19" s="76">
        <f>分析係数表!C22</f>
        <v>0.14107142857142863</v>
      </c>
      <c r="G19" s="77">
        <f t="shared" si="1"/>
        <v>0.57827182350537953</v>
      </c>
      <c r="H19" s="77">
        <v>0.59716694311887297</v>
      </c>
      <c r="I19" s="77">
        <f t="shared" si="2"/>
        <v>0.59716694311887297</v>
      </c>
      <c r="J19" s="76">
        <f>分析係数表!G22</f>
        <v>0.19425587467362923</v>
      </c>
      <c r="K19" s="78">
        <f t="shared" si="3"/>
        <v>0.11600318686173407</v>
      </c>
      <c r="L19" s="79"/>
      <c r="M19" s="80"/>
      <c r="N19" s="81">
        <f>分析係数表!H22</f>
        <v>3.9842224789832265E-5</v>
      </c>
      <c r="O19" s="82">
        <f t="shared" si="4"/>
        <v>6.02177901557471E-4</v>
      </c>
      <c r="P19" s="76">
        <f>分析係数表!C22</f>
        <v>0.14107142857142863</v>
      </c>
      <c r="Q19" s="82">
        <f t="shared" si="5"/>
        <v>8.4950096826857545E-5</v>
      </c>
      <c r="R19" s="83">
        <v>7.138205890501009E-4</v>
      </c>
      <c r="S19" s="84">
        <f t="shared" si="6"/>
        <v>0.59788076370792309</v>
      </c>
      <c r="T19" s="85">
        <f>分析係数表!F22</f>
        <v>0.41148825065274153</v>
      </c>
      <c r="U19" s="86">
        <f t="shared" si="7"/>
        <v>0.24602090955709838</v>
      </c>
      <c r="V19" s="87">
        <f>分析係数表!D22</f>
        <v>6.2663185378590081E-3</v>
      </c>
      <c r="W19" s="167">
        <f t="shared" si="8"/>
        <v>0</v>
      </c>
      <c r="X19" s="76">
        <f>分析係数表!E22</f>
        <v>5.2219321148825066E-3</v>
      </c>
      <c r="Y19" s="166">
        <f t="shared" si="9"/>
        <v>0</v>
      </c>
    </row>
    <row r="20" spans="1:25" x14ac:dyDescent="0.2">
      <c r="A20" s="6" t="s">
        <v>8</v>
      </c>
      <c r="B20" s="5" t="s">
        <v>269</v>
      </c>
      <c r="C20" s="75">
        <f>最終需要_まとめ!C21</f>
        <v>100</v>
      </c>
      <c r="D20" s="76">
        <f>投入係数表!R20</f>
        <v>0.15157292659675881</v>
      </c>
      <c r="E20" s="77">
        <f t="shared" si="0"/>
        <v>15.15729265967588</v>
      </c>
      <c r="F20" s="76">
        <f>分析係数表!C23</f>
        <v>0</v>
      </c>
      <c r="G20" s="77">
        <f t="shared" si="1"/>
        <v>0</v>
      </c>
      <c r="H20" s="77">
        <v>0</v>
      </c>
      <c r="I20" s="77">
        <f t="shared" si="2"/>
        <v>100</v>
      </c>
      <c r="J20" s="76">
        <f>分析係数表!G23</f>
        <v>0.21448999046711154</v>
      </c>
      <c r="K20" s="78">
        <f t="shared" si="3"/>
        <v>21.448999046711155</v>
      </c>
      <c r="L20" s="79"/>
      <c r="M20" s="80"/>
      <c r="N20" s="81">
        <f>分析係数表!H23</f>
        <v>3.9842224789832265E-5</v>
      </c>
      <c r="O20" s="82">
        <f t="shared" si="4"/>
        <v>6.02177901557471E-4</v>
      </c>
      <c r="P20" s="76">
        <f>分析係数表!C23</f>
        <v>0</v>
      </c>
      <c r="Q20" s="82">
        <f t="shared" si="5"/>
        <v>0</v>
      </c>
      <c r="R20" s="83">
        <v>0</v>
      </c>
      <c r="S20" s="84">
        <f t="shared" si="6"/>
        <v>100</v>
      </c>
      <c r="T20" s="85">
        <f>分析係数表!F23</f>
        <v>0.43755958055290756</v>
      </c>
      <c r="U20" s="86">
        <f t="shared" si="7"/>
        <v>43.755958055290755</v>
      </c>
      <c r="V20" s="87">
        <f>分析係数表!D23</f>
        <v>4.9571020019065777E-2</v>
      </c>
      <c r="W20" s="167">
        <f t="shared" si="8"/>
        <v>5</v>
      </c>
      <c r="X20" s="76">
        <f>分析係数表!E23</f>
        <v>4.38512869399428E-2</v>
      </c>
      <c r="Y20" s="166">
        <f t="shared" si="9"/>
        <v>4</v>
      </c>
    </row>
    <row r="21" spans="1:25" x14ac:dyDescent="0.2">
      <c r="A21" s="6" t="s">
        <v>9</v>
      </c>
      <c r="B21" s="5" t="s">
        <v>270</v>
      </c>
      <c r="C21" s="90"/>
      <c r="D21" s="76">
        <f>投入係数表!R21</f>
        <v>5.7197330791229741E-3</v>
      </c>
      <c r="E21" s="77">
        <f t="shared" si="0"/>
        <v>0.57197330791229739</v>
      </c>
      <c r="F21" s="76">
        <f>分析係数表!C24</f>
        <v>1</v>
      </c>
      <c r="G21" s="77">
        <f t="shared" si="1"/>
        <v>0.57197330791229739</v>
      </c>
      <c r="H21" s="77">
        <v>0.66558496576915527</v>
      </c>
      <c r="I21" s="77">
        <f t="shared" si="2"/>
        <v>0.66558496576915527</v>
      </c>
      <c r="J21" s="76">
        <f>分析係数表!G24</f>
        <v>0.20760410380205191</v>
      </c>
      <c r="K21" s="78">
        <f t="shared" si="3"/>
        <v>0.13817817032262489</v>
      </c>
      <c r="L21" s="79"/>
      <c r="M21" s="80"/>
      <c r="N21" s="81">
        <f>分析係数表!H24</f>
        <v>3.9842224789832264E-4</v>
      </c>
      <c r="O21" s="82">
        <f t="shared" si="4"/>
        <v>6.0217790155747096E-3</v>
      </c>
      <c r="P21" s="76">
        <f>分析係数表!C24</f>
        <v>1</v>
      </c>
      <c r="Q21" s="82">
        <f t="shared" si="5"/>
        <v>6.0217790155747096E-3</v>
      </c>
      <c r="R21" s="83">
        <v>1.2872178404248803E-2</v>
      </c>
      <c r="S21" s="84">
        <f t="shared" si="6"/>
        <v>0.67845714417340408</v>
      </c>
      <c r="T21" s="85">
        <f>分析係数表!F24</f>
        <v>0.38986119493059745</v>
      </c>
      <c r="U21" s="86">
        <f t="shared" si="7"/>
        <v>0.26450411293664394</v>
      </c>
      <c r="V21" s="87">
        <f>分析係数表!D24</f>
        <v>0.12190706095353047</v>
      </c>
      <c r="W21" s="167">
        <f t="shared" si="8"/>
        <v>0</v>
      </c>
      <c r="X21" s="76">
        <f>分析係数表!E24</f>
        <v>0.12492456246228123</v>
      </c>
      <c r="Y21" s="166">
        <f t="shared" si="9"/>
        <v>0</v>
      </c>
    </row>
    <row r="22" spans="1:25" x14ac:dyDescent="0.2">
      <c r="A22" s="6" t="s">
        <v>10</v>
      </c>
      <c r="B22" s="5" t="s">
        <v>271</v>
      </c>
      <c r="C22" s="90"/>
      <c r="D22" s="76">
        <f>投入係数表!R22</f>
        <v>9.5328884652049577E-3</v>
      </c>
      <c r="E22" s="77">
        <f t="shared" si="0"/>
        <v>0.95328884652049573</v>
      </c>
      <c r="F22" s="76">
        <f>分析係数表!C25</f>
        <v>2.3217247097844118E-2</v>
      </c>
      <c r="G22" s="77">
        <f t="shared" si="1"/>
        <v>2.2132742705285147E-2</v>
      </c>
      <c r="H22" s="77">
        <v>2.8177211182340067E-2</v>
      </c>
      <c r="I22" s="77">
        <f t="shared" si="2"/>
        <v>2.8177211182340067E-2</v>
      </c>
      <c r="J22" s="76">
        <f>分析係数表!G25</f>
        <v>0.19607843137254902</v>
      </c>
      <c r="K22" s="78">
        <f t="shared" si="3"/>
        <v>5.5249433690862876E-3</v>
      </c>
      <c r="L22" s="79"/>
      <c r="M22" s="80"/>
      <c r="N22" s="81">
        <f>分析係数表!H25</f>
        <v>5.5779114705765173E-4</v>
      </c>
      <c r="O22" s="82">
        <f t="shared" si="4"/>
        <v>8.4304906218045945E-3</v>
      </c>
      <c r="P22" s="76">
        <f>分析係数表!C25</f>
        <v>2.3217247097844118E-2</v>
      </c>
      <c r="Q22" s="82">
        <f t="shared" si="5"/>
        <v>1.9573278392249476E-4</v>
      </c>
      <c r="R22" s="83">
        <v>6.7170542505975127E-4</v>
      </c>
      <c r="S22" s="84">
        <f t="shared" si="6"/>
        <v>2.884891660739982E-2</v>
      </c>
      <c r="T22" s="85">
        <f>分析係数表!F25</f>
        <v>0.34640522875816993</v>
      </c>
      <c r="U22" s="86">
        <f t="shared" si="7"/>
        <v>9.9934155568117029E-3</v>
      </c>
      <c r="V22" s="87">
        <f>分析係数表!D25</f>
        <v>3.9215686274509803E-2</v>
      </c>
      <c r="W22" s="167">
        <f t="shared" si="8"/>
        <v>0</v>
      </c>
      <c r="X22" s="76">
        <f>分析係数表!E25</f>
        <v>3.9215686274509803E-2</v>
      </c>
      <c r="Y22" s="166">
        <f t="shared" si="9"/>
        <v>0</v>
      </c>
    </row>
    <row r="23" spans="1:25" x14ac:dyDescent="0.2">
      <c r="A23" s="6" t="s">
        <v>11</v>
      </c>
      <c r="B23" s="5" t="s">
        <v>35</v>
      </c>
      <c r="C23" s="90"/>
      <c r="D23" s="76">
        <f>投入係数表!R23</f>
        <v>2.3832221163012392E-2</v>
      </c>
      <c r="E23" s="77">
        <f t="shared" si="0"/>
        <v>2.3832221163012393</v>
      </c>
      <c r="F23" s="76">
        <f>分析係数表!C26</f>
        <v>0.3263433813892529</v>
      </c>
      <c r="G23" s="77">
        <f t="shared" si="1"/>
        <v>0.77774876403539772</v>
      </c>
      <c r="H23" s="77">
        <v>0.82331711510304162</v>
      </c>
      <c r="I23" s="77">
        <f t="shared" si="2"/>
        <v>0.82331711510304162</v>
      </c>
      <c r="J23" s="76">
        <f>分析係数表!G26</f>
        <v>0.19720279720279721</v>
      </c>
      <c r="K23" s="78">
        <f t="shared" si="3"/>
        <v>0.16236043808325717</v>
      </c>
      <c r="L23" s="79"/>
      <c r="M23" s="80"/>
      <c r="N23" s="81">
        <f>分析係数表!H26</f>
        <v>1.195266743694968E-2</v>
      </c>
      <c r="O23" s="82">
        <f t="shared" si="4"/>
        <v>0.18065337046724128</v>
      </c>
      <c r="P23" s="76">
        <f>分析係数表!C26</f>
        <v>0.3263433813892529</v>
      </c>
      <c r="Q23" s="82">
        <f t="shared" si="5"/>
        <v>5.8955031777644919E-2</v>
      </c>
      <c r="R23" s="83">
        <v>6.2549673773984626E-2</v>
      </c>
      <c r="S23" s="84">
        <f t="shared" si="6"/>
        <v>0.88586678887702619</v>
      </c>
      <c r="T23" s="85">
        <f>分析係数表!F26</f>
        <v>0.33496503496503499</v>
      </c>
      <c r="U23" s="86">
        <f t="shared" si="7"/>
        <v>0.29673439991055633</v>
      </c>
      <c r="V23" s="87">
        <f>分析係数表!D26</f>
        <v>7.8321678321678329E-2</v>
      </c>
      <c r="W23" s="167">
        <f t="shared" si="8"/>
        <v>0</v>
      </c>
      <c r="X23" s="76">
        <f>分析係数表!E26</f>
        <v>8.3216783216783219E-2</v>
      </c>
      <c r="Y23" s="166">
        <f t="shared" si="9"/>
        <v>0</v>
      </c>
    </row>
    <row r="24" spans="1:25" x14ac:dyDescent="0.2">
      <c r="A24" s="6" t="s">
        <v>12</v>
      </c>
      <c r="B24" s="5" t="s">
        <v>365</v>
      </c>
      <c r="C24" s="90"/>
      <c r="D24" s="76">
        <f>投入係数表!R24</f>
        <v>0</v>
      </c>
      <c r="E24" s="77">
        <f t="shared" si="0"/>
        <v>0</v>
      </c>
      <c r="F24" s="76">
        <f>分析係数表!C27</f>
        <v>4.6641791044776171E-2</v>
      </c>
      <c r="G24" s="77">
        <f t="shared" si="1"/>
        <v>0</v>
      </c>
      <c r="H24" s="77">
        <v>5.7454535055362635E-5</v>
      </c>
      <c r="I24" s="77">
        <f t="shared" si="2"/>
        <v>5.7454535055362635E-5</v>
      </c>
      <c r="J24" s="76">
        <f>分析係数表!G27</f>
        <v>0.18461538461538463</v>
      </c>
      <c r="K24" s="78">
        <f t="shared" si="3"/>
        <v>1.0606991087143872E-5</v>
      </c>
      <c r="L24" s="79"/>
      <c r="M24" s="80"/>
      <c r="N24" s="81">
        <f>分析係数表!H27</f>
        <v>1.1394876289892027E-2</v>
      </c>
      <c r="O24" s="82">
        <f t="shared" si="4"/>
        <v>0.17222287984543669</v>
      </c>
      <c r="P24" s="76">
        <f>分析係数表!C27</f>
        <v>4.6641791044776171E-2</v>
      </c>
      <c r="Q24" s="82">
        <f t="shared" si="5"/>
        <v>8.0327835748804522E-3</v>
      </c>
      <c r="R24" s="83">
        <v>8.0581000995634169E-3</v>
      </c>
      <c r="S24" s="84">
        <f t="shared" si="6"/>
        <v>8.1155546346187799E-3</v>
      </c>
      <c r="T24" s="85">
        <f>分析係数表!F27</f>
        <v>0.35384615384615387</v>
      </c>
      <c r="U24" s="86">
        <f t="shared" si="7"/>
        <v>2.8716577937881837E-3</v>
      </c>
      <c r="V24" s="87">
        <f>分析係数表!D27</f>
        <v>3.0769230769230771E-2</v>
      </c>
      <c r="W24" s="167">
        <f t="shared" si="8"/>
        <v>0</v>
      </c>
      <c r="X24" s="76">
        <f>分析係数表!E27</f>
        <v>4.6153846153846156E-2</v>
      </c>
      <c r="Y24" s="166">
        <f t="shared" si="9"/>
        <v>0</v>
      </c>
    </row>
    <row r="25" spans="1:25" x14ac:dyDescent="0.2">
      <c r="A25" s="6" t="s">
        <v>13</v>
      </c>
      <c r="B25" s="5" t="s">
        <v>191</v>
      </c>
      <c r="C25" s="90"/>
      <c r="D25" s="76">
        <f>投入係数表!R25</f>
        <v>9.5328884652049568E-4</v>
      </c>
      <c r="E25" s="77">
        <f t="shared" si="0"/>
        <v>9.532888465204957E-2</v>
      </c>
      <c r="F25" s="76">
        <f>分析係数表!C28</f>
        <v>2.8632025450689325E-2</v>
      </c>
      <c r="G25" s="77">
        <f t="shared" si="1"/>
        <v>2.72945905154331E-3</v>
      </c>
      <c r="H25" s="77">
        <v>3.4194436803910658E-3</v>
      </c>
      <c r="I25" s="77">
        <f t="shared" si="2"/>
        <v>3.4194436803910658E-3</v>
      </c>
      <c r="J25" s="76">
        <f>分析係数表!G28</f>
        <v>0.12903225806451613</v>
      </c>
      <c r="K25" s="78">
        <f t="shared" si="3"/>
        <v>4.412185394052988E-4</v>
      </c>
      <c r="L25" s="79"/>
      <c r="M25" s="80"/>
      <c r="N25" s="81">
        <f>分析係数表!H28</f>
        <v>2.2510857006255228E-2</v>
      </c>
      <c r="O25" s="82">
        <f t="shared" si="4"/>
        <v>0.34023051437997109</v>
      </c>
      <c r="P25" s="76">
        <f>分析係数表!C28</f>
        <v>2.8632025450689325E-2</v>
      </c>
      <c r="Q25" s="82">
        <f t="shared" si="5"/>
        <v>9.7414887468284528E-3</v>
      </c>
      <c r="R25" s="83">
        <v>1.003373184223294E-2</v>
      </c>
      <c r="S25" s="84">
        <f t="shared" si="6"/>
        <v>1.3453175522624006E-2</v>
      </c>
      <c r="T25" s="85">
        <f>分析係数表!F28</f>
        <v>0.22580645161290322</v>
      </c>
      <c r="U25" s="86">
        <f t="shared" si="7"/>
        <v>3.0378138276892916E-3</v>
      </c>
      <c r="V25" s="87">
        <f>分析係数表!D28</f>
        <v>0.15207373271889402</v>
      </c>
      <c r="W25" s="167">
        <f t="shared" si="8"/>
        <v>0</v>
      </c>
      <c r="X25" s="76">
        <f>分析係数表!E28</f>
        <v>9.6774193548387094E-2</v>
      </c>
      <c r="Y25" s="166">
        <f t="shared" si="9"/>
        <v>0</v>
      </c>
    </row>
    <row r="26" spans="1:25" x14ac:dyDescent="0.2">
      <c r="A26" s="6" t="s">
        <v>14</v>
      </c>
      <c r="B26" s="5" t="s">
        <v>50</v>
      </c>
      <c r="C26" s="90"/>
      <c r="D26" s="76">
        <f>投入係数表!R26</f>
        <v>3.8131553860819827E-3</v>
      </c>
      <c r="E26" s="77">
        <f t="shared" si="0"/>
        <v>0.38131553860819828</v>
      </c>
      <c r="F26" s="76">
        <f>分析係数表!C29</f>
        <v>0.63560732113144758</v>
      </c>
      <c r="G26" s="77">
        <f t="shared" si="1"/>
        <v>0.24236694800055197</v>
      </c>
      <c r="H26" s="77">
        <v>0.31557902784006314</v>
      </c>
      <c r="I26" s="77">
        <f t="shared" si="2"/>
        <v>0.31557902784006314</v>
      </c>
      <c r="J26" s="76">
        <f>分析係数表!G29</f>
        <v>0.25937031484257872</v>
      </c>
      <c r="K26" s="78">
        <f t="shared" si="3"/>
        <v>8.1851831808592096E-2</v>
      </c>
      <c r="L26" s="79"/>
      <c r="M26" s="80"/>
      <c r="N26" s="81">
        <f>分析係数表!H29</f>
        <v>1.0239451770986892E-2</v>
      </c>
      <c r="O26" s="82">
        <f t="shared" si="4"/>
        <v>0.15475972070027005</v>
      </c>
      <c r="P26" s="76">
        <f>分析係数表!C29</f>
        <v>0.63560732113144758</v>
      </c>
      <c r="Q26" s="82">
        <f t="shared" si="5"/>
        <v>9.8366411493349681E-2</v>
      </c>
      <c r="R26" s="83">
        <v>0.12236114804712171</v>
      </c>
      <c r="S26" s="84">
        <f t="shared" si="6"/>
        <v>0.43794017588718487</v>
      </c>
      <c r="T26" s="85">
        <f>分析係数表!F29</f>
        <v>0.38680659670164919</v>
      </c>
      <c r="U26" s="86">
        <f t="shared" si="7"/>
        <v>0.16939814899384362</v>
      </c>
      <c r="V26" s="87">
        <f>分析係数表!D29</f>
        <v>0.1184407796101949</v>
      </c>
      <c r="W26" s="167">
        <f t="shared" si="8"/>
        <v>0</v>
      </c>
      <c r="X26" s="76">
        <f>分析係数表!E29</f>
        <v>6.5967016491754127E-2</v>
      </c>
      <c r="Y26" s="166">
        <f t="shared" si="9"/>
        <v>0</v>
      </c>
    </row>
    <row r="27" spans="1:25" x14ac:dyDescent="0.2">
      <c r="A27" s="6" t="s">
        <v>15</v>
      </c>
      <c r="B27" s="5" t="s">
        <v>36</v>
      </c>
      <c r="C27" s="90"/>
      <c r="D27" s="76">
        <f>投入係数表!R27</f>
        <v>1.9065776930409914E-3</v>
      </c>
      <c r="E27" s="77">
        <f t="shared" si="0"/>
        <v>0.19065776930409914</v>
      </c>
      <c r="F27" s="76">
        <f>分析係数表!C30</f>
        <v>1</v>
      </c>
      <c r="G27" s="77">
        <f t="shared" si="1"/>
        <v>0.19065776930409914</v>
      </c>
      <c r="H27" s="77">
        <v>0.22636686314530513</v>
      </c>
      <c r="I27" s="77">
        <f t="shared" si="2"/>
        <v>0.22636686314530513</v>
      </c>
      <c r="J27" s="76">
        <f>分析係数表!G30</f>
        <v>0.34552666372851476</v>
      </c>
      <c r="K27" s="78">
        <f t="shared" si="3"/>
        <v>7.8215787001286563E-2</v>
      </c>
      <c r="L27" s="79"/>
      <c r="M27" s="80"/>
      <c r="N27" s="81">
        <f>分析係数表!H30</f>
        <v>0</v>
      </c>
      <c r="O27" s="82">
        <f t="shared" si="4"/>
        <v>0</v>
      </c>
      <c r="P27" s="76">
        <f>分析係数表!C30</f>
        <v>1</v>
      </c>
      <c r="Q27" s="82">
        <f t="shared" si="5"/>
        <v>0</v>
      </c>
      <c r="R27" s="83">
        <v>2.5587524306101297E-2</v>
      </c>
      <c r="S27" s="84">
        <f t="shared" si="6"/>
        <v>0.25195438745140641</v>
      </c>
      <c r="T27" s="85">
        <f>分析係数表!F30</f>
        <v>0.44072278536800352</v>
      </c>
      <c r="U27" s="86">
        <f t="shared" si="7"/>
        <v>0.111042039423273</v>
      </c>
      <c r="V27" s="87">
        <f>分析係数表!D30</f>
        <v>0.15998237108858529</v>
      </c>
      <c r="W27" s="167">
        <f t="shared" si="8"/>
        <v>0</v>
      </c>
      <c r="X27" s="76">
        <f>分析係数表!E30</f>
        <v>8.153371529308065E-2</v>
      </c>
      <c r="Y27" s="166">
        <f t="shared" si="9"/>
        <v>0</v>
      </c>
    </row>
    <row r="28" spans="1:25" x14ac:dyDescent="0.2">
      <c r="A28" s="6" t="s">
        <v>16</v>
      </c>
      <c r="B28" s="5" t="s">
        <v>192</v>
      </c>
      <c r="C28" s="90"/>
      <c r="D28" s="76">
        <f>投入係数表!R28</f>
        <v>1.0486177311725452E-2</v>
      </c>
      <c r="E28" s="77">
        <f t="shared" si="0"/>
        <v>1.0486177311725453</v>
      </c>
      <c r="F28" s="76">
        <f>分析係数表!C31</f>
        <v>3.6128152692569859E-2</v>
      </c>
      <c r="G28" s="77">
        <f t="shared" si="1"/>
        <v>3.7884621507937886E-2</v>
      </c>
      <c r="H28" s="77">
        <v>4.580806467784352E-2</v>
      </c>
      <c r="I28" s="77">
        <f t="shared" si="2"/>
        <v>4.580806467784352E-2</v>
      </c>
      <c r="J28" s="76">
        <f>分析係数表!G31</f>
        <v>5.6603773584905662E-2</v>
      </c>
      <c r="K28" s="78">
        <f t="shared" si="3"/>
        <v>2.592909321387369E-3</v>
      </c>
      <c r="L28" s="79"/>
      <c r="M28" s="80"/>
      <c r="N28" s="81">
        <f>分析係数表!H31</f>
        <v>2.4303757121797682E-2</v>
      </c>
      <c r="O28" s="82">
        <f t="shared" si="4"/>
        <v>0.36732851995005728</v>
      </c>
      <c r="P28" s="76">
        <f>分析係数表!C31</f>
        <v>3.6128152692569859E-2</v>
      </c>
      <c r="Q28" s="82">
        <f t="shared" si="5"/>
        <v>1.3270900857091364E-2</v>
      </c>
      <c r="R28" s="83">
        <v>1.5176743511324522E-2</v>
      </c>
      <c r="S28" s="84">
        <f t="shared" si="6"/>
        <v>6.0984808189168044E-2</v>
      </c>
      <c r="T28" s="85">
        <f>分析係数表!F31</f>
        <v>0.33962264150943394</v>
      </c>
      <c r="U28" s="86">
        <f t="shared" si="7"/>
        <v>2.0711821649151411E-2</v>
      </c>
      <c r="V28" s="87">
        <f>分析係数表!D31</f>
        <v>0</v>
      </c>
      <c r="W28" s="167">
        <f t="shared" si="8"/>
        <v>0</v>
      </c>
      <c r="X28" s="76">
        <f>分析係数表!E31</f>
        <v>0</v>
      </c>
      <c r="Y28" s="166">
        <f t="shared" si="9"/>
        <v>0</v>
      </c>
    </row>
    <row r="29" spans="1:25" x14ac:dyDescent="0.2">
      <c r="A29" s="6" t="s">
        <v>17</v>
      </c>
      <c r="B29" s="5" t="s">
        <v>272</v>
      </c>
      <c r="C29" s="90"/>
      <c r="D29" s="76">
        <f>投入係数表!R29</f>
        <v>9.5328884652049568E-4</v>
      </c>
      <c r="E29" s="77">
        <f t="shared" si="0"/>
        <v>9.532888465204957E-2</v>
      </c>
      <c r="F29" s="76">
        <f>分析係数表!C32</f>
        <v>1</v>
      </c>
      <c r="G29" s="77">
        <f t="shared" si="1"/>
        <v>9.532888465204957E-2</v>
      </c>
      <c r="H29" s="77">
        <v>0.11611057939640296</v>
      </c>
      <c r="I29" s="77">
        <f t="shared" si="2"/>
        <v>0.11611057939640296</v>
      </c>
      <c r="J29" s="76">
        <f>分析係数表!G32</f>
        <v>0.14012738853503184</v>
      </c>
      <c r="K29" s="78">
        <f t="shared" si="3"/>
        <v>1.6270272272107419E-2</v>
      </c>
      <c r="L29" s="79"/>
      <c r="M29" s="80"/>
      <c r="N29" s="81">
        <f>分析係数表!H32</f>
        <v>7.0919160125901427E-3</v>
      </c>
      <c r="O29" s="82">
        <f t="shared" si="4"/>
        <v>0.10718766647722983</v>
      </c>
      <c r="P29" s="76">
        <f>分析係数表!C32</f>
        <v>1</v>
      </c>
      <c r="Q29" s="82">
        <f t="shared" si="5"/>
        <v>0.10718766647722983</v>
      </c>
      <c r="R29" s="83">
        <v>0.12942339593582641</v>
      </c>
      <c r="S29" s="84">
        <f t="shared" si="6"/>
        <v>0.24553397533222937</v>
      </c>
      <c r="T29" s="85">
        <f>分析係数表!F32</f>
        <v>0.48195329087048833</v>
      </c>
      <c r="U29" s="86">
        <f t="shared" si="7"/>
        <v>0.11833590743188124</v>
      </c>
      <c r="V29" s="87">
        <f>分析係数表!D32</f>
        <v>1.0615711252653927E-2</v>
      </c>
      <c r="W29" s="167">
        <f t="shared" si="8"/>
        <v>0</v>
      </c>
      <c r="X29" s="76">
        <f>分析係数表!E32</f>
        <v>1.4861995753715499E-2</v>
      </c>
      <c r="Y29" s="166">
        <f t="shared" si="9"/>
        <v>0</v>
      </c>
    </row>
    <row r="30" spans="1:25" x14ac:dyDescent="0.2">
      <c r="A30" s="6" t="s">
        <v>18</v>
      </c>
      <c r="B30" s="5" t="s">
        <v>273</v>
      </c>
      <c r="C30" s="90"/>
      <c r="D30" s="76">
        <f>投入係数表!R30</f>
        <v>0</v>
      </c>
      <c r="E30" s="77">
        <f t="shared" si="0"/>
        <v>0</v>
      </c>
      <c r="F30" s="76">
        <f>分析係数表!C33</f>
        <v>1</v>
      </c>
      <c r="G30" s="77">
        <f t="shared" si="1"/>
        <v>0</v>
      </c>
      <c r="H30" s="77">
        <v>1.3740538087326712E-2</v>
      </c>
      <c r="I30" s="77">
        <f t="shared" si="2"/>
        <v>1.3740538087326712E-2</v>
      </c>
      <c r="J30" s="76">
        <f>分析係数表!G33</f>
        <v>0.50577557755775582</v>
      </c>
      <c r="K30" s="78">
        <f t="shared" si="3"/>
        <v>6.9496285870720093E-3</v>
      </c>
      <c r="L30" s="79"/>
      <c r="M30" s="80"/>
      <c r="N30" s="81">
        <f>分析係数表!H33</f>
        <v>1.0358978445356389E-3</v>
      </c>
      <c r="O30" s="82">
        <f t="shared" si="4"/>
        <v>1.5656625440494246E-2</v>
      </c>
      <c r="P30" s="76">
        <f>分析係数表!C33</f>
        <v>1</v>
      </c>
      <c r="Q30" s="82">
        <f t="shared" si="5"/>
        <v>1.5656625440494246E-2</v>
      </c>
      <c r="R30" s="83">
        <v>3.1313665501426731E-2</v>
      </c>
      <c r="S30" s="84">
        <f t="shared" si="6"/>
        <v>4.5054203588753443E-2</v>
      </c>
      <c r="T30" s="85">
        <f>分析係数表!F33</f>
        <v>0.6410891089108911</v>
      </c>
      <c r="U30" s="86">
        <f t="shared" si="7"/>
        <v>2.8883759231403818E-2</v>
      </c>
      <c r="V30" s="87">
        <f>分析係数表!D33</f>
        <v>2.3927392739273929E-2</v>
      </c>
      <c r="W30" s="167">
        <f t="shared" si="8"/>
        <v>0</v>
      </c>
      <c r="X30" s="76">
        <f>分析係数表!E33</f>
        <v>2.0627062706270627E-2</v>
      </c>
      <c r="Y30" s="166">
        <f t="shared" si="9"/>
        <v>0</v>
      </c>
    </row>
    <row r="31" spans="1:25" x14ac:dyDescent="0.2">
      <c r="A31" s="6" t="s">
        <v>19</v>
      </c>
      <c r="B31" s="5" t="s">
        <v>274</v>
      </c>
      <c r="C31" s="90"/>
      <c r="D31" s="76">
        <f>投入係数表!R31</f>
        <v>4.1944709246901808E-2</v>
      </c>
      <c r="E31" s="77">
        <f t="shared" si="0"/>
        <v>4.1944709246901812</v>
      </c>
      <c r="F31" s="76">
        <f>分析係数表!C34</f>
        <v>0.1150316455696202</v>
      </c>
      <c r="G31" s="77">
        <f t="shared" si="1"/>
        <v>0.48249689276103802</v>
      </c>
      <c r="H31" s="77">
        <v>0.53736623418984453</v>
      </c>
      <c r="I31" s="77">
        <f t="shared" si="2"/>
        <v>0.53736623418984453</v>
      </c>
      <c r="J31" s="76">
        <f>分析係数表!G34</f>
        <v>0.42702251876563802</v>
      </c>
      <c r="K31" s="78">
        <f t="shared" si="3"/>
        <v>0.22946748282335311</v>
      </c>
      <c r="L31" s="79"/>
      <c r="M31" s="80"/>
      <c r="N31" s="81">
        <f>分析係数表!H34</f>
        <v>0.17339336228535002</v>
      </c>
      <c r="O31" s="82">
        <f t="shared" si="4"/>
        <v>2.6206782275781135</v>
      </c>
      <c r="P31" s="76">
        <f>分析係数表!C34</f>
        <v>0.1150316455696202</v>
      </c>
      <c r="Q31" s="82">
        <f t="shared" si="5"/>
        <v>0.30146092902678601</v>
      </c>
      <c r="R31" s="83">
        <v>0.31495662556566489</v>
      </c>
      <c r="S31" s="84">
        <f t="shared" si="6"/>
        <v>0.85232285975550948</v>
      </c>
      <c r="T31" s="85">
        <f>分析係数表!F34</f>
        <v>0.70141784820683906</v>
      </c>
      <c r="U31" s="86">
        <f t="shared" si="7"/>
        <v>0.59783446626720893</v>
      </c>
      <c r="V31" s="87">
        <f>分析係数表!D34</f>
        <v>0.4553794829024187</v>
      </c>
      <c r="W31" s="167">
        <f t="shared" si="8"/>
        <v>0</v>
      </c>
      <c r="X31" s="76">
        <f>分析係数表!E34</f>
        <v>0.29190992493744788</v>
      </c>
      <c r="Y31" s="166">
        <f t="shared" si="9"/>
        <v>0</v>
      </c>
    </row>
    <row r="32" spans="1:25" x14ac:dyDescent="0.2">
      <c r="A32" s="6" t="s">
        <v>20</v>
      </c>
      <c r="B32" s="5" t="s">
        <v>37</v>
      </c>
      <c r="C32" s="90"/>
      <c r="D32" s="76">
        <f>投入係数表!R32</f>
        <v>6.6730219256434702E-3</v>
      </c>
      <c r="E32" s="77">
        <f t="shared" si="0"/>
        <v>0.66730219256434697</v>
      </c>
      <c r="F32" s="76">
        <f>分析係数表!C35</f>
        <v>3.8036267138434332E-2</v>
      </c>
      <c r="G32" s="77">
        <f t="shared" si="1"/>
        <v>2.538168445844045E-2</v>
      </c>
      <c r="H32" s="77">
        <v>3.0022892718653105E-2</v>
      </c>
      <c r="I32" s="77">
        <f t="shared" si="2"/>
        <v>3.0022892718653105E-2</v>
      </c>
      <c r="J32" s="76">
        <f>分析係数表!G35</f>
        <v>0.34782608695652173</v>
      </c>
      <c r="K32" s="78">
        <f t="shared" si="3"/>
        <v>1.0442745293444558E-2</v>
      </c>
      <c r="L32" s="79"/>
      <c r="M32" s="80"/>
      <c r="N32" s="81">
        <f>分析係数表!H35</f>
        <v>6.6058408701541893E-2</v>
      </c>
      <c r="O32" s="82">
        <f t="shared" si="4"/>
        <v>0.99841096078228686</v>
      </c>
      <c r="P32" s="76">
        <f>分析係数表!C35</f>
        <v>3.8036267138434332E-2</v>
      </c>
      <c r="Q32" s="82">
        <f t="shared" si="5"/>
        <v>3.797582601825595E-2</v>
      </c>
      <c r="R32" s="83">
        <v>4.3411357512048304E-2</v>
      </c>
      <c r="S32" s="84">
        <f t="shared" si="6"/>
        <v>7.3434250230701409E-2</v>
      </c>
      <c r="T32" s="85">
        <f>分析係数表!F35</f>
        <v>0.69565217391304346</v>
      </c>
      <c r="U32" s="86">
        <f t="shared" si="7"/>
        <v>5.1084695812661847E-2</v>
      </c>
      <c r="V32" s="87">
        <f>分析係数表!D35</f>
        <v>0.27173913043478259</v>
      </c>
      <c r="W32" s="167">
        <f t="shared" si="8"/>
        <v>0</v>
      </c>
      <c r="X32" s="76">
        <f>分析係数表!E35</f>
        <v>0.25</v>
      </c>
      <c r="Y32" s="166">
        <f t="shared" si="9"/>
        <v>0</v>
      </c>
    </row>
    <row r="33" spans="1:25" x14ac:dyDescent="0.2">
      <c r="A33" s="6" t="s">
        <v>21</v>
      </c>
      <c r="B33" s="5" t="s">
        <v>38</v>
      </c>
      <c r="C33" s="90"/>
      <c r="D33" s="76">
        <f>投入係数表!R33</f>
        <v>1.9065776930409914E-3</v>
      </c>
      <c r="E33" s="77">
        <f t="shared" si="0"/>
        <v>0.19065776930409914</v>
      </c>
      <c r="F33" s="76">
        <f>分析係数表!C36</f>
        <v>0.6983193277310924</v>
      </c>
      <c r="G33" s="77">
        <f t="shared" si="1"/>
        <v>0.13314000528714823</v>
      </c>
      <c r="H33" s="77">
        <v>0.17647656329963227</v>
      </c>
      <c r="I33" s="77">
        <f t="shared" si="2"/>
        <v>0.17647656329963227</v>
      </c>
      <c r="J33" s="76">
        <f>分析係数表!G36</f>
        <v>2.0048115477145148E-3</v>
      </c>
      <c r="K33" s="78">
        <f t="shared" si="3"/>
        <v>3.538022520040743E-4</v>
      </c>
      <c r="L33" s="79"/>
      <c r="M33" s="80"/>
      <c r="N33" s="81">
        <f>分析係数表!H36</f>
        <v>0.13239571297661262</v>
      </c>
      <c r="O33" s="82">
        <f t="shared" si="4"/>
        <v>2.0010371668754763</v>
      </c>
      <c r="P33" s="76">
        <f>分析係数表!C36</f>
        <v>0.6983193277310924</v>
      </c>
      <c r="Q33" s="82">
        <f t="shared" si="5"/>
        <v>1.3973629291374123</v>
      </c>
      <c r="R33" s="83">
        <v>1.4291699084890839</v>
      </c>
      <c r="S33" s="84">
        <f t="shared" si="6"/>
        <v>1.6056464717887162</v>
      </c>
      <c r="T33" s="85">
        <f>分析係数表!F36</f>
        <v>0.90136327185244591</v>
      </c>
      <c r="U33" s="86">
        <f t="shared" si="7"/>
        <v>1.4472707572498134</v>
      </c>
      <c r="V33" s="87">
        <f>分析係数表!D36</f>
        <v>3.6086607858861267E-3</v>
      </c>
      <c r="W33" s="167">
        <f t="shared" si="8"/>
        <v>0</v>
      </c>
      <c r="X33" s="76">
        <f>分析係数表!E36</f>
        <v>4.0096230954290296E-4</v>
      </c>
      <c r="Y33" s="166">
        <f t="shared" si="9"/>
        <v>0</v>
      </c>
    </row>
    <row r="34" spans="1:25" x14ac:dyDescent="0.2">
      <c r="A34" s="6" t="s">
        <v>22</v>
      </c>
      <c r="B34" s="5" t="s">
        <v>377</v>
      </c>
      <c r="C34" s="90"/>
      <c r="D34" s="76">
        <f>投入係数表!R34</f>
        <v>1.4299332697807437E-2</v>
      </c>
      <c r="E34" s="77">
        <f t="shared" si="0"/>
        <v>1.4299332697807436</v>
      </c>
      <c r="F34" s="76">
        <f>分析係数表!C37</f>
        <v>0.25193798449612403</v>
      </c>
      <c r="G34" s="77">
        <f t="shared" si="1"/>
        <v>0.36025450595251296</v>
      </c>
      <c r="H34" s="77">
        <v>0.43309590845174328</v>
      </c>
      <c r="I34" s="77">
        <f t="shared" si="2"/>
        <v>0.43309590845174328</v>
      </c>
      <c r="J34" s="76">
        <f>分析係数表!G37</f>
        <v>0.36436436436436437</v>
      </c>
      <c r="K34" s="78">
        <f t="shared" si="3"/>
        <v>0.15780471539182639</v>
      </c>
      <c r="L34" s="79"/>
      <c r="M34" s="80"/>
      <c r="N34" s="81">
        <f>分析係数表!H37</f>
        <v>5.107773218056496E-2</v>
      </c>
      <c r="O34" s="82">
        <f t="shared" si="4"/>
        <v>0.77199206979667767</v>
      </c>
      <c r="P34" s="76">
        <f>分析係数表!C37</f>
        <v>0.25193798449612403</v>
      </c>
      <c r="Q34" s="82">
        <f t="shared" si="5"/>
        <v>0.19449412611156608</v>
      </c>
      <c r="R34" s="83">
        <v>0.21603485801555572</v>
      </c>
      <c r="S34" s="84">
        <f t="shared" si="6"/>
        <v>0.64913076646729895</v>
      </c>
      <c r="T34" s="85">
        <f>分析係数表!F37</f>
        <v>0.67567567567567566</v>
      </c>
      <c r="U34" s="86">
        <f t="shared" si="7"/>
        <v>0.43860186923466143</v>
      </c>
      <c r="V34" s="87">
        <f>分析係数表!D37</f>
        <v>9.1091091091091092E-2</v>
      </c>
      <c r="W34" s="167">
        <f t="shared" si="8"/>
        <v>0</v>
      </c>
      <c r="X34" s="76">
        <f>分析係数表!E37</f>
        <v>7.6576576576576572E-2</v>
      </c>
      <c r="Y34" s="166">
        <f t="shared" si="9"/>
        <v>0</v>
      </c>
    </row>
    <row r="35" spans="1:25" x14ac:dyDescent="0.2">
      <c r="A35" s="6" t="s">
        <v>23</v>
      </c>
      <c r="B35" s="5" t="s">
        <v>193</v>
      </c>
      <c r="C35" s="90"/>
      <c r="D35" s="76">
        <f>投入係数表!R35</f>
        <v>1.0486177311725452E-2</v>
      </c>
      <c r="E35" s="77">
        <f t="shared" si="0"/>
        <v>1.0486177311725453</v>
      </c>
      <c r="F35" s="76">
        <f>分析係数表!C38</f>
        <v>5.8638743455497355E-2</v>
      </c>
      <c r="G35" s="77">
        <f t="shared" si="1"/>
        <v>6.1489626121112577E-2</v>
      </c>
      <c r="H35" s="77">
        <v>7.09071373613199E-2</v>
      </c>
      <c r="I35" s="77">
        <f t="shared" si="2"/>
        <v>7.09071373613199E-2</v>
      </c>
      <c r="J35" s="76">
        <f>分析係数表!G38</f>
        <v>6.6115702479338845E-2</v>
      </c>
      <c r="K35" s="78">
        <f t="shared" si="3"/>
        <v>4.6880751974426385E-3</v>
      </c>
      <c r="L35" s="79"/>
      <c r="M35" s="80"/>
      <c r="N35" s="81">
        <f>分析係数表!H38</f>
        <v>4.4663133989401971E-2</v>
      </c>
      <c r="O35" s="82">
        <f t="shared" si="4"/>
        <v>0.67504142764592501</v>
      </c>
      <c r="P35" s="76">
        <f>分析係数表!C38</f>
        <v>5.8638743455497355E-2</v>
      </c>
      <c r="Q35" s="82">
        <f t="shared" si="5"/>
        <v>3.9583581097562076E-2</v>
      </c>
      <c r="R35" s="83">
        <v>4.4382028484336096E-2</v>
      </c>
      <c r="S35" s="84">
        <f t="shared" si="6"/>
        <v>0.11528916584565599</v>
      </c>
      <c r="T35" s="85">
        <f>分析係数表!F38</f>
        <v>0.57851239669421484</v>
      </c>
      <c r="U35" s="86">
        <f t="shared" si="7"/>
        <v>6.6696211646247255E-2</v>
      </c>
      <c r="V35" s="87">
        <f>分析係数表!D38</f>
        <v>8.2644628099173556E-2</v>
      </c>
      <c r="W35" s="167">
        <f t="shared" si="8"/>
        <v>0</v>
      </c>
      <c r="X35" s="76">
        <f>分析係数表!E38</f>
        <v>0</v>
      </c>
      <c r="Y35" s="166">
        <f t="shared" si="9"/>
        <v>0</v>
      </c>
    </row>
    <row r="36" spans="1:25" x14ac:dyDescent="0.2">
      <c r="A36" s="6" t="s">
        <v>24</v>
      </c>
      <c r="B36" s="5" t="s">
        <v>39</v>
      </c>
      <c r="C36" s="90"/>
      <c r="D36" s="76">
        <f>投入係数表!R36</f>
        <v>0</v>
      </c>
      <c r="E36" s="77">
        <f t="shared" si="0"/>
        <v>0</v>
      </c>
      <c r="F36" s="76">
        <f>分析係数表!C39</f>
        <v>1</v>
      </c>
      <c r="G36" s="77">
        <f t="shared" si="1"/>
        <v>0</v>
      </c>
      <c r="H36" s="77">
        <v>0.10357357199124693</v>
      </c>
      <c r="I36" s="77">
        <f t="shared" si="2"/>
        <v>0.10357357199124693</v>
      </c>
      <c r="J36" s="76">
        <f>分析係数表!G39</f>
        <v>0.34956843403205917</v>
      </c>
      <c r="K36" s="78">
        <f t="shared" si="3"/>
        <v>3.6206051368086939E-2</v>
      </c>
      <c r="L36" s="79"/>
      <c r="M36" s="80"/>
      <c r="N36" s="81">
        <f>分析係数表!H39</f>
        <v>4.0639069285628906E-3</v>
      </c>
      <c r="O36" s="82">
        <f t="shared" si="4"/>
        <v>6.1422145958862029E-2</v>
      </c>
      <c r="P36" s="76">
        <f>分析係数表!C39</f>
        <v>1</v>
      </c>
      <c r="Q36" s="82">
        <f t="shared" si="5"/>
        <v>6.1422145958862029E-2</v>
      </c>
      <c r="R36" s="83">
        <v>0.10962169547097553</v>
      </c>
      <c r="S36" s="84">
        <f t="shared" si="6"/>
        <v>0.21319526746222245</v>
      </c>
      <c r="T36" s="85">
        <f>分析係数表!F39</f>
        <v>0.6997533908754624</v>
      </c>
      <c r="U36" s="86">
        <f t="shared" si="7"/>
        <v>0.1491841113252913</v>
      </c>
      <c r="V36" s="87">
        <f>分析係数表!D39</f>
        <v>6.7817509247842175E-2</v>
      </c>
      <c r="W36" s="167">
        <f t="shared" si="8"/>
        <v>0</v>
      </c>
      <c r="X36" s="76">
        <f>分析係数表!E39</f>
        <v>8.0764488286066582E-2</v>
      </c>
      <c r="Y36" s="166">
        <f t="shared" si="9"/>
        <v>0</v>
      </c>
    </row>
    <row r="37" spans="1:25" x14ac:dyDescent="0.2">
      <c r="A37" s="6" t="s">
        <v>25</v>
      </c>
      <c r="B37" s="5" t="s">
        <v>40</v>
      </c>
      <c r="C37" s="90"/>
      <c r="D37" s="76">
        <f>投入係数表!R37</f>
        <v>0</v>
      </c>
      <c r="E37" s="77">
        <f t="shared" si="0"/>
        <v>0</v>
      </c>
      <c r="F37" s="76">
        <f>分析係数表!C40</f>
        <v>0.52321668909825036</v>
      </c>
      <c r="G37" s="77">
        <f t="shared" si="1"/>
        <v>0</v>
      </c>
      <c r="H37" s="77">
        <v>1.041735192058979E-3</v>
      </c>
      <c r="I37" s="77">
        <f t="shared" si="2"/>
        <v>1.041735192058979E-3</v>
      </c>
      <c r="J37" s="76">
        <f>分析係数表!G40</f>
        <v>0.58262454434993927</v>
      </c>
      <c r="K37" s="78">
        <f t="shared" si="3"/>
        <v>6.0694049160665907E-4</v>
      </c>
      <c r="L37" s="79"/>
      <c r="M37" s="80"/>
      <c r="N37" s="81">
        <f>分析係数表!H40</f>
        <v>2.9881668592374198E-2</v>
      </c>
      <c r="O37" s="82">
        <f t="shared" si="4"/>
        <v>0.4516334261681032</v>
      </c>
      <c r="P37" s="76">
        <f>分析係数表!C40</f>
        <v>0.52321668909825036</v>
      </c>
      <c r="Q37" s="82">
        <f t="shared" si="5"/>
        <v>0.23630214592577406</v>
      </c>
      <c r="R37" s="83">
        <v>0.23639057961528046</v>
      </c>
      <c r="S37" s="84">
        <f t="shared" si="6"/>
        <v>0.23743231480733942</v>
      </c>
      <c r="T37" s="85">
        <f>分析係数表!F40</f>
        <v>0.77642770352369384</v>
      </c>
      <c r="U37" s="86">
        <f t="shared" si="7"/>
        <v>0.18434902692817728</v>
      </c>
      <c r="V37" s="87">
        <f>分析係数表!D40</f>
        <v>0.18529769137302551</v>
      </c>
      <c r="W37" s="167">
        <f t="shared" si="8"/>
        <v>0</v>
      </c>
      <c r="X37" s="76">
        <f>分析係数表!E40</f>
        <v>0.10328068043742406</v>
      </c>
      <c r="Y37" s="166">
        <f t="shared" si="9"/>
        <v>0</v>
      </c>
    </row>
    <row r="38" spans="1:25" x14ac:dyDescent="0.2">
      <c r="A38" s="6" t="s">
        <v>26</v>
      </c>
      <c r="B38" s="5" t="s">
        <v>276</v>
      </c>
      <c r="C38" s="90"/>
      <c r="D38" s="76">
        <f>投入係数表!R38</f>
        <v>0</v>
      </c>
      <c r="E38" s="77">
        <f t="shared" si="0"/>
        <v>0</v>
      </c>
      <c r="F38" s="76">
        <f>分析係数表!C41</f>
        <v>0.20545717383447781</v>
      </c>
      <c r="G38" s="77">
        <f t="shared" si="1"/>
        <v>0</v>
      </c>
      <c r="H38" s="77">
        <v>3.7544673812803665E-4</v>
      </c>
      <c r="I38" s="77">
        <f t="shared" si="2"/>
        <v>3.7544673812803665E-4</v>
      </c>
      <c r="J38" s="76">
        <f>分析係数表!G41</f>
        <v>0.49662731871838112</v>
      </c>
      <c r="K38" s="78">
        <f t="shared" si="3"/>
        <v>1.8645710687808904E-4</v>
      </c>
      <c r="L38" s="79"/>
      <c r="M38" s="80"/>
      <c r="N38" s="81">
        <f>分析係数表!H41</f>
        <v>5.2870632296107417E-2</v>
      </c>
      <c r="O38" s="82">
        <f t="shared" si="4"/>
        <v>0.79909007536676402</v>
      </c>
      <c r="P38" s="76">
        <f>分析係数表!C41</f>
        <v>0.20545717383447781</v>
      </c>
      <c r="Q38" s="82">
        <f t="shared" si="5"/>
        <v>0.16417878852403522</v>
      </c>
      <c r="R38" s="83">
        <v>0.16511680639210455</v>
      </c>
      <c r="S38" s="84">
        <f t="shared" si="6"/>
        <v>0.16549225313023258</v>
      </c>
      <c r="T38" s="85">
        <f>分析係数表!F41</f>
        <v>0.59106239460370991</v>
      </c>
      <c r="U38" s="86">
        <f t="shared" si="7"/>
        <v>9.7816247423518576E-2</v>
      </c>
      <c r="V38" s="87">
        <f>分析係数表!D41</f>
        <v>0.2799325463743676</v>
      </c>
      <c r="W38" s="167">
        <f t="shared" si="8"/>
        <v>0</v>
      </c>
      <c r="X38" s="76">
        <f>分析係数表!E41</f>
        <v>0.26559865092748736</v>
      </c>
      <c r="Y38" s="166">
        <f t="shared" si="9"/>
        <v>0</v>
      </c>
    </row>
    <row r="39" spans="1:25" x14ac:dyDescent="0.2">
      <c r="A39" s="6" t="s">
        <v>51</v>
      </c>
      <c r="B39" s="5" t="s">
        <v>367</v>
      </c>
      <c r="C39" s="90"/>
      <c r="D39" s="76">
        <f>投入係数表!R39</f>
        <v>1.9065776930409914E-3</v>
      </c>
      <c r="E39" s="77">
        <f>$C$20*D39</f>
        <v>0.19065776930409914</v>
      </c>
      <c r="F39" s="76">
        <f>分析係数表!C42</f>
        <v>0.63260340632603407</v>
      </c>
      <c r="G39" s="77">
        <f>E39*F39</f>
        <v>0.1206107543042963</v>
      </c>
      <c r="H39" s="77">
        <v>0.12758201192454371</v>
      </c>
      <c r="I39" s="77">
        <f>C39+H39</f>
        <v>0.12758201192454371</v>
      </c>
      <c r="J39" s="76">
        <f>分析係数表!G42</f>
        <v>0.48091603053435117</v>
      </c>
      <c r="K39" s="78">
        <f>I39*J39</f>
        <v>6.1356234742337819E-2</v>
      </c>
      <c r="L39" s="79"/>
      <c r="M39" s="80"/>
      <c r="N39" s="81">
        <f>分析係数表!H42</f>
        <v>1.4900992071397267E-2</v>
      </c>
      <c r="O39" s="82">
        <f t="shared" si="4"/>
        <v>0.22521453518249412</v>
      </c>
      <c r="P39" s="76">
        <f>分析係数表!C42</f>
        <v>0.63260340632603407</v>
      </c>
      <c r="Q39" s="82">
        <f>O39*P39</f>
        <v>0.14247148211058022</v>
      </c>
      <c r="R39" s="83">
        <v>0.14484406523613783</v>
      </c>
      <c r="S39" s="84">
        <f>I39+R39</f>
        <v>0.27242607716068157</v>
      </c>
      <c r="T39" s="85">
        <f>分析係数表!F42</f>
        <v>0.54580152671755722</v>
      </c>
      <c r="U39" s="86">
        <f>S39*T39</f>
        <v>0.14869056883197504</v>
      </c>
      <c r="V39" s="87">
        <f>分析係数表!D42</f>
        <v>0.26335877862595419</v>
      </c>
      <c r="W39" s="167">
        <f>ROUND(S39*V39,0)</f>
        <v>0</v>
      </c>
      <c r="X39" s="76">
        <f>分析係数表!E42</f>
        <v>0.19083969465648856</v>
      </c>
      <c r="Y39" s="166">
        <f>ROUND(S39*X39,0)</f>
        <v>0</v>
      </c>
    </row>
    <row r="40" spans="1:25" x14ac:dyDescent="0.2">
      <c r="A40" s="6" t="s">
        <v>194</v>
      </c>
      <c r="B40" s="5" t="s">
        <v>41</v>
      </c>
      <c r="C40" s="90"/>
      <c r="D40" s="76">
        <f>投入係数表!R40</f>
        <v>3.1458531935176358E-2</v>
      </c>
      <c r="E40" s="77">
        <f>$C$20*D40</f>
        <v>3.1458531935176359</v>
      </c>
      <c r="F40" s="76">
        <f>分析係数表!C43</f>
        <v>0.18460513162279235</v>
      </c>
      <c r="G40" s="77">
        <f>E40*F40</f>
        <v>0.5807406428553048</v>
      </c>
      <c r="H40" s="77">
        <v>0.6760439828177367</v>
      </c>
      <c r="I40" s="77">
        <f>C40+H40</f>
        <v>0.6760439828177367</v>
      </c>
      <c r="J40" s="76">
        <f>分析係数表!G43</f>
        <v>0.34455128205128205</v>
      </c>
      <c r="K40" s="78">
        <f>I40*J40</f>
        <v>0.23293182100290608</v>
      </c>
      <c r="L40" s="79"/>
      <c r="M40" s="80"/>
      <c r="N40" s="81">
        <f>分析係数表!H43</f>
        <v>4.0001593688991595E-2</v>
      </c>
      <c r="O40" s="82">
        <f t="shared" si="4"/>
        <v>0.60458661316370088</v>
      </c>
      <c r="P40" s="76">
        <f>分析係数表!C43</f>
        <v>0.18460513162279235</v>
      </c>
      <c r="Q40" s="82">
        <f>O40*P40</f>
        <v>0.11160979130046324</v>
      </c>
      <c r="R40" s="83">
        <v>0.14606852594990324</v>
      </c>
      <c r="S40" s="84">
        <f>I40+R40</f>
        <v>0.82211250876763997</v>
      </c>
      <c r="T40" s="85">
        <f>分析係数表!F43</f>
        <v>0.64423076923076927</v>
      </c>
      <c r="U40" s="86">
        <f>S40*T40</f>
        <v>0.52963017391761424</v>
      </c>
      <c r="V40" s="87">
        <f>分析係数表!D43</f>
        <v>0.36378205128205127</v>
      </c>
      <c r="W40" s="167">
        <f>ROUND(S40*V40,0)</f>
        <v>0</v>
      </c>
      <c r="X40" s="76">
        <f>分析係数表!E43</f>
        <v>0.22596153846153846</v>
      </c>
      <c r="Y40" s="166">
        <f>ROUND(S40*X40,0)</f>
        <v>0</v>
      </c>
    </row>
    <row r="41" spans="1:25" x14ac:dyDescent="0.2">
      <c r="A41" s="6" t="s">
        <v>340</v>
      </c>
      <c r="B41" s="5" t="s">
        <v>42</v>
      </c>
      <c r="C41" s="90"/>
      <c r="D41" s="76">
        <f>投入係数表!R41</f>
        <v>0</v>
      </c>
      <c r="E41" s="77">
        <f>$C$20*D41</f>
        <v>0</v>
      </c>
      <c r="F41" s="76">
        <f>分析係数表!C44</f>
        <v>0.21127596439169138</v>
      </c>
      <c r="G41" s="77">
        <f>E41*F41</f>
        <v>0</v>
      </c>
      <c r="H41" s="77">
        <v>5.0083013885265102E-4</v>
      </c>
      <c r="I41" s="77">
        <f>C41+H41</f>
        <v>5.0083013885265102E-4</v>
      </c>
      <c r="J41" s="76">
        <f>分析係数表!G44</f>
        <v>0.28586387434554972</v>
      </c>
      <c r="K41" s="78">
        <f>I41*J41</f>
        <v>1.4316924388143844E-4</v>
      </c>
      <c r="L41" s="79"/>
      <c r="M41" s="80"/>
      <c r="N41" s="81">
        <f>分析係数表!H44</f>
        <v>0.11633929638631021</v>
      </c>
      <c r="O41" s="82">
        <f t="shared" si="4"/>
        <v>1.7583594725478153</v>
      </c>
      <c r="P41" s="76">
        <f>分析係数表!C44</f>
        <v>0.21127596439169138</v>
      </c>
      <c r="Q41" s="82">
        <f>O41*P41</f>
        <v>0.37149909330980546</v>
      </c>
      <c r="R41" s="83">
        <v>0.37350643136404421</v>
      </c>
      <c r="S41" s="84">
        <f>I41+R41</f>
        <v>0.37400726150289687</v>
      </c>
      <c r="T41" s="85">
        <f>分析係数表!F44</f>
        <v>0.54973821989528793</v>
      </c>
      <c r="U41" s="86">
        <f>S41*T41</f>
        <v>0.20560608616651396</v>
      </c>
      <c r="V41" s="87">
        <f>分析係数表!D44</f>
        <v>0.41256544502617803</v>
      </c>
      <c r="W41" s="167">
        <f>ROUND(S41*V41,0)</f>
        <v>0</v>
      </c>
      <c r="X41" s="76">
        <f>分析係数表!E44</f>
        <v>0.29528795811518327</v>
      </c>
      <c r="Y41" s="166">
        <f>ROUND(S41*X41,0)</f>
        <v>0</v>
      </c>
    </row>
    <row r="42" spans="1:25" x14ac:dyDescent="0.2">
      <c r="A42" s="6" t="s">
        <v>341</v>
      </c>
      <c r="B42" s="5" t="s">
        <v>278</v>
      </c>
      <c r="C42" s="90"/>
      <c r="D42" s="76">
        <f>投入係数表!R42</f>
        <v>1.9065776930409914E-3</v>
      </c>
      <c r="E42" s="77">
        <f>$C$20*D42</f>
        <v>0.19065776930409914</v>
      </c>
      <c r="F42" s="76">
        <f>分析係数表!C45</f>
        <v>1</v>
      </c>
      <c r="G42" s="77">
        <f>E42*F42</f>
        <v>0.19065776930409914</v>
      </c>
      <c r="H42" s="77">
        <v>0.20716044549897941</v>
      </c>
      <c r="I42" s="77">
        <f>C42+H42</f>
        <v>0.20716044549897941</v>
      </c>
      <c r="J42" s="76">
        <f>分析係数表!G45</f>
        <v>0</v>
      </c>
      <c r="K42" s="78">
        <f>I42*J42</f>
        <v>0</v>
      </c>
      <c r="L42" s="79"/>
      <c r="M42" s="80"/>
      <c r="N42" s="81">
        <f>分析係数表!H45</f>
        <v>0</v>
      </c>
      <c r="O42" s="82">
        <f t="shared" si="4"/>
        <v>0</v>
      </c>
      <c r="P42" s="76">
        <f>分析係数表!C45</f>
        <v>1</v>
      </c>
      <c r="Q42" s="82">
        <f>O42*P42</f>
        <v>0</v>
      </c>
      <c r="R42" s="83">
        <v>9.3095903558677463E-3</v>
      </c>
      <c r="S42" s="84">
        <f>I42+R42</f>
        <v>0.21647003585484717</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投入係数表!R43</f>
        <v>7.6263107721639654E-3</v>
      </c>
      <c r="E43" s="77">
        <f>$C$20*D43</f>
        <v>0.76263107721639656</v>
      </c>
      <c r="F43" s="76">
        <f>分析係数表!C46</f>
        <v>0.67444574095682608</v>
      </c>
      <c r="G43" s="77">
        <f>E43*F43</f>
        <v>0.51435328194991503</v>
      </c>
      <c r="H43" s="77">
        <v>0.55017521268744929</v>
      </c>
      <c r="I43" s="77">
        <f>C43+H43</f>
        <v>0.55017521268744929</v>
      </c>
      <c r="J43" s="76">
        <f>分析係数表!G46</f>
        <v>1.0362694300518135E-2</v>
      </c>
      <c r="K43" s="78">
        <f>I43*J43</f>
        <v>5.7012975408025834E-3</v>
      </c>
      <c r="L43" s="79"/>
      <c r="M43" s="80"/>
      <c r="N43" s="81">
        <f>分析係数表!H46</f>
        <v>2.3785808199529863E-2</v>
      </c>
      <c r="O43" s="82">
        <f t="shared" si="4"/>
        <v>0.35950020722981019</v>
      </c>
      <c r="P43" s="76">
        <f>分析係数表!C46</f>
        <v>0.67444574095682608</v>
      </c>
      <c r="Q43" s="82">
        <f>O43*P43</f>
        <v>0.24246338363924186</v>
      </c>
      <c r="R43" s="83">
        <v>0.25603246942673136</v>
      </c>
      <c r="S43" s="84">
        <f>I43+R43</f>
        <v>0.80620768211418059</v>
      </c>
      <c r="T43" s="85">
        <f>分析係数表!F46</f>
        <v>0.31433506044905007</v>
      </c>
      <c r="U43" s="86">
        <f>S43*T43</f>
        <v>0.2534193404918495</v>
      </c>
      <c r="V43" s="87">
        <f>分析係数表!D46</f>
        <v>0</v>
      </c>
      <c r="W43" s="167">
        <f>ROUND(S43*V43,0)</f>
        <v>0</v>
      </c>
      <c r="X43" s="76">
        <f>分析係数表!E46</f>
        <v>1.7271157167530224E-3</v>
      </c>
      <c r="Y43" s="166">
        <f>ROUND(S43*X43,0)</f>
        <v>0</v>
      </c>
    </row>
    <row r="44" spans="1:25" x14ac:dyDescent="0.2">
      <c r="A44" s="192">
        <v>40</v>
      </c>
      <c r="B44" s="14" t="s">
        <v>150</v>
      </c>
      <c r="C44" s="197">
        <f>SUM(C5:C43)</f>
        <v>100</v>
      </c>
      <c r="D44" s="92">
        <f>投入係数表!R44</f>
        <v>0.550047664442326</v>
      </c>
      <c r="E44" s="91">
        <f>SUM(E5:E43)</f>
        <v>55.004766444232594</v>
      </c>
      <c r="F44" s="92">
        <f>分析係数表!C47</f>
        <v>0.30293510145279712</v>
      </c>
      <c r="G44" s="91">
        <f>SUM(G5:G43)</f>
        <v>9.5623602818780142</v>
      </c>
      <c r="H44" s="91">
        <f>SUM(H5:H43)</f>
        <v>11.070736094635224</v>
      </c>
      <c r="I44" s="91">
        <f>SUM(I6:I43)</f>
        <v>111.06826496213274</v>
      </c>
      <c r="J44" s="92">
        <f>分析係数表!G47</f>
        <v>0.26248630220382319</v>
      </c>
      <c r="K44" s="93">
        <f>SUM(K5:K43)</f>
        <v>24.105363877497549</v>
      </c>
      <c r="L44" s="94">
        <f>最終需要_まとめ!$L$33</f>
        <v>0.627</v>
      </c>
      <c r="M44" s="91">
        <f>K44*L44</f>
        <v>15.114063151190964</v>
      </c>
      <c r="N44" s="95">
        <f>分析係数表!H47</f>
        <v>1</v>
      </c>
      <c r="O44" s="96">
        <f>SUM(O5:O43)</f>
        <v>15.114063151190964</v>
      </c>
      <c r="P44" s="92">
        <f>分析係数表!C47</f>
        <v>0.30293510145279712</v>
      </c>
      <c r="Q44" s="96">
        <f>SUM(Q5:Q43)</f>
        <v>3.8750302780219226</v>
      </c>
      <c r="R44" s="91">
        <f>SUM(R5:R43)</f>
        <v>4.271898824057768</v>
      </c>
      <c r="S44" s="97">
        <f>SUM(S5:S43)</f>
        <v>115.34263491869298</v>
      </c>
      <c r="T44" s="98">
        <f>分析係数表!F47</f>
        <v>0.4935102885669061</v>
      </c>
      <c r="U44" s="99">
        <f>SUM(U5:U43)</f>
        <v>51.419862539212239</v>
      </c>
      <c r="V44" s="100">
        <f>分析係数表!D47</f>
        <v>0.11041032509436259</v>
      </c>
      <c r="W44" s="164">
        <f>SUM(W5:W43)</f>
        <v>5</v>
      </c>
      <c r="X44" s="92">
        <f>分析係数表!E47</f>
        <v>8.4451479361987089E-2</v>
      </c>
      <c r="Y44" s="165">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296</v>
      </c>
      <c r="S2" s="3" t="s">
        <v>152</v>
      </c>
      <c r="U2" s="64" t="s">
        <v>209</v>
      </c>
      <c r="W2" s="3" t="s">
        <v>130</v>
      </c>
      <c r="Y2" s="3" t="s">
        <v>153</v>
      </c>
    </row>
    <row r="3" spans="1:25" ht="44" x14ac:dyDescent="0.2">
      <c r="B3" s="65"/>
      <c r="C3" s="66" t="s">
        <v>227</v>
      </c>
      <c r="D3" s="66" t="s">
        <v>312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投入係数表!S5</f>
        <v>0</v>
      </c>
      <c r="E5" s="77">
        <f t="shared" ref="E5:E38" si="0">$C$21*D5</f>
        <v>0</v>
      </c>
      <c r="F5" s="76">
        <f>分析係数表!C8</f>
        <v>0.98909090909090913</v>
      </c>
      <c r="G5" s="77">
        <f t="shared" ref="G5:G38" si="1">E5*F5</f>
        <v>0</v>
      </c>
      <c r="H5" s="77">
        <f t="array" ref="H5:H43">MMULT(逆行列係数!C5:AO43,'17'!G5:G43)</f>
        <v>3.9832804467508859E-3</v>
      </c>
      <c r="I5" s="77">
        <f t="shared" ref="I5:I38" si="2">C5+H5</f>
        <v>3.9832804467508859E-3</v>
      </c>
      <c r="J5" s="76">
        <f>分析係数表!G8</f>
        <v>0.12014134275618374</v>
      </c>
      <c r="K5" s="78">
        <f t="shared" ref="K5:K38" si="3">I5*J5</f>
        <v>4.7855666144710286E-4</v>
      </c>
      <c r="L5" s="79" t="s">
        <v>183</v>
      </c>
      <c r="M5" s="80" t="s">
        <v>183</v>
      </c>
      <c r="N5" s="81">
        <f>分析係数表!H8</f>
        <v>1.3068249731064983E-2</v>
      </c>
      <c r="O5" s="82">
        <f t="shared" ref="O5:O43" si="4">$M$44*N5</f>
        <v>0.21454159702329947</v>
      </c>
      <c r="P5" s="76">
        <f>分析係数表!C8</f>
        <v>0.98909090909090913</v>
      </c>
      <c r="Q5" s="82">
        <f t="shared" ref="Q5:Q38" si="5">O5*P5</f>
        <v>0.21220114323759076</v>
      </c>
      <c r="R5" s="83">
        <f t="array" ref="R5:R43">MMULT(逆行列係数!C5:AO43,'17'!Q5:Q43)</f>
        <v>0.25855215777441665</v>
      </c>
      <c r="S5" s="84">
        <f t="shared" ref="S5:S38" si="6">I5+R5</f>
        <v>0.26253543822116754</v>
      </c>
      <c r="T5" s="85">
        <f>分析係数表!F8</f>
        <v>0.45141342756183744</v>
      </c>
      <c r="U5" s="86">
        <f t="shared" ref="U5:U38" si="7">S5*T5</f>
        <v>0.11851202202386626</v>
      </c>
      <c r="V5" s="87">
        <f>分析係数表!D8</f>
        <v>0.18992932862190812</v>
      </c>
      <c r="W5" s="88">
        <f t="shared" ref="W5:W38" si="8">ROUND(S5*V5,0)</f>
        <v>0</v>
      </c>
      <c r="X5" s="76">
        <f>分析係数表!E8</f>
        <v>0.11484098939929328</v>
      </c>
      <c r="Y5" s="89">
        <f t="shared" ref="Y5:Y38" si="9">ROUND(S5*X5,0)</f>
        <v>0</v>
      </c>
    </row>
    <row r="6" spans="1:25" x14ac:dyDescent="0.2">
      <c r="A6" s="6" t="s">
        <v>219</v>
      </c>
      <c r="B6" s="5" t="s">
        <v>265</v>
      </c>
      <c r="C6" s="90"/>
      <c r="D6" s="76">
        <f>投入係数表!S6</f>
        <v>0</v>
      </c>
      <c r="E6" s="77">
        <f t="shared" si="0"/>
        <v>0</v>
      </c>
      <c r="F6" s="76">
        <f>分析係数表!C9</f>
        <v>0.97580645161290325</v>
      </c>
      <c r="G6" s="77">
        <f t="shared" si="1"/>
        <v>0</v>
      </c>
      <c r="H6" s="77">
        <v>2.505026810692372E-2</v>
      </c>
      <c r="I6" s="77">
        <f t="shared" si="2"/>
        <v>2.505026810692372E-2</v>
      </c>
      <c r="J6" s="76">
        <f>分析係数表!G9</f>
        <v>0.23846153846153847</v>
      </c>
      <c r="K6" s="78">
        <f t="shared" si="3"/>
        <v>5.9735254716510415E-3</v>
      </c>
      <c r="L6" s="79"/>
      <c r="M6" s="80"/>
      <c r="N6" s="81">
        <f>分析係数表!H9</f>
        <v>6.773178214271485E-4</v>
      </c>
      <c r="O6" s="82">
        <f t="shared" si="4"/>
        <v>1.1119533992061253E-2</v>
      </c>
      <c r="P6" s="76">
        <f>分析係数表!C9</f>
        <v>0.97580645161290325</v>
      </c>
      <c r="Q6" s="82">
        <f t="shared" si="5"/>
        <v>1.0850513008382353E-2</v>
      </c>
      <c r="R6" s="83">
        <v>1.5185789676023147E-2</v>
      </c>
      <c r="S6" s="84">
        <f t="shared" si="6"/>
        <v>4.0236057782946866E-2</v>
      </c>
      <c r="T6" s="85">
        <f>分析係数表!F9</f>
        <v>0.65384615384615385</v>
      </c>
      <c r="U6" s="86">
        <f t="shared" si="7"/>
        <v>2.6308191627311413E-2</v>
      </c>
      <c r="V6" s="87">
        <f>分析係数表!D9</f>
        <v>0.11538461538461539</v>
      </c>
      <c r="W6" s="88">
        <f t="shared" si="8"/>
        <v>0</v>
      </c>
      <c r="X6" s="76">
        <f>分析係数表!E9</f>
        <v>0</v>
      </c>
      <c r="Y6" s="89">
        <f t="shared" si="9"/>
        <v>0</v>
      </c>
    </row>
    <row r="7" spans="1:25" x14ac:dyDescent="0.2">
      <c r="A7" s="6" t="s">
        <v>220</v>
      </c>
      <c r="B7" s="5" t="s">
        <v>266</v>
      </c>
      <c r="C7" s="90"/>
      <c r="D7" s="76">
        <f>投入係数表!S7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2.2239067984122507E-2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投入係数表!S8</f>
        <v>0</v>
      </c>
      <c r="E8" s="77">
        <f t="shared" si="0"/>
        <v>0</v>
      </c>
      <c r="F8" s="76">
        <f>分析係数表!C11</f>
        <v>0.58682634730538918</v>
      </c>
      <c r="G8" s="77">
        <f t="shared" si="1"/>
        <v>0</v>
      </c>
      <c r="H8" s="77">
        <v>7.3970476451179684E-2</v>
      </c>
      <c r="I8" s="77">
        <f t="shared" si="2"/>
        <v>7.3970476451179684E-2</v>
      </c>
      <c r="J8" s="76">
        <f>分析係数表!G11</f>
        <v>0.35416666666666669</v>
      </c>
      <c r="K8" s="78">
        <f t="shared" si="3"/>
        <v>2.6197877076459472E-2</v>
      </c>
      <c r="L8" s="79"/>
      <c r="M8" s="80"/>
      <c r="N8" s="81">
        <f>分析係数表!H11</f>
        <v>-3.9842224789832265E-5</v>
      </c>
      <c r="O8" s="82">
        <f t="shared" si="4"/>
        <v>-6.5409023482713253E-4</v>
      </c>
      <c r="P8" s="76">
        <f>分析係数表!C11</f>
        <v>0.58682634730538918</v>
      </c>
      <c r="Q8" s="82">
        <f t="shared" si="5"/>
        <v>-3.8383738331173044E-4</v>
      </c>
      <c r="R8" s="83">
        <v>4.5635498892020567E-3</v>
      </c>
      <c r="S8" s="84">
        <f t="shared" si="6"/>
        <v>7.8534026340381743E-2</v>
      </c>
      <c r="T8" s="85">
        <f>分析係数表!F11</f>
        <v>0.57638888888888884</v>
      </c>
      <c r="U8" s="86">
        <f t="shared" si="7"/>
        <v>4.5266140182303363E-2</v>
      </c>
      <c r="V8" s="87">
        <f>分析係数表!D11</f>
        <v>0</v>
      </c>
      <c r="W8" s="88">
        <f t="shared" si="8"/>
        <v>0</v>
      </c>
      <c r="X8" s="76">
        <f>分析係数表!E11</f>
        <v>0</v>
      </c>
      <c r="Y8" s="89">
        <f t="shared" si="9"/>
        <v>0</v>
      </c>
    </row>
    <row r="9" spans="1:25" x14ac:dyDescent="0.2">
      <c r="A9" s="6" t="s">
        <v>222</v>
      </c>
      <c r="B9" s="5" t="s">
        <v>190</v>
      </c>
      <c r="C9" s="90"/>
      <c r="D9" s="76">
        <f>投入係数表!S9</f>
        <v>0</v>
      </c>
      <c r="E9" s="77">
        <f t="shared" si="0"/>
        <v>0</v>
      </c>
      <c r="F9" s="76">
        <f>分析係数表!C12</f>
        <v>4.9122807017544234E-3</v>
      </c>
      <c r="G9" s="77">
        <f t="shared" si="1"/>
        <v>0</v>
      </c>
      <c r="H9" s="77">
        <v>3.1840174598601432E-5</v>
      </c>
      <c r="I9" s="77">
        <f t="shared" si="2"/>
        <v>3.1840174598601432E-5</v>
      </c>
      <c r="J9" s="76">
        <f>分析係数表!G12</f>
        <v>0.15517241379310345</v>
      </c>
      <c r="K9" s="78">
        <f t="shared" si="3"/>
        <v>4.9407167480588427E-6</v>
      </c>
      <c r="L9" s="79"/>
      <c r="M9" s="80"/>
      <c r="N9" s="81">
        <f>分析係数表!H12</f>
        <v>9.8290768556516195E-2</v>
      </c>
      <c r="O9" s="82">
        <f t="shared" si="4"/>
        <v>1.613640609318536</v>
      </c>
      <c r="P9" s="76">
        <f>分析係数表!C12</f>
        <v>4.9122807017544234E-3</v>
      </c>
      <c r="Q9" s="82">
        <f t="shared" si="5"/>
        <v>7.9266556247226932E-3</v>
      </c>
      <c r="R9" s="83">
        <v>8.3840130680756398E-3</v>
      </c>
      <c r="S9" s="84">
        <f t="shared" si="6"/>
        <v>8.415853242674241E-3</v>
      </c>
      <c r="T9" s="85">
        <f>分析係数表!F12</f>
        <v>0.31896551724137934</v>
      </c>
      <c r="U9" s="86">
        <f t="shared" si="7"/>
        <v>2.6843669825771287E-3</v>
      </c>
      <c r="V9" s="87">
        <f>分析係数表!D12</f>
        <v>0.18965517241379309</v>
      </c>
      <c r="W9" s="88">
        <f t="shared" si="8"/>
        <v>0</v>
      </c>
      <c r="X9" s="76">
        <f>分析係数表!E12</f>
        <v>0.12931034482758622</v>
      </c>
      <c r="Y9" s="89">
        <f t="shared" si="9"/>
        <v>0</v>
      </c>
    </row>
    <row r="10" spans="1:25" x14ac:dyDescent="0.2">
      <c r="A10" s="6" t="s">
        <v>223</v>
      </c>
      <c r="B10" s="5" t="s">
        <v>28</v>
      </c>
      <c r="C10" s="90"/>
      <c r="D10" s="76">
        <f>投入係数表!S10</f>
        <v>1.2070006035003018E-3</v>
      </c>
      <c r="E10" s="77">
        <f t="shared" si="0"/>
        <v>0.12070006035003018</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0.24201338688603904</v>
      </c>
      <c r="P10" s="76">
        <f>分析係数表!C13</f>
        <v>0</v>
      </c>
      <c r="Q10" s="82">
        <f t="shared" si="5"/>
        <v>0</v>
      </c>
      <c r="R10" s="83">
        <v>0</v>
      </c>
      <c r="S10" s="84">
        <f t="shared" si="6"/>
        <v>0</v>
      </c>
      <c r="T10" s="85">
        <f>分析係数表!F13</f>
        <v>0.38505747126436779</v>
      </c>
      <c r="U10" s="86">
        <f t="shared" si="7"/>
        <v>0</v>
      </c>
      <c r="V10" s="87">
        <f>分析係数表!D13</f>
        <v>0.37931034482758619</v>
      </c>
      <c r="W10" s="88">
        <f t="shared" si="8"/>
        <v>0</v>
      </c>
      <c r="X10" s="76">
        <f>分析係数表!E13</f>
        <v>0.33333333333333331</v>
      </c>
      <c r="Y10" s="89">
        <f t="shared" si="9"/>
        <v>0</v>
      </c>
    </row>
    <row r="11" spans="1:25" x14ac:dyDescent="0.2">
      <c r="A11" s="6" t="s">
        <v>224</v>
      </c>
      <c r="B11" s="5" t="s">
        <v>267</v>
      </c>
      <c r="C11" s="90"/>
      <c r="D11" s="76">
        <f>投入係数表!S11</f>
        <v>6.0350030175015086E-3</v>
      </c>
      <c r="E11" s="77">
        <f t="shared" si="0"/>
        <v>0.6035003017501509</v>
      </c>
      <c r="F11" s="76">
        <f>分析係数表!C14</f>
        <v>0.28421052631578947</v>
      </c>
      <c r="G11" s="77">
        <f t="shared" si="1"/>
        <v>0.17152113839214814</v>
      </c>
      <c r="H11" s="77">
        <v>0.27468238895330249</v>
      </c>
      <c r="I11" s="77">
        <f t="shared" si="2"/>
        <v>0.27468238895330249</v>
      </c>
      <c r="J11" s="76">
        <f>分析係数表!G14</f>
        <v>0.16638935108153077</v>
      </c>
      <c r="K11" s="78">
        <f t="shared" si="3"/>
        <v>4.5704224451464638E-2</v>
      </c>
      <c r="L11" s="79"/>
      <c r="M11" s="80"/>
      <c r="N11" s="81">
        <f>分析係数表!H14</f>
        <v>1.2351089684848001E-3</v>
      </c>
      <c r="O11" s="82">
        <f t="shared" si="4"/>
        <v>2.0276797279641108E-2</v>
      </c>
      <c r="P11" s="76">
        <f>分析係数表!C14</f>
        <v>0.28421052631578947</v>
      </c>
      <c r="Q11" s="82">
        <f t="shared" si="5"/>
        <v>5.7628792268453674E-3</v>
      </c>
      <c r="R11" s="83">
        <v>2.492440558269788E-2</v>
      </c>
      <c r="S11" s="84">
        <f t="shared" si="6"/>
        <v>0.29960679453600036</v>
      </c>
      <c r="T11" s="85">
        <f>分析係数表!F14</f>
        <v>0.35440931780366058</v>
      </c>
      <c r="U11" s="86">
        <f t="shared" si="7"/>
        <v>0.1061834396608454</v>
      </c>
      <c r="V11" s="87">
        <f>分析係数表!D14</f>
        <v>9.9833610648918464E-2</v>
      </c>
      <c r="W11" s="88">
        <f t="shared" si="8"/>
        <v>0</v>
      </c>
      <c r="X11" s="76">
        <f>分析係数表!E14</f>
        <v>6.8219633943427616E-2</v>
      </c>
      <c r="Y11" s="89">
        <f t="shared" si="9"/>
        <v>0</v>
      </c>
    </row>
    <row r="12" spans="1:25" x14ac:dyDescent="0.2">
      <c r="A12" s="6" t="s">
        <v>225</v>
      </c>
      <c r="B12" s="5" t="s">
        <v>29</v>
      </c>
      <c r="C12" s="90"/>
      <c r="D12" s="76">
        <f>投入係数表!S12</f>
        <v>1.7501508750754374E-2</v>
      </c>
      <c r="E12" s="77">
        <f t="shared" si="0"/>
        <v>1.7501508750754375</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0.14978666377541336</v>
      </c>
      <c r="P12" s="76">
        <f>分析係数表!C15</f>
        <v>0</v>
      </c>
      <c r="Q12" s="82">
        <f t="shared" si="5"/>
        <v>0</v>
      </c>
      <c r="R12" s="83">
        <v>0</v>
      </c>
      <c r="S12" s="84">
        <f t="shared" si="6"/>
        <v>0</v>
      </c>
      <c r="T12" s="85">
        <f>分析係数表!F15</f>
        <v>0.30337941628264209</v>
      </c>
      <c r="U12" s="86">
        <f t="shared" si="7"/>
        <v>0</v>
      </c>
      <c r="V12" s="87">
        <f>分析係数表!D15</f>
        <v>4.6082949308755762E-2</v>
      </c>
      <c r="W12" s="88">
        <f t="shared" si="8"/>
        <v>0</v>
      </c>
      <c r="X12" s="76">
        <f>分析係数表!E15</f>
        <v>4.3010752688172046E-2</v>
      </c>
      <c r="Y12" s="89">
        <f t="shared" si="9"/>
        <v>0</v>
      </c>
    </row>
    <row r="13" spans="1:25" x14ac:dyDescent="0.2">
      <c r="A13" s="6" t="s">
        <v>226</v>
      </c>
      <c r="B13" s="5" t="s">
        <v>30</v>
      </c>
      <c r="C13" s="90"/>
      <c r="D13" s="76">
        <f>投入係数表!S13</f>
        <v>1.2070006035003018E-3</v>
      </c>
      <c r="E13" s="77">
        <f t="shared" si="0"/>
        <v>0.12070006035003018</v>
      </c>
      <c r="F13" s="76">
        <f>分析係数表!C16</f>
        <v>1.2870012870012881E-2</v>
      </c>
      <c r="G13" s="77">
        <f t="shared" si="1"/>
        <v>1.5534113301162199E-3</v>
      </c>
      <c r="H13" s="77">
        <v>2.6227646880537196E-3</v>
      </c>
      <c r="I13" s="77">
        <f t="shared" si="2"/>
        <v>2.6227646880537196E-3</v>
      </c>
      <c r="J13" s="76">
        <f>分析係数表!G16</f>
        <v>4.3478260869565216E-2</v>
      </c>
      <c r="K13" s="78">
        <f t="shared" si="3"/>
        <v>1.1403324730668346E-4</v>
      </c>
      <c r="L13" s="79"/>
      <c r="M13" s="80"/>
      <c r="N13" s="81">
        <f>分析係数表!H16</f>
        <v>1.7650105581895694E-2</v>
      </c>
      <c r="O13" s="82">
        <f t="shared" si="4"/>
        <v>0.28976197402841974</v>
      </c>
      <c r="P13" s="76">
        <f>分析係数表!C16</f>
        <v>1.2870012870012881E-2</v>
      </c>
      <c r="Q13" s="82">
        <f t="shared" si="5"/>
        <v>3.7292403349861005E-3</v>
      </c>
      <c r="R13" s="83">
        <v>4.0202573653167284E-3</v>
      </c>
      <c r="S13" s="84">
        <f t="shared" si="6"/>
        <v>6.643022053370448E-3</v>
      </c>
      <c r="T13" s="85">
        <f>分析係数表!F16</f>
        <v>0.30434782608695654</v>
      </c>
      <c r="U13" s="86">
        <f t="shared" si="7"/>
        <v>2.021789320591006E-3</v>
      </c>
      <c r="V13" s="87">
        <f>分析係数表!D16</f>
        <v>0</v>
      </c>
      <c r="W13" s="88">
        <f t="shared" si="8"/>
        <v>0</v>
      </c>
      <c r="X13" s="76">
        <f>分析係数表!E16</f>
        <v>0</v>
      </c>
      <c r="Y13" s="89">
        <f t="shared" si="9"/>
        <v>0</v>
      </c>
    </row>
    <row r="14" spans="1:25" x14ac:dyDescent="0.2">
      <c r="A14" s="6" t="s">
        <v>2</v>
      </c>
      <c r="B14" s="5" t="s">
        <v>364</v>
      </c>
      <c r="C14" s="90"/>
      <c r="D14" s="76">
        <f>投入係数表!S14</f>
        <v>4.103802051901026E-2</v>
      </c>
      <c r="E14" s="77">
        <f t="shared" si="0"/>
        <v>4.1038020519010256</v>
      </c>
      <c r="F14" s="76">
        <f>分析係数表!C17</f>
        <v>0.42397137745974955</v>
      </c>
      <c r="G14" s="77">
        <f t="shared" si="1"/>
        <v>1.7398946087666245</v>
      </c>
      <c r="H14" s="77">
        <v>2.2501248385770114</v>
      </c>
      <c r="I14" s="77">
        <f t="shared" si="2"/>
        <v>2.2501248385770114</v>
      </c>
      <c r="J14" s="76">
        <f>分析係数表!G17</f>
        <v>0.21220930232558138</v>
      </c>
      <c r="K14" s="78">
        <f t="shared" si="3"/>
        <v>0.47749742213988899</v>
      </c>
      <c r="L14" s="79"/>
      <c r="M14" s="80"/>
      <c r="N14" s="81">
        <f>分析係数表!H17</f>
        <v>2.9483246344475873E-3</v>
      </c>
      <c r="O14" s="82">
        <f t="shared" si="4"/>
        <v>4.8402677377207805E-2</v>
      </c>
      <c r="P14" s="76">
        <f>分析係数表!C17</f>
        <v>0.42397137745974955</v>
      </c>
      <c r="Q14" s="82">
        <f t="shared" si="5"/>
        <v>2.0521349800354652E-2</v>
      </c>
      <c r="R14" s="83">
        <v>4.1235166190707218E-2</v>
      </c>
      <c r="S14" s="84">
        <f t="shared" si="6"/>
        <v>2.2913600047677187</v>
      </c>
      <c r="T14" s="85">
        <f>分析係数表!F17</f>
        <v>0.32194767441860467</v>
      </c>
      <c r="U14" s="86">
        <f t="shared" si="7"/>
        <v>0.73769802479076996</v>
      </c>
      <c r="V14" s="87">
        <f>分析係数表!D17</f>
        <v>4.1908914728682169E-2</v>
      </c>
      <c r="W14" s="88">
        <f t="shared" si="8"/>
        <v>0</v>
      </c>
      <c r="X14" s="76">
        <f>分析係数表!E17</f>
        <v>4.2151162790697673E-2</v>
      </c>
      <c r="Y14" s="89">
        <f t="shared" si="9"/>
        <v>0</v>
      </c>
    </row>
    <row r="15" spans="1:25" x14ac:dyDescent="0.2">
      <c r="A15" s="6" t="s">
        <v>3</v>
      </c>
      <c r="B15" s="5" t="s">
        <v>31</v>
      </c>
      <c r="C15" s="90"/>
      <c r="D15" s="76">
        <f>投入係数表!S15</f>
        <v>1.9312009656004828E-2</v>
      </c>
      <c r="E15" s="77">
        <f t="shared" si="0"/>
        <v>1.9312009656004829</v>
      </c>
      <c r="F15" s="76">
        <f>分析係数表!C18</f>
        <v>0.3411764705882353</v>
      </c>
      <c r="G15" s="77">
        <f t="shared" si="1"/>
        <v>0.65888032944016484</v>
      </c>
      <c r="H15" s="77">
        <v>0.7696630498364494</v>
      </c>
      <c r="I15" s="77">
        <f t="shared" si="2"/>
        <v>0.7696630498364494</v>
      </c>
      <c r="J15" s="76">
        <f>分析係数表!G18</f>
        <v>0.21582733812949639</v>
      </c>
      <c r="K15" s="78">
        <f t="shared" si="3"/>
        <v>0.16611432730283079</v>
      </c>
      <c r="L15" s="79"/>
      <c r="M15" s="80"/>
      <c r="N15" s="81">
        <f>分析係数表!H18</f>
        <v>4.7810669747798716E-4</v>
      </c>
      <c r="O15" s="82">
        <f t="shared" si="4"/>
        <v>7.8490828179255904E-3</v>
      </c>
      <c r="P15" s="76">
        <f>分析係数表!C18</f>
        <v>0.3411764705882353</v>
      </c>
      <c r="Q15" s="82">
        <f t="shared" si="5"/>
        <v>2.6779223731746133E-3</v>
      </c>
      <c r="R15" s="83">
        <v>5.5716738092553069E-3</v>
      </c>
      <c r="S15" s="84">
        <f t="shared" si="6"/>
        <v>0.77523472364570467</v>
      </c>
      <c r="T15" s="85">
        <f>分析係数表!F18</f>
        <v>0.45899280575539569</v>
      </c>
      <c r="U15" s="86">
        <f t="shared" si="7"/>
        <v>0.35582716092515077</v>
      </c>
      <c r="V15" s="87">
        <f>分析係数表!D18</f>
        <v>0.1223021582733813</v>
      </c>
      <c r="W15" s="88">
        <f t="shared" si="8"/>
        <v>0</v>
      </c>
      <c r="X15" s="76">
        <f>分析係数表!E18</f>
        <v>0.12949640287769784</v>
      </c>
      <c r="Y15" s="89">
        <f t="shared" si="9"/>
        <v>0</v>
      </c>
    </row>
    <row r="16" spans="1:25" x14ac:dyDescent="0.2">
      <c r="A16" s="6" t="s">
        <v>4</v>
      </c>
      <c r="B16" s="5" t="s">
        <v>32</v>
      </c>
      <c r="C16" s="90"/>
      <c r="D16" s="76">
        <f>投入係数表!S16</f>
        <v>2.2933011466505733E-2</v>
      </c>
      <c r="E16" s="77">
        <f t="shared" si="0"/>
        <v>2.2933011466505735</v>
      </c>
      <c r="F16" s="76">
        <f>分析係数表!C19</f>
        <v>3.2631144155307767E-2</v>
      </c>
      <c r="G16" s="77">
        <f t="shared" si="1"/>
        <v>7.4833040307887469E-2</v>
      </c>
      <c r="H16" s="77">
        <v>0.12138801294011727</v>
      </c>
      <c r="I16" s="77">
        <f t="shared" si="2"/>
        <v>0.12138801294011727</v>
      </c>
      <c r="J16" s="76">
        <f>分析係数表!G19</f>
        <v>5.8988764044943819E-2</v>
      </c>
      <c r="K16" s="78">
        <f t="shared" si="3"/>
        <v>7.1605288532091641E-3</v>
      </c>
      <c r="L16" s="79"/>
      <c r="M16" s="80"/>
      <c r="N16" s="81">
        <f>分析係数表!H19</f>
        <v>-1.1952667436949679E-4</v>
      </c>
      <c r="O16" s="82">
        <f t="shared" si="4"/>
        <v>-1.9622707044813976E-3</v>
      </c>
      <c r="P16" s="76">
        <f>分析係数表!C19</f>
        <v>3.2631144155307767E-2</v>
      </c>
      <c r="Q16" s="82">
        <f t="shared" si="5"/>
        <v>-6.4031138229669814E-5</v>
      </c>
      <c r="R16" s="83">
        <v>4.1194736421134638E-4</v>
      </c>
      <c r="S16" s="84">
        <f t="shared" si="6"/>
        <v>0.12179996030432862</v>
      </c>
      <c r="T16" s="85">
        <f>分析係数表!F19</f>
        <v>0.2443820224719101</v>
      </c>
      <c r="U16" s="86">
        <f t="shared" si="7"/>
        <v>2.9765720636170195E-2</v>
      </c>
      <c r="V16" s="87">
        <f>分析係数表!D19</f>
        <v>4.49438202247191E-2</v>
      </c>
      <c r="W16" s="88">
        <f t="shared" si="8"/>
        <v>0</v>
      </c>
      <c r="X16" s="76">
        <f>分析係数表!E19</f>
        <v>4.7752808988764044E-2</v>
      </c>
      <c r="Y16" s="89">
        <f t="shared" si="9"/>
        <v>0</v>
      </c>
    </row>
    <row r="17" spans="1:25" x14ac:dyDescent="0.2">
      <c r="A17" s="6" t="s">
        <v>5</v>
      </c>
      <c r="B17" s="5" t="s">
        <v>33</v>
      </c>
      <c r="C17" s="90"/>
      <c r="D17" s="76">
        <f>投入係数表!S17</f>
        <v>3.8020519010259504E-2</v>
      </c>
      <c r="E17" s="77">
        <f t="shared" si="0"/>
        <v>3.8020519010259504</v>
      </c>
      <c r="F17" s="76">
        <f>分析係数表!C20</f>
        <v>6.4516129032258118E-2</v>
      </c>
      <c r="G17" s="77">
        <f t="shared" si="1"/>
        <v>0.24529367103393249</v>
      </c>
      <c r="H17" s="77">
        <v>0.30411247393604313</v>
      </c>
      <c r="I17" s="77">
        <f t="shared" si="2"/>
        <v>0.30411247393604313</v>
      </c>
      <c r="J17" s="76">
        <f>分析係数表!G20</f>
        <v>0.10153846153846154</v>
      </c>
      <c r="K17" s="78">
        <f t="shared" si="3"/>
        <v>3.08791127381213E-2</v>
      </c>
      <c r="L17" s="79"/>
      <c r="M17" s="80"/>
      <c r="N17" s="81">
        <f>分析係数表!H20</f>
        <v>5.9763337184748399E-4</v>
      </c>
      <c r="O17" s="82">
        <f t="shared" si="4"/>
        <v>9.8113535224069893E-3</v>
      </c>
      <c r="P17" s="76">
        <f>分析係数表!C20</f>
        <v>6.4516129032258118E-2</v>
      </c>
      <c r="Q17" s="82">
        <f t="shared" si="5"/>
        <v>6.3299054983270947E-4</v>
      </c>
      <c r="R17" s="83">
        <v>1.4940633872784796E-3</v>
      </c>
      <c r="S17" s="84">
        <f t="shared" si="6"/>
        <v>0.3056065373233216</v>
      </c>
      <c r="T17" s="85">
        <f>分析係数表!F20</f>
        <v>0.22461538461538461</v>
      </c>
      <c r="U17" s="86">
        <f t="shared" si="7"/>
        <v>6.8643929921853766E-2</v>
      </c>
      <c r="V17" s="87">
        <f>分析係数表!D20</f>
        <v>1.2307692307692308E-2</v>
      </c>
      <c r="W17" s="88">
        <f t="shared" si="8"/>
        <v>0</v>
      </c>
      <c r="X17" s="76">
        <f>分析係数表!E20</f>
        <v>1.2307692307692308E-2</v>
      </c>
      <c r="Y17" s="89">
        <f t="shared" si="9"/>
        <v>0</v>
      </c>
    </row>
    <row r="18" spans="1:25" x14ac:dyDescent="0.2">
      <c r="A18" s="6" t="s">
        <v>6</v>
      </c>
      <c r="B18" s="5" t="s">
        <v>34</v>
      </c>
      <c r="C18" s="90"/>
      <c r="D18" s="76">
        <f>投入係数表!S18</f>
        <v>4.0434520217260107E-2</v>
      </c>
      <c r="E18" s="77">
        <f t="shared" si="0"/>
        <v>4.0434520217260106</v>
      </c>
      <c r="F18" s="76">
        <f>分析係数表!C21</f>
        <v>0.91527001862197399</v>
      </c>
      <c r="G18" s="77">
        <f t="shared" si="1"/>
        <v>3.7008504072222239</v>
      </c>
      <c r="H18" s="77">
        <v>4.4487156784106014</v>
      </c>
      <c r="I18" s="77">
        <f t="shared" si="2"/>
        <v>4.4487156784106014</v>
      </c>
      <c r="J18" s="76">
        <f>分析係数表!G21</f>
        <v>0.28514332965821387</v>
      </c>
      <c r="K18" s="78">
        <f t="shared" si="3"/>
        <v>1.2685216012446987</v>
      </c>
      <c r="L18" s="79"/>
      <c r="M18" s="80"/>
      <c r="N18" s="81">
        <f>分析係数表!H21</f>
        <v>9.9605561974580657E-4</v>
      </c>
      <c r="O18" s="82">
        <f t="shared" si="4"/>
        <v>1.6352255870678314E-2</v>
      </c>
      <c r="P18" s="76">
        <f>分析係数表!C21</f>
        <v>0.91527001862197399</v>
      </c>
      <c r="Q18" s="82">
        <f t="shared" si="5"/>
        <v>1.4966729535267023E-2</v>
      </c>
      <c r="R18" s="83">
        <v>3.1353939513648725E-2</v>
      </c>
      <c r="S18" s="84">
        <f t="shared" si="6"/>
        <v>4.4800696179242498</v>
      </c>
      <c r="T18" s="85">
        <f>分析係数表!F21</f>
        <v>0.42530319735391398</v>
      </c>
      <c r="U18" s="86">
        <f t="shared" si="7"/>
        <v>1.9053879328713113</v>
      </c>
      <c r="V18" s="87">
        <f>分析係数表!D21</f>
        <v>8.7513781697905177E-2</v>
      </c>
      <c r="W18" s="88">
        <f t="shared" si="8"/>
        <v>0</v>
      </c>
      <c r="X18" s="76">
        <f>分析係数表!E21</f>
        <v>7.5661521499448728E-2</v>
      </c>
      <c r="Y18" s="89">
        <f t="shared" si="9"/>
        <v>0</v>
      </c>
    </row>
    <row r="19" spans="1:25" x14ac:dyDescent="0.2">
      <c r="A19" s="6" t="s">
        <v>7</v>
      </c>
      <c r="B19" s="5" t="s">
        <v>268</v>
      </c>
      <c r="C19" s="90"/>
      <c r="D19" s="76">
        <f>投入係数表!S19</f>
        <v>1.5691007845503924E-2</v>
      </c>
      <c r="E19" s="77">
        <f t="shared" si="0"/>
        <v>1.5691007845503924</v>
      </c>
      <c r="F19" s="76">
        <f>分析係数表!C22</f>
        <v>0.14107142857142863</v>
      </c>
      <c r="G19" s="77">
        <f t="shared" si="1"/>
        <v>0.2213552892490733</v>
      </c>
      <c r="H19" s="77">
        <v>0.25263815370775566</v>
      </c>
      <c r="I19" s="77">
        <f t="shared" si="2"/>
        <v>0.25263815370775566</v>
      </c>
      <c r="J19" s="76">
        <f>分析係数表!G22</f>
        <v>0.19425587467362923</v>
      </c>
      <c r="K19" s="78">
        <f t="shared" si="3"/>
        <v>4.9076445524430863E-2</v>
      </c>
      <c r="L19" s="79"/>
      <c r="M19" s="80"/>
      <c r="N19" s="81">
        <f>分析係数表!H22</f>
        <v>3.9842224789832265E-5</v>
      </c>
      <c r="O19" s="82">
        <f t="shared" si="4"/>
        <v>6.5409023482713253E-4</v>
      </c>
      <c r="P19" s="76">
        <f>分析係数表!C22</f>
        <v>0.14107142857142863</v>
      </c>
      <c r="Q19" s="82">
        <f t="shared" si="5"/>
        <v>9.2273443841684802E-5</v>
      </c>
      <c r="R19" s="83">
        <v>7.753573744712748E-4</v>
      </c>
      <c r="S19" s="84">
        <f t="shared" si="6"/>
        <v>0.25341351108222693</v>
      </c>
      <c r="T19" s="85">
        <f>分析係数表!F22</f>
        <v>0.41148825065274153</v>
      </c>
      <c r="U19" s="86">
        <f t="shared" si="7"/>
        <v>0.10427668236699468</v>
      </c>
      <c r="V19" s="87">
        <f>分析係数表!D22</f>
        <v>6.2663185378590081E-3</v>
      </c>
      <c r="W19" s="88">
        <f t="shared" si="8"/>
        <v>0</v>
      </c>
      <c r="X19" s="76">
        <f>分析係数表!E22</f>
        <v>5.2219321148825066E-3</v>
      </c>
      <c r="Y19" s="89">
        <f t="shared" si="9"/>
        <v>0</v>
      </c>
    </row>
    <row r="20" spans="1:25" x14ac:dyDescent="0.2">
      <c r="A20" s="6" t="s">
        <v>8</v>
      </c>
      <c r="B20" s="5" t="s">
        <v>269</v>
      </c>
      <c r="C20" s="90"/>
      <c r="D20" s="76">
        <f>投入係数表!S20</f>
        <v>1.8105009052504525E-3</v>
      </c>
      <c r="E20" s="77">
        <f t="shared" si="0"/>
        <v>0.18105009052504525</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6.5409023482713253E-4</v>
      </c>
      <c r="P20" s="76">
        <f>分析係数表!C23</f>
        <v>0</v>
      </c>
      <c r="Q20" s="82">
        <f t="shared" si="5"/>
        <v>0</v>
      </c>
      <c r="R20" s="83">
        <v>0</v>
      </c>
      <c r="S20" s="84">
        <f t="shared" si="6"/>
        <v>0</v>
      </c>
      <c r="T20" s="85">
        <f>分析係数表!F23</f>
        <v>0.43755958055290756</v>
      </c>
      <c r="U20" s="86">
        <f t="shared" si="7"/>
        <v>0</v>
      </c>
      <c r="V20" s="87">
        <f>分析係数表!D23</f>
        <v>4.9571020019065777E-2</v>
      </c>
      <c r="W20" s="88">
        <f t="shared" si="8"/>
        <v>0</v>
      </c>
      <c r="X20" s="76">
        <f>分析係数表!E23</f>
        <v>4.38512869399428E-2</v>
      </c>
      <c r="Y20" s="89">
        <f t="shared" si="9"/>
        <v>0</v>
      </c>
    </row>
    <row r="21" spans="1:25" x14ac:dyDescent="0.2">
      <c r="A21" s="6" t="s">
        <v>9</v>
      </c>
      <c r="B21" s="5" t="s">
        <v>270</v>
      </c>
      <c r="C21" s="75">
        <f>最終需要_まとめ!C22</f>
        <v>100</v>
      </c>
      <c r="D21" s="76">
        <f>投入係数表!S21</f>
        <v>8.8111044055522031E-2</v>
      </c>
      <c r="E21" s="77">
        <f t="shared" si="0"/>
        <v>8.8111044055522036</v>
      </c>
      <c r="F21" s="76">
        <f>分析係数表!C24</f>
        <v>1</v>
      </c>
      <c r="G21" s="77">
        <f t="shared" si="1"/>
        <v>8.8111044055522036</v>
      </c>
      <c r="H21" s="77">
        <v>9.7089428387513941</v>
      </c>
      <c r="I21" s="77">
        <f t="shared" si="2"/>
        <v>109.7089428387514</v>
      </c>
      <c r="J21" s="76">
        <f>分析係数表!G24</f>
        <v>0.20760410380205191</v>
      </c>
      <c r="K21" s="78">
        <f t="shared" si="3"/>
        <v>22.776026757109523</v>
      </c>
      <c r="L21" s="79"/>
      <c r="M21" s="80"/>
      <c r="N21" s="81">
        <f>分析係数表!H24</f>
        <v>3.9842224789832264E-4</v>
      </c>
      <c r="O21" s="82">
        <f t="shared" si="4"/>
        <v>6.5409023482713253E-3</v>
      </c>
      <c r="P21" s="76">
        <f>分析係数表!C24</f>
        <v>1</v>
      </c>
      <c r="Q21" s="82">
        <f t="shared" si="5"/>
        <v>6.5409023482713253E-3</v>
      </c>
      <c r="R21" s="83">
        <v>1.3981858473045105E-2</v>
      </c>
      <c r="S21" s="84">
        <f t="shared" si="6"/>
        <v>109.72292469722444</v>
      </c>
      <c r="T21" s="85">
        <f>分析係数表!F24</f>
        <v>0.38986119493059745</v>
      </c>
      <c r="U21" s="86">
        <f t="shared" si="7"/>
        <v>42.776710533739887</v>
      </c>
      <c r="V21" s="87">
        <f>分析係数表!D24</f>
        <v>0.12190706095353047</v>
      </c>
      <c r="W21" s="88">
        <f t="shared" si="8"/>
        <v>13</v>
      </c>
      <c r="X21" s="76">
        <f>分析係数表!E24</f>
        <v>0.12492456246228123</v>
      </c>
      <c r="Y21" s="89">
        <f t="shared" si="9"/>
        <v>14</v>
      </c>
    </row>
    <row r="22" spans="1:25" x14ac:dyDescent="0.2">
      <c r="A22" s="6" t="s">
        <v>10</v>
      </c>
      <c r="B22" s="5" t="s">
        <v>271</v>
      </c>
      <c r="C22" s="90"/>
      <c r="D22" s="76">
        <f>投入係数表!S22</f>
        <v>0.14001207000603499</v>
      </c>
      <c r="E22" s="77">
        <f t="shared" si="0"/>
        <v>14.0012070006035</v>
      </c>
      <c r="F22" s="76">
        <f>分析係数表!C25</f>
        <v>2.3217247097844118E-2</v>
      </c>
      <c r="G22" s="77">
        <f t="shared" si="1"/>
        <v>0.32506948260107638</v>
      </c>
      <c r="H22" s="77">
        <v>0.36257866758711677</v>
      </c>
      <c r="I22" s="77">
        <f t="shared" si="2"/>
        <v>0.36257866758711677</v>
      </c>
      <c r="J22" s="76">
        <f>分析係数表!G25</f>
        <v>0.19607843137254902</v>
      </c>
      <c r="K22" s="78">
        <f t="shared" si="3"/>
        <v>7.1093856389630741E-2</v>
      </c>
      <c r="L22" s="79"/>
      <c r="M22" s="80"/>
      <c r="N22" s="81">
        <f>分析係数表!H25</f>
        <v>5.5779114705765173E-4</v>
      </c>
      <c r="O22" s="82">
        <f t="shared" si="4"/>
        <v>9.1572632875798563E-3</v>
      </c>
      <c r="P22" s="76">
        <f>分析係数表!C25</f>
        <v>2.3217247097844118E-2</v>
      </c>
      <c r="Q22" s="82">
        <f t="shared" si="5"/>
        <v>2.1260644448775791E-4</v>
      </c>
      <c r="R22" s="83">
        <v>7.2961156175881353E-4</v>
      </c>
      <c r="S22" s="84">
        <f t="shared" si="6"/>
        <v>0.36330827914887559</v>
      </c>
      <c r="T22" s="85">
        <f>分析係数表!F25</f>
        <v>0.34640522875816993</v>
      </c>
      <c r="U22" s="86">
        <f t="shared" si="7"/>
        <v>0.12585188754830332</v>
      </c>
      <c r="V22" s="87">
        <f>分析係数表!D25</f>
        <v>3.9215686274509803E-2</v>
      </c>
      <c r="W22" s="88">
        <f t="shared" si="8"/>
        <v>0</v>
      </c>
      <c r="X22" s="76">
        <f>分析係数表!E25</f>
        <v>3.9215686274509803E-2</v>
      </c>
      <c r="Y22" s="89">
        <f t="shared" si="9"/>
        <v>0</v>
      </c>
    </row>
    <row r="23" spans="1:25" x14ac:dyDescent="0.2">
      <c r="A23" s="6" t="s">
        <v>11</v>
      </c>
      <c r="B23" s="5" t="s">
        <v>35</v>
      </c>
      <c r="C23" s="90"/>
      <c r="D23" s="76">
        <f>投入係数表!S23</f>
        <v>1.9915509957754977E-2</v>
      </c>
      <c r="E23" s="77">
        <f t="shared" si="0"/>
        <v>1.9915509957754978</v>
      </c>
      <c r="F23" s="76">
        <f>分析係数表!C26</f>
        <v>0.3263433813892529</v>
      </c>
      <c r="G23" s="77">
        <f t="shared" si="1"/>
        <v>0.64992948617050961</v>
      </c>
      <c r="H23" s="77">
        <v>0.7519550887606532</v>
      </c>
      <c r="I23" s="77">
        <f t="shared" si="2"/>
        <v>0.7519550887606532</v>
      </c>
      <c r="J23" s="76">
        <f>分析係数表!G26</f>
        <v>0.19720279720279721</v>
      </c>
      <c r="K23" s="78">
        <f t="shared" si="3"/>
        <v>0.14828764687447846</v>
      </c>
      <c r="L23" s="79"/>
      <c r="M23" s="80"/>
      <c r="N23" s="81">
        <f>分析係数表!H26</f>
        <v>1.195266743694968E-2</v>
      </c>
      <c r="O23" s="82">
        <f t="shared" si="4"/>
        <v>0.19622707044813978</v>
      </c>
      <c r="P23" s="76">
        <f>分析係数表!C26</f>
        <v>0.3263433813892529</v>
      </c>
      <c r="Q23" s="82">
        <f t="shared" si="5"/>
        <v>6.4037405690153079E-2</v>
      </c>
      <c r="R23" s="83">
        <v>6.7941933274815583E-2</v>
      </c>
      <c r="S23" s="84">
        <f t="shared" si="6"/>
        <v>0.81989702203546877</v>
      </c>
      <c r="T23" s="85">
        <f>分析係数表!F26</f>
        <v>0.33496503496503499</v>
      </c>
      <c r="U23" s="86">
        <f t="shared" si="7"/>
        <v>0.27463683465383887</v>
      </c>
      <c r="V23" s="87">
        <f>分析係数表!D26</f>
        <v>7.8321678321678329E-2</v>
      </c>
      <c r="W23" s="88">
        <f t="shared" si="8"/>
        <v>0</v>
      </c>
      <c r="X23" s="76">
        <f>分析係数表!E26</f>
        <v>8.3216783216783219E-2</v>
      </c>
      <c r="Y23" s="89">
        <f t="shared" si="9"/>
        <v>0</v>
      </c>
    </row>
    <row r="24" spans="1:25" x14ac:dyDescent="0.2">
      <c r="A24" s="6" t="s">
        <v>12</v>
      </c>
      <c r="B24" s="5" t="s">
        <v>365</v>
      </c>
      <c r="C24" s="90"/>
      <c r="D24" s="76">
        <f>投入係数表!S24</f>
        <v>0</v>
      </c>
      <c r="E24" s="77">
        <f t="shared" si="0"/>
        <v>0</v>
      </c>
      <c r="F24" s="76">
        <f>分析係数表!C27</f>
        <v>4.6641791044776171E-2</v>
      </c>
      <c r="G24" s="77">
        <f t="shared" si="1"/>
        <v>0</v>
      </c>
      <c r="H24" s="77">
        <v>3.2380139428070135E-5</v>
      </c>
      <c r="I24" s="77">
        <f t="shared" si="2"/>
        <v>3.2380139428070135E-5</v>
      </c>
      <c r="J24" s="76">
        <f>分析係数表!G27</f>
        <v>0.18461538461538463</v>
      </c>
      <c r="K24" s="78">
        <f t="shared" si="3"/>
        <v>5.9778718944129479E-6</v>
      </c>
      <c r="L24" s="79"/>
      <c r="M24" s="80"/>
      <c r="N24" s="81">
        <f>分析係数表!H27</f>
        <v>1.1394876289892027E-2</v>
      </c>
      <c r="O24" s="82">
        <f t="shared" si="4"/>
        <v>0.1870698071605599</v>
      </c>
      <c r="P24" s="76">
        <f>分析係数表!C27</f>
        <v>4.6641791044776171E-2</v>
      </c>
      <c r="Q24" s="82">
        <f t="shared" si="5"/>
        <v>8.7252708563694079E-3</v>
      </c>
      <c r="R24" s="83">
        <v>8.7527698587938699E-3</v>
      </c>
      <c r="S24" s="84">
        <f t="shared" si="6"/>
        <v>8.7851499982219399E-3</v>
      </c>
      <c r="T24" s="85">
        <f>分析係数表!F27</f>
        <v>0.35384615384615387</v>
      </c>
      <c r="U24" s="86">
        <f t="shared" si="7"/>
        <v>3.1085915378323789E-3</v>
      </c>
      <c r="V24" s="87">
        <f>分析係数表!D27</f>
        <v>3.0769230769230771E-2</v>
      </c>
      <c r="W24" s="88">
        <f t="shared" si="8"/>
        <v>0</v>
      </c>
      <c r="X24" s="76">
        <f>分析係数表!E27</f>
        <v>4.6153846153846156E-2</v>
      </c>
      <c r="Y24" s="89">
        <f t="shared" si="9"/>
        <v>0</v>
      </c>
    </row>
    <row r="25" spans="1:25" x14ac:dyDescent="0.2">
      <c r="A25" s="6" t="s">
        <v>13</v>
      </c>
      <c r="B25" s="5" t="s">
        <v>191</v>
      </c>
      <c r="C25" s="90"/>
      <c r="D25" s="76">
        <f>投入係数表!S25</f>
        <v>0</v>
      </c>
      <c r="E25" s="77">
        <f t="shared" si="0"/>
        <v>0</v>
      </c>
      <c r="F25" s="76">
        <f>分析係数表!C28</f>
        <v>2.8632025450689325E-2</v>
      </c>
      <c r="G25" s="77">
        <f t="shared" si="1"/>
        <v>0</v>
      </c>
      <c r="H25" s="77">
        <v>6.704515928324361E-4</v>
      </c>
      <c r="I25" s="77">
        <f t="shared" si="2"/>
        <v>6.704515928324361E-4</v>
      </c>
      <c r="J25" s="76">
        <f>分析係数表!G28</f>
        <v>0.12903225806451613</v>
      </c>
      <c r="K25" s="78">
        <f t="shared" si="3"/>
        <v>8.650988294612078E-5</v>
      </c>
      <c r="L25" s="79"/>
      <c r="M25" s="80"/>
      <c r="N25" s="81">
        <f>分析係数表!H28</f>
        <v>2.2510857006255228E-2</v>
      </c>
      <c r="O25" s="82">
        <f t="shared" si="4"/>
        <v>0.36956098267732984</v>
      </c>
      <c r="P25" s="76">
        <f>分析係数表!C28</f>
        <v>2.8632025450689325E-2</v>
      </c>
      <c r="Q25" s="82">
        <f t="shared" si="5"/>
        <v>1.0581279461599065E-2</v>
      </c>
      <c r="R25" s="83">
        <v>1.0898716143359275E-2</v>
      </c>
      <c r="S25" s="84">
        <f t="shared" si="6"/>
        <v>1.1569167736191712E-2</v>
      </c>
      <c r="T25" s="85">
        <f>分析係数表!F28</f>
        <v>0.22580645161290322</v>
      </c>
      <c r="U25" s="86">
        <f t="shared" si="7"/>
        <v>2.612392714623935E-3</v>
      </c>
      <c r="V25" s="87">
        <f>分析係数表!D28</f>
        <v>0.15207373271889402</v>
      </c>
      <c r="W25" s="88">
        <f t="shared" si="8"/>
        <v>0</v>
      </c>
      <c r="X25" s="76">
        <f>分析係数表!E28</f>
        <v>9.6774193548387094E-2</v>
      </c>
      <c r="Y25" s="89">
        <f t="shared" si="9"/>
        <v>0</v>
      </c>
    </row>
    <row r="26" spans="1:25" x14ac:dyDescent="0.2">
      <c r="A26" s="6" t="s">
        <v>14</v>
      </c>
      <c r="B26" s="5" t="s">
        <v>50</v>
      </c>
      <c r="C26" s="90"/>
      <c r="D26" s="76">
        <f>投入係数表!S26</f>
        <v>7.8455039227519618E-3</v>
      </c>
      <c r="E26" s="77">
        <f t="shared" si="0"/>
        <v>0.78455039227519618</v>
      </c>
      <c r="F26" s="76">
        <f>分析係数表!C29</f>
        <v>0.63560732113144758</v>
      </c>
      <c r="G26" s="77">
        <f t="shared" si="1"/>
        <v>0.49866597312666378</v>
      </c>
      <c r="H26" s="77">
        <v>0.63995527520430251</v>
      </c>
      <c r="I26" s="77">
        <f t="shared" si="2"/>
        <v>0.63995527520430251</v>
      </c>
      <c r="J26" s="76">
        <f>分析係数表!G29</f>
        <v>0.25937031484257872</v>
      </c>
      <c r="K26" s="78">
        <f t="shared" si="3"/>
        <v>0.16598540121490904</v>
      </c>
      <c r="L26" s="79"/>
      <c r="M26" s="80"/>
      <c r="N26" s="81">
        <f>分析係数表!H29</f>
        <v>1.0239451770986892E-2</v>
      </c>
      <c r="O26" s="82">
        <f t="shared" si="4"/>
        <v>0.16810119035057308</v>
      </c>
      <c r="P26" s="76">
        <f>分析係数表!C29</f>
        <v>0.63560732113144758</v>
      </c>
      <c r="Q26" s="82">
        <f t="shared" si="5"/>
        <v>0.1068463472777353</v>
      </c>
      <c r="R26" s="83">
        <v>0.1329096133432604</v>
      </c>
      <c r="S26" s="84">
        <f t="shared" si="6"/>
        <v>0.77286488854756286</v>
      </c>
      <c r="T26" s="85">
        <f>分析係数表!F29</f>
        <v>0.38680659670164919</v>
      </c>
      <c r="U26" s="86">
        <f t="shared" si="7"/>
        <v>0.29894923724928218</v>
      </c>
      <c r="V26" s="87">
        <f>分析係数表!D29</f>
        <v>0.1184407796101949</v>
      </c>
      <c r="W26" s="88">
        <f t="shared" si="8"/>
        <v>0</v>
      </c>
      <c r="X26" s="76">
        <f>分析係数表!E29</f>
        <v>6.5967016491754127E-2</v>
      </c>
      <c r="Y26" s="89">
        <f t="shared" si="9"/>
        <v>0</v>
      </c>
    </row>
    <row r="27" spans="1:25" x14ac:dyDescent="0.2">
      <c r="A27" s="6" t="s">
        <v>15</v>
      </c>
      <c r="B27" s="5" t="s">
        <v>36</v>
      </c>
      <c r="C27" s="90"/>
      <c r="D27" s="76">
        <f>投入係数表!S27</f>
        <v>1.2070006035003018E-3</v>
      </c>
      <c r="E27" s="77">
        <f t="shared" si="0"/>
        <v>0.12070006035003018</v>
      </c>
      <c r="F27" s="76">
        <f>分析係数表!C30</f>
        <v>1</v>
      </c>
      <c r="G27" s="77">
        <f t="shared" si="1"/>
        <v>0.12070006035003018</v>
      </c>
      <c r="H27" s="77">
        <v>0.18013460692762015</v>
      </c>
      <c r="I27" s="77">
        <f t="shared" si="2"/>
        <v>0.18013460692762015</v>
      </c>
      <c r="J27" s="76">
        <f>分析係数表!G30</f>
        <v>0.34552666372851476</v>
      </c>
      <c r="K27" s="78">
        <f t="shared" si="3"/>
        <v>6.2241309753747996E-2</v>
      </c>
      <c r="L27" s="79"/>
      <c r="M27" s="80"/>
      <c r="N27" s="81">
        <f>分析係数表!H30</f>
        <v>0</v>
      </c>
      <c r="O27" s="82">
        <f t="shared" si="4"/>
        <v>0</v>
      </c>
      <c r="P27" s="76">
        <f>分析係数表!C30</f>
        <v>1</v>
      </c>
      <c r="Q27" s="82">
        <f t="shared" si="5"/>
        <v>0</v>
      </c>
      <c r="R27" s="83">
        <v>2.7793364284433887E-2</v>
      </c>
      <c r="S27" s="84">
        <f t="shared" si="6"/>
        <v>0.20792797121205403</v>
      </c>
      <c r="T27" s="85">
        <f>分析係数表!F30</f>
        <v>0.44072278536800352</v>
      </c>
      <c r="U27" s="86">
        <f t="shared" si="7"/>
        <v>9.163859462849451E-2</v>
      </c>
      <c r="V27" s="87">
        <f>分析係数表!D30</f>
        <v>0.15998237108858529</v>
      </c>
      <c r="W27" s="88">
        <f t="shared" si="8"/>
        <v>0</v>
      </c>
      <c r="X27" s="76">
        <f>分析係数表!E30</f>
        <v>8.153371529308065E-2</v>
      </c>
      <c r="Y27" s="89">
        <f t="shared" si="9"/>
        <v>0</v>
      </c>
    </row>
    <row r="28" spans="1:25" x14ac:dyDescent="0.2">
      <c r="A28" s="6" t="s">
        <v>16</v>
      </c>
      <c r="B28" s="5" t="s">
        <v>192</v>
      </c>
      <c r="C28" s="90"/>
      <c r="D28" s="76">
        <f>投入係数表!S28</f>
        <v>9.6560048280024142E-3</v>
      </c>
      <c r="E28" s="77">
        <f t="shared" si="0"/>
        <v>0.96560048280024147</v>
      </c>
      <c r="F28" s="76">
        <f>分析係数表!C31</f>
        <v>3.6128152692569859E-2</v>
      </c>
      <c r="G28" s="77">
        <f t="shared" si="1"/>
        <v>3.4885361682626299E-2</v>
      </c>
      <c r="H28" s="77">
        <v>5.0212309359557131E-2</v>
      </c>
      <c r="I28" s="77">
        <f t="shared" si="2"/>
        <v>5.0212309359557131E-2</v>
      </c>
      <c r="J28" s="76">
        <f>分析係数表!G31</f>
        <v>5.6603773584905662E-2</v>
      </c>
      <c r="K28" s="78">
        <f t="shared" si="3"/>
        <v>2.8422061901636113E-3</v>
      </c>
      <c r="L28" s="79"/>
      <c r="M28" s="80"/>
      <c r="N28" s="81">
        <f>分析係数表!H31</f>
        <v>2.4303757121797682E-2</v>
      </c>
      <c r="O28" s="82">
        <f t="shared" si="4"/>
        <v>0.39899504324455087</v>
      </c>
      <c r="P28" s="76">
        <f>分析係数表!C31</f>
        <v>3.6128152692569859E-2</v>
      </c>
      <c r="Q28" s="82">
        <f t="shared" si="5"/>
        <v>1.4414953845917648E-2</v>
      </c>
      <c r="R28" s="83">
        <v>1.6485094689722691E-2</v>
      </c>
      <c r="S28" s="84">
        <f t="shared" si="6"/>
        <v>6.6697404049279818E-2</v>
      </c>
      <c r="T28" s="85">
        <f>分析係数表!F31</f>
        <v>0.33962264150943394</v>
      </c>
      <c r="U28" s="86">
        <f t="shared" si="7"/>
        <v>2.2651948545038429E-2</v>
      </c>
      <c r="V28" s="87">
        <f>分析係数表!D31</f>
        <v>0</v>
      </c>
      <c r="W28" s="88">
        <f t="shared" si="8"/>
        <v>0</v>
      </c>
      <c r="X28" s="76">
        <f>分析係数表!E31</f>
        <v>0</v>
      </c>
      <c r="Y28" s="89">
        <f t="shared" si="9"/>
        <v>0</v>
      </c>
    </row>
    <row r="29" spans="1:25" x14ac:dyDescent="0.2">
      <c r="A29" s="6" t="s">
        <v>17</v>
      </c>
      <c r="B29" s="5" t="s">
        <v>272</v>
      </c>
      <c r="C29" s="90"/>
      <c r="D29" s="76">
        <f>投入係数表!S29</f>
        <v>6.0350030175015089E-4</v>
      </c>
      <c r="E29" s="77">
        <f t="shared" si="0"/>
        <v>6.0350030175015092E-2</v>
      </c>
      <c r="F29" s="76">
        <f>分析係数表!C32</f>
        <v>1</v>
      </c>
      <c r="G29" s="77">
        <f t="shared" si="1"/>
        <v>6.0350030175015092E-2</v>
      </c>
      <c r="H29" s="77">
        <v>8.7415187210073478E-2</v>
      </c>
      <c r="I29" s="77">
        <f t="shared" si="2"/>
        <v>8.7415187210073478E-2</v>
      </c>
      <c r="J29" s="76">
        <f>分析係数表!G32</f>
        <v>0.14012738853503184</v>
      </c>
      <c r="K29" s="78">
        <f t="shared" si="3"/>
        <v>1.2249261902048513E-2</v>
      </c>
      <c r="L29" s="79"/>
      <c r="M29" s="80"/>
      <c r="N29" s="81">
        <f>分析係数表!H32</f>
        <v>7.0919160125901427E-3</v>
      </c>
      <c r="O29" s="82">
        <f t="shared" si="4"/>
        <v>0.11642806179922958</v>
      </c>
      <c r="P29" s="76">
        <f>分析係数表!C32</f>
        <v>1</v>
      </c>
      <c r="Q29" s="82">
        <f t="shared" si="5"/>
        <v>0.11642806179922958</v>
      </c>
      <c r="R29" s="83">
        <v>0.14058068092641612</v>
      </c>
      <c r="S29" s="84">
        <f t="shared" si="6"/>
        <v>0.22799586813648959</v>
      </c>
      <c r="T29" s="85">
        <f>分析係数表!F32</f>
        <v>0.48195329087048833</v>
      </c>
      <c r="U29" s="86">
        <f t="shared" si="7"/>
        <v>0.10988335895325507</v>
      </c>
      <c r="V29" s="87">
        <f>分析係数表!D32</f>
        <v>1.0615711252653927E-2</v>
      </c>
      <c r="W29" s="88">
        <f t="shared" si="8"/>
        <v>0</v>
      </c>
      <c r="X29" s="76">
        <f>分析係数表!E32</f>
        <v>1.4861995753715499E-2</v>
      </c>
      <c r="Y29" s="89">
        <f t="shared" si="9"/>
        <v>0</v>
      </c>
    </row>
    <row r="30" spans="1:25" x14ac:dyDescent="0.2">
      <c r="A30" s="6" t="s">
        <v>18</v>
      </c>
      <c r="B30" s="5" t="s">
        <v>273</v>
      </c>
      <c r="C30" s="90"/>
      <c r="D30" s="76">
        <f>投入係数表!S30</f>
        <v>6.0350030175015089E-4</v>
      </c>
      <c r="E30" s="77">
        <f t="shared" si="0"/>
        <v>6.0350030175015092E-2</v>
      </c>
      <c r="F30" s="76">
        <f>分析係数表!C33</f>
        <v>1</v>
      </c>
      <c r="G30" s="77">
        <f t="shared" si="1"/>
        <v>6.0350030175015092E-2</v>
      </c>
      <c r="H30" s="77">
        <v>7.7173053328310051E-2</v>
      </c>
      <c r="I30" s="77">
        <f t="shared" si="2"/>
        <v>7.7173053328310051E-2</v>
      </c>
      <c r="J30" s="76">
        <f>分析係数表!G33</f>
        <v>0.50577557755775582</v>
      </c>
      <c r="K30" s="78">
        <f t="shared" si="3"/>
        <v>3.9032245619021508E-2</v>
      </c>
      <c r="L30" s="79"/>
      <c r="M30" s="80"/>
      <c r="N30" s="81">
        <f>分析係数表!H33</f>
        <v>1.0358978445356389E-3</v>
      </c>
      <c r="O30" s="82">
        <f t="shared" si="4"/>
        <v>1.7006346105505447E-2</v>
      </c>
      <c r="P30" s="76">
        <f>分析係数表!C33</f>
        <v>1</v>
      </c>
      <c r="Q30" s="82">
        <f t="shared" si="5"/>
        <v>1.7006346105505447E-2</v>
      </c>
      <c r="R30" s="83">
        <v>3.4013142574896897E-2</v>
      </c>
      <c r="S30" s="84">
        <f t="shared" si="6"/>
        <v>0.11118619590320694</v>
      </c>
      <c r="T30" s="85">
        <f>分析係数表!F33</f>
        <v>0.6410891089108911</v>
      </c>
      <c r="U30" s="86">
        <f t="shared" si="7"/>
        <v>7.1280259254778711E-2</v>
      </c>
      <c r="V30" s="87">
        <f>分析係数表!D33</f>
        <v>2.3927392739273929E-2</v>
      </c>
      <c r="W30" s="88">
        <f t="shared" si="8"/>
        <v>0</v>
      </c>
      <c r="X30" s="76">
        <f>分析係数表!E33</f>
        <v>2.0627062706270627E-2</v>
      </c>
      <c r="Y30" s="89">
        <f t="shared" si="9"/>
        <v>0</v>
      </c>
    </row>
    <row r="31" spans="1:25" x14ac:dyDescent="0.2">
      <c r="A31" s="6" t="s">
        <v>19</v>
      </c>
      <c r="B31" s="5" t="s">
        <v>274</v>
      </c>
      <c r="C31" s="90"/>
      <c r="D31" s="76">
        <f>投入係数表!S31</f>
        <v>4.9487024743512374E-2</v>
      </c>
      <c r="E31" s="77">
        <f t="shared" si="0"/>
        <v>4.9487024743512373</v>
      </c>
      <c r="F31" s="76">
        <f>分析係数表!C34</f>
        <v>0.1150316455696202</v>
      </c>
      <c r="G31" s="77">
        <f t="shared" si="1"/>
        <v>0.56925738905907408</v>
      </c>
      <c r="H31" s="77">
        <v>0.69466152899010669</v>
      </c>
      <c r="I31" s="77">
        <f t="shared" si="2"/>
        <v>0.69466152899010669</v>
      </c>
      <c r="J31" s="76">
        <f>分析係数表!G34</f>
        <v>0.42702251876563802</v>
      </c>
      <c r="K31" s="78">
        <f t="shared" si="3"/>
        <v>0.29663611579894461</v>
      </c>
      <c r="L31" s="79"/>
      <c r="M31" s="80"/>
      <c r="N31" s="81">
        <f>分析係数表!H34</f>
        <v>0.17339336228535002</v>
      </c>
      <c r="O31" s="82">
        <f t="shared" si="4"/>
        <v>2.8466007019676809</v>
      </c>
      <c r="P31" s="76">
        <f>分析係数表!C34</f>
        <v>0.1150316455696202</v>
      </c>
      <c r="Q31" s="82">
        <f t="shared" si="5"/>
        <v>0.32744916302697835</v>
      </c>
      <c r="R31" s="83">
        <v>0.34210829165896534</v>
      </c>
      <c r="S31" s="84">
        <f t="shared" si="6"/>
        <v>1.0367698206490721</v>
      </c>
      <c r="T31" s="85">
        <f>分析係数表!F34</f>
        <v>0.70141784820683906</v>
      </c>
      <c r="U31" s="86">
        <f t="shared" si="7"/>
        <v>0.72720885668546265</v>
      </c>
      <c r="V31" s="87">
        <f>分析係数表!D34</f>
        <v>0.4553794829024187</v>
      </c>
      <c r="W31" s="88">
        <f t="shared" si="8"/>
        <v>0</v>
      </c>
      <c r="X31" s="76">
        <f>分析係数表!E34</f>
        <v>0.29190992493744788</v>
      </c>
      <c r="Y31" s="89">
        <f t="shared" si="9"/>
        <v>0</v>
      </c>
    </row>
    <row r="32" spans="1:25" x14ac:dyDescent="0.2">
      <c r="A32" s="6" t="s">
        <v>20</v>
      </c>
      <c r="B32" s="5" t="s">
        <v>37</v>
      </c>
      <c r="C32" s="90"/>
      <c r="D32" s="76">
        <f>投入係数表!S32</f>
        <v>1.0863005431502716E-2</v>
      </c>
      <c r="E32" s="77">
        <f t="shared" si="0"/>
        <v>1.0863005431502715</v>
      </c>
      <c r="F32" s="76">
        <f>分析係数表!C35</f>
        <v>3.8036267138434332E-2</v>
      </c>
      <c r="G32" s="77">
        <f t="shared" si="1"/>
        <v>4.1318817651890036E-2</v>
      </c>
      <c r="H32" s="77">
        <v>5.1055637746951196E-2</v>
      </c>
      <c r="I32" s="77">
        <f t="shared" si="2"/>
        <v>5.1055637746951196E-2</v>
      </c>
      <c r="J32" s="76">
        <f>分析係数表!G35</f>
        <v>0.34782608695652173</v>
      </c>
      <c r="K32" s="78">
        <f t="shared" si="3"/>
        <v>1.775848269459172E-2</v>
      </c>
      <c r="L32" s="79"/>
      <c r="M32" s="80"/>
      <c r="N32" s="81">
        <f>分析係数表!H35</f>
        <v>6.6058408701541893E-2</v>
      </c>
      <c r="O32" s="82">
        <f t="shared" si="4"/>
        <v>1.0844816093433858</v>
      </c>
      <c r="P32" s="76">
        <f>分析係数表!C35</f>
        <v>3.8036267138434332E-2</v>
      </c>
      <c r="Q32" s="82">
        <f t="shared" si="5"/>
        <v>4.1249632199704206E-2</v>
      </c>
      <c r="R32" s="83">
        <v>4.7153748013302521E-2</v>
      </c>
      <c r="S32" s="84">
        <f t="shared" si="6"/>
        <v>9.8209385760253717E-2</v>
      </c>
      <c r="T32" s="85">
        <f>分析係数表!F35</f>
        <v>0.69565217391304346</v>
      </c>
      <c r="U32" s="86">
        <f t="shared" si="7"/>
        <v>6.8319572702785186E-2</v>
      </c>
      <c r="V32" s="87">
        <f>分析係数表!D35</f>
        <v>0.27173913043478259</v>
      </c>
      <c r="W32" s="88">
        <f t="shared" si="8"/>
        <v>0</v>
      </c>
      <c r="X32" s="76">
        <f>分析係数表!E35</f>
        <v>0.25</v>
      </c>
      <c r="Y32" s="89">
        <f t="shared" si="9"/>
        <v>0</v>
      </c>
    </row>
    <row r="33" spans="1:25" x14ac:dyDescent="0.2">
      <c r="A33" s="6" t="s">
        <v>21</v>
      </c>
      <c r="B33" s="5" t="s">
        <v>38</v>
      </c>
      <c r="C33" s="90"/>
      <c r="D33" s="76">
        <f>投入係数表!S33</f>
        <v>1.8105009052504525E-3</v>
      </c>
      <c r="E33" s="77">
        <f t="shared" si="0"/>
        <v>0.18105009052504525</v>
      </c>
      <c r="F33" s="76">
        <f>分析係数表!C36</f>
        <v>0.6983193277310924</v>
      </c>
      <c r="G33" s="77">
        <f t="shared" si="1"/>
        <v>0.12643077750110301</v>
      </c>
      <c r="H33" s="77">
        <v>0.18564642280454785</v>
      </c>
      <c r="I33" s="77">
        <f t="shared" si="2"/>
        <v>0.18564642280454785</v>
      </c>
      <c r="J33" s="76">
        <f>分析係数表!G36</f>
        <v>2.0048115477145148E-3</v>
      </c>
      <c r="K33" s="78">
        <f t="shared" si="3"/>
        <v>3.7218609223044875E-4</v>
      </c>
      <c r="L33" s="79"/>
      <c r="M33" s="80"/>
      <c r="N33" s="81">
        <f>分析係数表!H36</f>
        <v>0.13239571297661262</v>
      </c>
      <c r="O33" s="82">
        <f t="shared" si="4"/>
        <v>2.1735418503305617</v>
      </c>
      <c r="P33" s="76">
        <f>分析係数表!C36</f>
        <v>0.6983193277310924</v>
      </c>
      <c r="Q33" s="82">
        <f t="shared" si="5"/>
        <v>1.5178262837182326</v>
      </c>
      <c r="R33" s="83">
        <v>1.5523752675641487</v>
      </c>
      <c r="S33" s="84">
        <f t="shared" si="6"/>
        <v>1.7380216903686965</v>
      </c>
      <c r="T33" s="85">
        <f>分析係数表!F36</f>
        <v>0.90136327185244591</v>
      </c>
      <c r="U33" s="86">
        <f t="shared" si="7"/>
        <v>1.5665889173812468</v>
      </c>
      <c r="V33" s="87">
        <f>分析係数表!D36</f>
        <v>3.6086607858861267E-3</v>
      </c>
      <c r="W33" s="88">
        <f t="shared" si="8"/>
        <v>0</v>
      </c>
      <c r="X33" s="76">
        <f>分析係数表!E36</f>
        <v>4.0096230954290296E-4</v>
      </c>
      <c r="Y33" s="89">
        <f t="shared" si="9"/>
        <v>0</v>
      </c>
    </row>
    <row r="34" spans="1:25" x14ac:dyDescent="0.2">
      <c r="A34" s="6" t="s">
        <v>22</v>
      </c>
      <c r="B34" s="5" t="s">
        <v>377</v>
      </c>
      <c r="C34" s="90"/>
      <c r="D34" s="76">
        <f>投入係数表!S34</f>
        <v>1.6294508147254073E-2</v>
      </c>
      <c r="E34" s="77">
        <f t="shared" si="0"/>
        <v>1.6294508147254072</v>
      </c>
      <c r="F34" s="76">
        <f>分析係数表!C37</f>
        <v>0.25193798449612403</v>
      </c>
      <c r="G34" s="77">
        <f t="shared" si="1"/>
        <v>0.41052055409748633</v>
      </c>
      <c r="H34" s="77">
        <v>0.54793202331225821</v>
      </c>
      <c r="I34" s="77">
        <f t="shared" si="2"/>
        <v>0.54793202331225821</v>
      </c>
      <c r="J34" s="76">
        <f>分析係数表!G37</f>
        <v>0.36436436436436437</v>
      </c>
      <c r="K34" s="78">
        <f t="shared" si="3"/>
        <v>0.19964690338905103</v>
      </c>
      <c r="L34" s="79"/>
      <c r="M34" s="80"/>
      <c r="N34" s="81">
        <f>分析係数表!H37</f>
        <v>5.107773218056496E-2</v>
      </c>
      <c r="O34" s="82">
        <f t="shared" si="4"/>
        <v>0.83854368104838384</v>
      </c>
      <c r="P34" s="76">
        <f>分析係数表!C37</f>
        <v>0.25193798449612403</v>
      </c>
      <c r="Q34" s="82">
        <f t="shared" si="5"/>
        <v>0.21126100491529051</v>
      </c>
      <c r="R34" s="83">
        <v>0.23465871239174832</v>
      </c>
      <c r="S34" s="84">
        <f t="shared" si="6"/>
        <v>0.7825907357040065</v>
      </c>
      <c r="T34" s="85">
        <f>分析係数表!F37</f>
        <v>0.67567567567567566</v>
      </c>
      <c r="U34" s="86">
        <f t="shared" si="7"/>
        <v>0.52877752412432866</v>
      </c>
      <c r="V34" s="87">
        <f>分析係数表!D37</f>
        <v>9.1091091091091092E-2</v>
      </c>
      <c r="W34" s="88">
        <f t="shared" si="8"/>
        <v>0</v>
      </c>
      <c r="X34" s="76">
        <f>分析係数表!E37</f>
        <v>7.6576576576576572E-2</v>
      </c>
      <c r="Y34" s="89">
        <f t="shared" si="9"/>
        <v>0</v>
      </c>
    </row>
    <row r="35" spans="1:25" x14ac:dyDescent="0.2">
      <c r="A35" s="6" t="s">
        <v>23</v>
      </c>
      <c r="B35" s="5" t="s">
        <v>193</v>
      </c>
      <c r="C35" s="90"/>
      <c r="D35" s="76">
        <f>投入係数表!S35</f>
        <v>6.6385033192516594E-3</v>
      </c>
      <c r="E35" s="77">
        <f t="shared" si="0"/>
        <v>0.66385033192516596</v>
      </c>
      <c r="F35" s="76">
        <f>分析係数表!C38</f>
        <v>5.8638743455497355E-2</v>
      </c>
      <c r="G35" s="77">
        <f t="shared" si="1"/>
        <v>3.8927349306606573E-2</v>
      </c>
      <c r="H35" s="77">
        <v>5.1912469273545953E-2</v>
      </c>
      <c r="I35" s="77">
        <f t="shared" si="2"/>
        <v>5.1912469273545953E-2</v>
      </c>
      <c r="J35" s="76">
        <f>分析係数表!G38</f>
        <v>6.6115702479338845E-2</v>
      </c>
      <c r="K35" s="78">
        <f t="shared" si="3"/>
        <v>3.4322293734575836E-3</v>
      </c>
      <c r="L35" s="79"/>
      <c r="M35" s="80"/>
      <c r="N35" s="81">
        <f>分析係数表!H38</f>
        <v>4.4663133989401971E-2</v>
      </c>
      <c r="O35" s="82">
        <f t="shared" si="4"/>
        <v>0.73323515324121558</v>
      </c>
      <c r="P35" s="76">
        <f>分析係数表!C38</f>
        <v>5.8638743455497355E-2</v>
      </c>
      <c r="Q35" s="82">
        <f t="shared" si="5"/>
        <v>4.2995988043463933E-2</v>
      </c>
      <c r="R35" s="83">
        <v>4.8208098235324098E-2</v>
      </c>
      <c r="S35" s="84">
        <f t="shared" si="6"/>
        <v>0.10012056750887005</v>
      </c>
      <c r="T35" s="85">
        <f>分析係数表!F38</f>
        <v>0.57851239669421484</v>
      </c>
      <c r="U35" s="86">
        <f t="shared" si="7"/>
        <v>5.7920989467941345E-2</v>
      </c>
      <c r="V35" s="87">
        <f>分析係数表!D38</f>
        <v>8.2644628099173556E-2</v>
      </c>
      <c r="W35" s="88">
        <f t="shared" si="8"/>
        <v>0</v>
      </c>
      <c r="X35" s="76">
        <f>分析係数表!E38</f>
        <v>0</v>
      </c>
      <c r="Y35" s="89">
        <f t="shared" si="9"/>
        <v>0</v>
      </c>
    </row>
    <row r="36" spans="1:25" x14ac:dyDescent="0.2">
      <c r="A36" s="6" t="s">
        <v>24</v>
      </c>
      <c r="B36" s="5" t="s">
        <v>39</v>
      </c>
      <c r="C36" s="90"/>
      <c r="D36" s="76">
        <f>投入係数表!S36</f>
        <v>0</v>
      </c>
      <c r="E36" s="77">
        <f t="shared" si="0"/>
        <v>0</v>
      </c>
      <c r="F36" s="76">
        <f>分析係数表!C39</f>
        <v>1</v>
      </c>
      <c r="G36" s="77">
        <f t="shared" si="1"/>
        <v>0</v>
      </c>
      <c r="H36" s="77">
        <v>5.8789216010924503E-2</v>
      </c>
      <c r="I36" s="77">
        <f t="shared" si="2"/>
        <v>5.8789216010924503E-2</v>
      </c>
      <c r="J36" s="76">
        <f>分析係数表!G39</f>
        <v>0.34956843403205917</v>
      </c>
      <c r="K36" s="78">
        <f t="shared" si="3"/>
        <v>2.0550854178911337E-2</v>
      </c>
      <c r="L36" s="79"/>
      <c r="M36" s="80"/>
      <c r="N36" s="81">
        <f>分析係数表!H39</f>
        <v>4.0639069285628906E-3</v>
      </c>
      <c r="O36" s="82">
        <f t="shared" si="4"/>
        <v>6.6717203952367507E-2</v>
      </c>
      <c r="P36" s="76">
        <f>分析係数表!C39</f>
        <v>1</v>
      </c>
      <c r="Q36" s="82">
        <f t="shared" si="5"/>
        <v>6.6717203952367507E-2</v>
      </c>
      <c r="R36" s="83">
        <v>0.1190719226781782</v>
      </c>
      <c r="S36" s="84">
        <f t="shared" si="6"/>
        <v>0.17786113868910269</v>
      </c>
      <c r="T36" s="85">
        <f>分析係数表!F39</f>
        <v>0.6997533908754624</v>
      </c>
      <c r="U36" s="86">
        <f t="shared" si="7"/>
        <v>0.1244589349026705</v>
      </c>
      <c r="V36" s="87">
        <f>分析係数表!D39</f>
        <v>6.7817509247842175E-2</v>
      </c>
      <c r="W36" s="88">
        <f t="shared" si="8"/>
        <v>0</v>
      </c>
      <c r="X36" s="76">
        <f>分析係数表!E39</f>
        <v>8.0764488286066582E-2</v>
      </c>
      <c r="Y36" s="89">
        <f t="shared" si="9"/>
        <v>0</v>
      </c>
    </row>
    <row r="37" spans="1:25" x14ac:dyDescent="0.2">
      <c r="A37" s="6" t="s">
        <v>25</v>
      </c>
      <c r="B37" s="5" t="s">
        <v>40</v>
      </c>
      <c r="C37" s="90"/>
      <c r="D37" s="76">
        <f>投入係数表!S37</f>
        <v>0</v>
      </c>
      <c r="E37" s="77">
        <f t="shared" si="0"/>
        <v>0</v>
      </c>
      <c r="F37" s="76">
        <f>分析係数表!C40</f>
        <v>0.52321668909825036</v>
      </c>
      <c r="G37" s="77">
        <f t="shared" si="1"/>
        <v>0</v>
      </c>
      <c r="H37" s="77">
        <v>1.3453933583506921E-3</v>
      </c>
      <c r="I37" s="77">
        <f t="shared" si="2"/>
        <v>1.3453933583506921E-3</v>
      </c>
      <c r="J37" s="76">
        <f>分析係数表!G40</f>
        <v>0.58262454434993927</v>
      </c>
      <c r="K37" s="78">
        <f t="shared" si="3"/>
        <v>7.8385919238050652E-4</v>
      </c>
      <c r="L37" s="79"/>
      <c r="M37" s="80"/>
      <c r="N37" s="81">
        <f>分析係数表!H40</f>
        <v>2.9881668592374198E-2</v>
      </c>
      <c r="O37" s="82">
        <f t="shared" si="4"/>
        <v>0.49056767612034941</v>
      </c>
      <c r="P37" s="76">
        <f>分析係数表!C40</f>
        <v>0.52321668909825036</v>
      </c>
      <c r="Q37" s="82">
        <f t="shared" si="5"/>
        <v>0.25667319527831206</v>
      </c>
      <c r="R37" s="83">
        <v>0.25676925262712252</v>
      </c>
      <c r="S37" s="84">
        <f t="shared" si="6"/>
        <v>0.25811464598547323</v>
      </c>
      <c r="T37" s="85">
        <f>分析係数表!F40</f>
        <v>0.77642770352369384</v>
      </c>
      <c r="U37" s="86">
        <f t="shared" si="7"/>
        <v>0.20040736182833221</v>
      </c>
      <c r="V37" s="87">
        <f>分析係数表!D40</f>
        <v>0.18529769137302551</v>
      </c>
      <c r="W37" s="88">
        <f t="shared" si="8"/>
        <v>0</v>
      </c>
      <c r="X37" s="76">
        <f>分析係数表!E40</f>
        <v>0.10328068043742406</v>
      </c>
      <c r="Y37" s="89">
        <f t="shared" si="9"/>
        <v>0</v>
      </c>
    </row>
    <row r="38" spans="1:25" x14ac:dyDescent="0.2">
      <c r="A38" s="6" t="s">
        <v>26</v>
      </c>
      <c r="B38" s="5" t="s">
        <v>276</v>
      </c>
      <c r="C38" s="90"/>
      <c r="D38" s="76">
        <f>投入係数表!S38</f>
        <v>0</v>
      </c>
      <c r="E38" s="77">
        <f t="shared" si="0"/>
        <v>0</v>
      </c>
      <c r="F38" s="76">
        <f>分析係数表!C41</f>
        <v>0.20545717383447781</v>
      </c>
      <c r="G38" s="77">
        <f t="shared" si="1"/>
        <v>0</v>
      </c>
      <c r="H38" s="77">
        <v>3.3838040862281267E-4</v>
      </c>
      <c r="I38" s="77">
        <f t="shared" si="2"/>
        <v>3.3838040862281267E-4</v>
      </c>
      <c r="J38" s="76">
        <f>分析係数表!G41</f>
        <v>0.49662731871838112</v>
      </c>
      <c r="K38" s="78">
        <f t="shared" si="3"/>
        <v>1.6804895504117761E-4</v>
      </c>
      <c r="L38" s="79"/>
      <c r="M38" s="80"/>
      <c r="N38" s="81">
        <f>分析係数表!H41</f>
        <v>5.2870632296107417E-2</v>
      </c>
      <c r="O38" s="82">
        <f t="shared" si="4"/>
        <v>0.86797774161560493</v>
      </c>
      <c r="P38" s="76">
        <f>分析係数表!C41</f>
        <v>0.20545717383447781</v>
      </c>
      <c r="Q38" s="82">
        <f t="shared" si="5"/>
        <v>0.17833225374357481</v>
      </c>
      <c r="R38" s="83">
        <v>0.17935113591445931</v>
      </c>
      <c r="S38" s="84">
        <f t="shared" si="6"/>
        <v>0.17968951632308211</v>
      </c>
      <c r="T38" s="85">
        <f>分析係数表!F41</f>
        <v>0.59106239460370991</v>
      </c>
      <c r="U38" s="86">
        <f t="shared" si="7"/>
        <v>0.10620771580310333</v>
      </c>
      <c r="V38" s="87">
        <f>分析係数表!D41</f>
        <v>0.2799325463743676</v>
      </c>
      <c r="W38" s="88">
        <f t="shared" si="8"/>
        <v>0</v>
      </c>
      <c r="X38" s="76">
        <f>分析係数表!E41</f>
        <v>0.26559865092748736</v>
      </c>
      <c r="Y38" s="89">
        <f t="shared" si="9"/>
        <v>0</v>
      </c>
    </row>
    <row r="39" spans="1:25" x14ac:dyDescent="0.2">
      <c r="A39" s="6" t="s">
        <v>51</v>
      </c>
      <c r="B39" s="5" t="s">
        <v>367</v>
      </c>
      <c r="C39" s="90"/>
      <c r="D39" s="76">
        <f>投入係数表!S39</f>
        <v>1.2070006035003018E-3</v>
      </c>
      <c r="E39" s="77">
        <f>$C$21*D39</f>
        <v>0.12070006035003018</v>
      </c>
      <c r="F39" s="76">
        <f>分析係数表!C42</f>
        <v>0.63260340632603407</v>
      </c>
      <c r="G39" s="77">
        <f>E39*F39</f>
        <v>7.6355269321186983E-2</v>
      </c>
      <c r="H39" s="77">
        <v>9.0093854313011895E-2</v>
      </c>
      <c r="I39" s="77">
        <f>C39+H39</f>
        <v>9.0093854313011895E-2</v>
      </c>
      <c r="J39" s="76">
        <f>分析係数表!G42</f>
        <v>0.48091603053435117</v>
      </c>
      <c r="K39" s="78">
        <f>I39*J39</f>
        <v>4.3327578791753814E-2</v>
      </c>
      <c r="L39" s="79"/>
      <c r="M39" s="80"/>
      <c r="N39" s="81">
        <f>分析係数表!H42</f>
        <v>1.4900992071397267E-2</v>
      </c>
      <c r="O39" s="82">
        <f t="shared" si="4"/>
        <v>0.24462974782534758</v>
      </c>
      <c r="P39" s="76">
        <f>分析係数表!C42</f>
        <v>0.63260340632603407</v>
      </c>
      <c r="Q39" s="82">
        <f>O39*P39</f>
        <v>0.1547536117629936</v>
      </c>
      <c r="R39" s="83">
        <v>0.15733072967072337</v>
      </c>
      <c r="S39" s="84">
        <f>I39+R39</f>
        <v>0.24742458398373526</v>
      </c>
      <c r="T39" s="85">
        <f>分析係数表!F42</f>
        <v>0.54580152671755722</v>
      </c>
      <c r="U39" s="86">
        <f>S39*T39</f>
        <v>0.13504471568577917</v>
      </c>
      <c r="V39" s="87">
        <f>分析係数表!D42</f>
        <v>0.26335877862595419</v>
      </c>
      <c r="W39" s="88">
        <f>ROUND(S39*V39,0)</f>
        <v>0</v>
      </c>
      <c r="X39" s="76">
        <f>分析係数表!E42</f>
        <v>0.19083969465648856</v>
      </c>
      <c r="Y39" s="89">
        <f>ROUND(S39*X39,0)</f>
        <v>0</v>
      </c>
    </row>
    <row r="40" spans="1:25" x14ac:dyDescent="0.2">
      <c r="A40" s="6" t="s">
        <v>194</v>
      </c>
      <c r="B40" s="5" t="s">
        <v>41</v>
      </c>
      <c r="C40" s="90"/>
      <c r="D40" s="76">
        <f>投入係数表!S40</f>
        <v>2.8968014484007241E-2</v>
      </c>
      <c r="E40" s="77">
        <f>$C$21*D40</f>
        <v>2.8968014484007241</v>
      </c>
      <c r="F40" s="76">
        <f>分析係数表!C43</f>
        <v>0.18460513162279235</v>
      </c>
      <c r="G40" s="77">
        <f>E40*F40</f>
        <v>0.53476441266711117</v>
      </c>
      <c r="H40" s="77">
        <v>0.70182452993076683</v>
      </c>
      <c r="I40" s="77">
        <f>C40+H40</f>
        <v>0.70182452993076683</v>
      </c>
      <c r="J40" s="76">
        <f>分析係数表!G43</f>
        <v>0.34455128205128205</v>
      </c>
      <c r="K40" s="78">
        <f>I40*J40</f>
        <v>0.24181454156268409</v>
      </c>
      <c r="L40" s="79"/>
      <c r="M40" s="80"/>
      <c r="N40" s="81">
        <f>分析係数表!H43</f>
        <v>4.0001593688991595E-2</v>
      </c>
      <c r="O40" s="82">
        <f t="shared" si="4"/>
        <v>0.65670659576644108</v>
      </c>
      <c r="P40" s="76">
        <f>分析係数表!C43</f>
        <v>0.18460513162279235</v>
      </c>
      <c r="Q40" s="82">
        <f>O40*P40</f>
        <v>0.12123140754901975</v>
      </c>
      <c r="R40" s="83">
        <v>0.15866074824784474</v>
      </c>
      <c r="S40" s="84">
        <f>I40+R40</f>
        <v>0.86048527817861153</v>
      </c>
      <c r="T40" s="85">
        <f>分析係数表!F43</f>
        <v>0.64423076923076927</v>
      </c>
      <c r="U40" s="86">
        <f>S40*T40</f>
        <v>0.55435109267275939</v>
      </c>
      <c r="V40" s="87">
        <f>分析係数表!D43</f>
        <v>0.36378205128205127</v>
      </c>
      <c r="W40" s="88">
        <f>ROUND(S40*V40,0)</f>
        <v>0</v>
      </c>
      <c r="X40" s="76">
        <f>分析係数表!E43</f>
        <v>0.22596153846153846</v>
      </c>
      <c r="Y40" s="89">
        <f>ROUND(S40*X40,0)</f>
        <v>0</v>
      </c>
    </row>
    <row r="41" spans="1:25" x14ac:dyDescent="0.2">
      <c r="A41" s="6" t="s">
        <v>340</v>
      </c>
      <c r="B41" s="5" t="s">
        <v>42</v>
      </c>
      <c r="C41" s="90"/>
      <c r="D41" s="76">
        <f>投入係数表!S41</f>
        <v>0</v>
      </c>
      <c r="E41" s="77">
        <f>$C$21*D41</f>
        <v>0</v>
      </c>
      <c r="F41" s="76">
        <f>分析係数表!C44</f>
        <v>0.21127596439169138</v>
      </c>
      <c r="G41" s="77">
        <f>E41*F41</f>
        <v>0</v>
      </c>
      <c r="H41" s="77">
        <v>4.534934439905266E-4</v>
      </c>
      <c r="I41" s="77">
        <f>C41+H41</f>
        <v>4.534934439905266E-4</v>
      </c>
      <c r="J41" s="76">
        <f>分析係数表!G44</f>
        <v>0.28586387434554972</v>
      </c>
      <c r="K41" s="78">
        <f>I41*J41</f>
        <v>1.2963739288943848E-4</v>
      </c>
      <c r="L41" s="79"/>
      <c r="M41" s="80"/>
      <c r="N41" s="81">
        <f>分析係数表!H44</f>
        <v>0.11633929638631021</v>
      </c>
      <c r="O41" s="82">
        <f t="shared" si="4"/>
        <v>1.9099434856952271</v>
      </c>
      <c r="P41" s="76">
        <f>分析係数表!C44</f>
        <v>0.21127596439169138</v>
      </c>
      <c r="Q41" s="82">
        <f>O41*P41</f>
        <v>0.40352515187388771</v>
      </c>
      <c r="R41" s="83">
        <v>0.40570553779618501</v>
      </c>
      <c r="S41" s="84">
        <f>I41+R41</f>
        <v>0.40615903124017555</v>
      </c>
      <c r="T41" s="85">
        <f>分析係数表!F44</f>
        <v>0.54973821989528793</v>
      </c>
      <c r="U41" s="86">
        <f>S41*T41</f>
        <v>0.22328114282836875</v>
      </c>
      <c r="V41" s="87">
        <f>分析係数表!D44</f>
        <v>0.41256544502617803</v>
      </c>
      <c r="W41" s="88">
        <f>ROUND(S41*V41,0)</f>
        <v>0</v>
      </c>
      <c r="X41" s="76">
        <f>分析係数表!E44</f>
        <v>0.29528795811518327</v>
      </c>
      <c r="Y41" s="89">
        <f>ROUND(S41*X41,0)</f>
        <v>0</v>
      </c>
    </row>
    <row r="42" spans="1:25" x14ac:dyDescent="0.2">
      <c r="A42" s="6" t="s">
        <v>341</v>
      </c>
      <c r="B42" s="5" t="s">
        <v>278</v>
      </c>
      <c r="C42" s="90"/>
      <c r="D42" s="76">
        <f>投入係数表!S42</f>
        <v>2.4140012070006035E-3</v>
      </c>
      <c r="E42" s="77">
        <f>$C$21*D42</f>
        <v>0.24140012070006037</v>
      </c>
      <c r="F42" s="76">
        <f>分析係数表!C45</f>
        <v>1</v>
      </c>
      <c r="G42" s="77">
        <f>E42*F42</f>
        <v>0.24140012070006037</v>
      </c>
      <c r="H42" s="77">
        <v>0.2831609327756745</v>
      </c>
      <c r="I42" s="77">
        <f>C42+H42</f>
        <v>0.2831609327756745</v>
      </c>
      <c r="J42" s="76">
        <f>分析係数表!G45</f>
        <v>0</v>
      </c>
      <c r="K42" s="78">
        <f>I42*J42</f>
        <v>0</v>
      </c>
      <c r="L42" s="79"/>
      <c r="M42" s="80"/>
      <c r="N42" s="81">
        <f>分析係数表!H45</f>
        <v>0</v>
      </c>
      <c r="O42" s="82">
        <f t="shared" si="4"/>
        <v>0</v>
      </c>
      <c r="P42" s="76">
        <f>分析係数表!C45</f>
        <v>1</v>
      </c>
      <c r="Q42" s="82">
        <f>O42*P42</f>
        <v>0</v>
      </c>
      <c r="R42" s="83">
        <v>1.0112148131415259E-2</v>
      </c>
      <c r="S42" s="84">
        <f>I42+R42</f>
        <v>0.29327308090708976</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投入係数表!S43</f>
        <v>3.6210018105009051E-3</v>
      </c>
      <c r="E43" s="77">
        <f>$C$21*D43</f>
        <v>0.36210018105009051</v>
      </c>
      <c r="F43" s="76">
        <f>分析係数表!C46</f>
        <v>0.67444574095682608</v>
      </c>
      <c r="G43" s="77">
        <f>E43*F43</f>
        <v>0.24421692490892916</v>
      </c>
      <c r="H43" s="77">
        <v>0.31228400064518619</v>
      </c>
      <c r="I43" s="77">
        <f>C43+H43</f>
        <v>0.31228400064518619</v>
      </c>
      <c r="J43" s="76">
        <f>分析係数表!G46</f>
        <v>1.0362694300518135E-2</v>
      </c>
      <c r="K43" s="78">
        <f>I43*J43</f>
        <v>3.2361036336288726E-3</v>
      </c>
      <c r="L43" s="79"/>
      <c r="M43" s="80"/>
      <c r="N43" s="81">
        <f>分析係数表!H46</f>
        <v>2.3785808199529863E-2</v>
      </c>
      <c r="O43" s="82">
        <f t="shared" si="4"/>
        <v>0.39049187019179815</v>
      </c>
      <c r="P43" s="76">
        <f>分析係数表!C46</f>
        <v>0.67444574095682608</v>
      </c>
      <c r="Q43" s="82">
        <f>O43*P43</f>
        <v>0.26336557872912403</v>
      </c>
      <c r="R43" s="83">
        <v>0.27810442332334312</v>
      </c>
      <c r="S43" s="84">
        <f>I43+R43</f>
        <v>0.59038842396852931</v>
      </c>
      <c r="T43" s="85">
        <f>分析係数表!F46</f>
        <v>0.31433506044905007</v>
      </c>
      <c r="U43" s="86">
        <f>S43*T43</f>
        <v>0.18557978093656707</v>
      </c>
      <c r="V43" s="87">
        <f>分析係数表!D46</f>
        <v>0</v>
      </c>
      <c r="W43" s="88">
        <f>ROUND(S43*V43,0)</f>
        <v>0</v>
      </c>
      <c r="X43" s="76">
        <f>分析係数表!E46</f>
        <v>1.7271157167530224E-3</v>
      </c>
      <c r="Y43" s="89">
        <f>ROUND(S43*X43,0)</f>
        <v>0</v>
      </c>
    </row>
    <row r="44" spans="1:25" x14ac:dyDescent="0.2">
      <c r="A44" s="192">
        <v>40</v>
      </c>
      <c r="B44" s="14" t="s">
        <v>150</v>
      </c>
      <c r="C44" s="197">
        <f>SUM(C5:C43)</f>
        <v>100</v>
      </c>
      <c r="D44" s="92">
        <f>投入係数表!S44</f>
        <v>0.59444779722389862</v>
      </c>
      <c r="E44" s="91">
        <f>SUM(E5:E43)</f>
        <v>59.444779722389875</v>
      </c>
      <c r="F44" s="92">
        <f>分析係数表!C47</f>
        <v>0.30293510145279712</v>
      </c>
      <c r="G44" s="91">
        <f>SUM(G5:G43)</f>
        <v>19.658428340788767</v>
      </c>
      <c r="H44" s="91">
        <f>SUM(H5:H43)</f>
        <v>23.36555096810401</v>
      </c>
      <c r="I44" s="91">
        <f>SUM(I5:I43)</f>
        <v>123.36555096810402</v>
      </c>
      <c r="J44" s="92">
        <f>分析係数表!G47</f>
        <v>0.26248630220382319</v>
      </c>
      <c r="K44" s="93">
        <f>SUM(K5:K43)</f>
        <v>26.183430309292184</v>
      </c>
      <c r="L44" s="94">
        <f>最終需要_まとめ!$L$33</f>
        <v>0.627</v>
      </c>
      <c r="M44" s="91">
        <f>K44*L44</f>
        <v>16.4170108039262</v>
      </c>
      <c r="N44" s="95">
        <f>分析係数表!H47</f>
        <v>1</v>
      </c>
      <c r="O44" s="96">
        <f>SUM(O5:O43)</f>
        <v>16.4170108039262</v>
      </c>
      <c r="P44" s="92">
        <f>分析係数表!C47</f>
        <v>0.30293510145279712</v>
      </c>
      <c r="Q44" s="96">
        <f>SUM(Q5:Q43)</f>
        <v>4.2090874772356734</v>
      </c>
      <c r="R44" s="91">
        <f>SUM(R5:R43)</f>
        <v>4.6401691223785679</v>
      </c>
      <c r="S44" s="97">
        <f>SUM(S5:S43)</f>
        <v>128.00572009048255</v>
      </c>
      <c r="T44" s="98">
        <f>分析係数表!F47</f>
        <v>0.4935102885669061</v>
      </c>
      <c r="U44" s="99">
        <f>SUM(U5:U43)</f>
        <v>51.758045645154411</v>
      </c>
      <c r="V44" s="100">
        <f>分析係数表!D47</f>
        <v>0.11041032509436259</v>
      </c>
      <c r="W44" s="101">
        <f>SUM(W5:W43)</f>
        <v>13</v>
      </c>
      <c r="X44" s="92">
        <f>分析係数表!E47</f>
        <v>8.4451479361987089E-2</v>
      </c>
      <c r="Y44" s="102">
        <f>SUM(Y5:Y43)</f>
        <v>14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25" sqref="K25"/>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280</v>
      </c>
      <c r="S2" s="3" t="s">
        <v>152</v>
      </c>
      <c r="U2" s="64" t="s">
        <v>209</v>
      </c>
      <c r="W2" s="3" t="s">
        <v>130</v>
      </c>
      <c r="Y2" s="3" t="s">
        <v>153</v>
      </c>
    </row>
    <row r="3" spans="1:25" ht="44" x14ac:dyDescent="0.2">
      <c r="B3" s="65"/>
      <c r="C3" s="66" t="s">
        <v>227</v>
      </c>
      <c r="D3" s="66" t="s">
        <v>237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投入係数表!T5</f>
        <v>0</v>
      </c>
      <c r="E5" s="77">
        <f t="shared" ref="E5:E38" si="0">$C$22*D5</f>
        <v>0</v>
      </c>
      <c r="F5" s="76">
        <f>分析係数表!C8</f>
        <v>0.98909090909090913</v>
      </c>
      <c r="G5" s="77">
        <f t="shared" ref="G5:G38" si="1">E5*F5</f>
        <v>0</v>
      </c>
      <c r="H5" s="77">
        <f t="array" ref="H5:H43">MMULT(逆行列係数!C5:AO43,'18'!G5:G43)</f>
        <v>3.0340959388152453E-3</v>
      </c>
      <c r="I5" s="77">
        <f t="shared" ref="I5:I38" si="2">C5+H5</f>
        <v>3.0340959388152453E-3</v>
      </c>
      <c r="J5" s="76">
        <f>分析係数表!G8</f>
        <v>0.12014134275618374</v>
      </c>
      <c r="K5" s="78">
        <f t="shared" ref="K5:K38" si="3">I5*J5</f>
        <v>3.6452036014034746E-4</v>
      </c>
      <c r="L5" s="79" t="s">
        <v>183</v>
      </c>
      <c r="M5" s="80" t="s">
        <v>183</v>
      </c>
      <c r="N5" s="81">
        <f>分析係数表!H8</f>
        <v>1.3068249731064983E-2</v>
      </c>
      <c r="O5" s="82">
        <f t="shared" ref="O5:O43" si="4">$M$44*N5</f>
        <v>0.18372513232484466</v>
      </c>
      <c r="P5" s="76">
        <f>分析係数表!C8</f>
        <v>0.98909090909090913</v>
      </c>
      <c r="Q5" s="82">
        <f t="shared" ref="Q5:Q38" si="5">O5*P5</f>
        <v>0.18172085815402819</v>
      </c>
      <c r="R5" s="83">
        <f t="array" ref="R5:R43">MMULT(逆行列係数!C5:AO43,'18'!Q5:Q43)</f>
        <v>0.22141407568071755</v>
      </c>
      <c r="S5" s="84">
        <f t="shared" ref="S5:S38" si="6">I5+R5</f>
        <v>0.22444817161953279</v>
      </c>
      <c r="T5" s="85">
        <f>分析係数表!F8</f>
        <v>0.45141342756183744</v>
      </c>
      <c r="U5" s="86">
        <f t="shared" ref="U5:U38" si="7">S5*T5</f>
        <v>0.10131891846076083</v>
      </c>
      <c r="V5" s="87">
        <f>分析係数表!D8</f>
        <v>0.18992932862190812</v>
      </c>
      <c r="W5" s="167">
        <f t="shared" ref="W5:W38" si="8">ROUND(S5*V5,0)</f>
        <v>0</v>
      </c>
      <c r="X5" s="76">
        <f>分析係数表!E8</f>
        <v>0.11484098939929328</v>
      </c>
      <c r="Y5" s="166">
        <f t="shared" ref="Y5:Y38" si="9">ROUND(S5*X5,0)</f>
        <v>0</v>
      </c>
    </row>
    <row r="6" spans="1:25" x14ac:dyDescent="0.2">
      <c r="A6" s="6" t="s">
        <v>219</v>
      </c>
      <c r="B6" s="5" t="s">
        <v>265</v>
      </c>
      <c r="C6" s="90"/>
      <c r="D6" s="76">
        <f>投入係数表!T6</f>
        <v>0</v>
      </c>
      <c r="E6" s="77">
        <f t="shared" si="0"/>
        <v>0</v>
      </c>
      <c r="F6" s="76">
        <f>分析係数表!C9</f>
        <v>0.97580645161290325</v>
      </c>
      <c r="G6" s="77">
        <f t="shared" si="1"/>
        <v>0</v>
      </c>
      <c r="H6" s="77">
        <v>2.2065146507874337E-2</v>
      </c>
      <c r="I6" s="77">
        <f t="shared" si="2"/>
        <v>2.2065146507874337E-2</v>
      </c>
      <c r="J6" s="76">
        <f>分析係数表!G9</f>
        <v>0.23846153846153847</v>
      </c>
      <c r="K6" s="78">
        <f t="shared" si="3"/>
        <v>5.2616887826469573E-3</v>
      </c>
      <c r="L6" s="79"/>
      <c r="M6" s="80"/>
      <c r="N6" s="81">
        <f>分析係数表!H9</f>
        <v>6.773178214271485E-4</v>
      </c>
      <c r="O6" s="82">
        <f t="shared" si="4"/>
        <v>9.5223391753730471E-3</v>
      </c>
      <c r="P6" s="76">
        <f>分析係数表!C9</f>
        <v>0.97580645161290325</v>
      </c>
      <c r="Q6" s="82">
        <f t="shared" si="5"/>
        <v>9.2919600017753127E-3</v>
      </c>
      <c r="R6" s="83">
        <v>1.3004523394974144E-2</v>
      </c>
      <c r="S6" s="84">
        <f t="shared" si="6"/>
        <v>3.5069669902848481E-2</v>
      </c>
      <c r="T6" s="85">
        <f>分析係数表!F9</f>
        <v>0.65384615384615385</v>
      </c>
      <c r="U6" s="86">
        <f t="shared" si="7"/>
        <v>2.29301687826317E-2</v>
      </c>
      <c r="V6" s="87">
        <f>分析係数表!D9</f>
        <v>0.11538461538461539</v>
      </c>
      <c r="W6" s="167">
        <f t="shared" si="8"/>
        <v>0</v>
      </c>
      <c r="X6" s="76">
        <f>分析係数表!E9</f>
        <v>0</v>
      </c>
      <c r="Y6" s="166">
        <f t="shared" si="9"/>
        <v>0</v>
      </c>
    </row>
    <row r="7" spans="1:25" x14ac:dyDescent="0.2">
      <c r="A7" s="6" t="s">
        <v>220</v>
      </c>
      <c r="B7" s="5" t="s">
        <v>266</v>
      </c>
      <c r="C7" s="90"/>
      <c r="D7" s="76">
        <f>投入係数表!T7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1.9044678350746094E-2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投入係数表!T8</f>
        <v>0</v>
      </c>
      <c r="E8" s="77">
        <f t="shared" si="0"/>
        <v>0</v>
      </c>
      <c r="F8" s="76">
        <f>分析係数表!C11</f>
        <v>0.58682634730538918</v>
      </c>
      <c r="G8" s="77">
        <f t="shared" si="1"/>
        <v>0</v>
      </c>
      <c r="H8" s="77">
        <v>0.10053470318693729</v>
      </c>
      <c r="I8" s="77">
        <f t="shared" si="2"/>
        <v>0.10053470318693729</v>
      </c>
      <c r="J8" s="76">
        <f>分析係数表!G11</f>
        <v>0.35416666666666669</v>
      </c>
      <c r="K8" s="78">
        <f t="shared" si="3"/>
        <v>3.5606040712040293E-2</v>
      </c>
      <c r="L8" s="79"/>
      <c r="M8" s="80"/>
      <c r="N8" s="81">
        <f>分析係数表!H11</f>
        <v>-3.9842224789832265E-5</v>
      </c>
      <c r="O8" s="82">
        <f t="shared" si="4"/>
        <v>-5.6013759855135566E-4</v>
      </c>
      <c r="P8" s="76">
        <f>分析係数表!C11</f>
        <v>0.58682634730538918</v>
      </c>
      <c r="Q8" s="82">
        <f t="shared" si="5"/>
        <v>-3.2870350094630453E-4</v>
      </c>
      <c r="R8" s="83">
        <v>3.9080477580933767E-3</v>
      </c>
      <c r="S8" s="84">
        <f t="shared" si="6"/>
        <v>0.10444275094503067</v>
      </c>
      <c r="T8" s="85">
        <f>分析係数表!F11</f>
        <v>0.57638888888888884</v>
      </c>
      <c r="U8" s="86">
        <f t="shared" si="7"/>
        <v>6.0199641169705172E-2</v>
      </c>
      <c r="V8" s="87">
        <f>分析係数表!D11</f>
        <v>0</v>
      </c>
      <c r="W8" s="167">
        <f t="shared" si="8"/>
        <v>0</v>
      </c>
      <c r="X8" s="76">
        <f>分析係数表!E11</f>
        <v>0</v>
      </c>
      <c r="Y8" s="166">
        <f t="shared" si="9"/>
        <v>0</v>
      </c>
    </row>
    <row r="9" spans="1:25" x14ac:dyDescent="0.2">
      <c r="A9" s="6" t="s">
        <v>222</v>
      </c>
      <c r="B9" s="5" t="s">
        <v>190</v>
      </c>
      <c r="C9" s="90"/>
      <c r="D9" s="76">
        <f>投入係数表!T9</f>
        <v>0</v>
      </c>
      <c r="E9" s="77">
        <f t="shared" si="0"/>
        <v>0</v>
      </c>
      <c r="F9" s="76">
        <f>分析係数表!C12</f>
        <v>4.9122807017544234E-3</v>
      </c>
      <c r="G9" s="77">
        <f t="shared" si="1"/>
        <v>0</v>
      </c>
      <c r="H9" s="77">
        <v>2.3867459652608677E-5</v>
      </c>
      <c r="I9" s="77">
        <f t="shared" si="2"/>
        <v>2.3867459652608677E-5</v>
      </c>
      <c r="J9" s="76">
        <f>分析係数表!G12</f>
        <v>0.15517241379310345</v>
      </c>
      <c r="K9" s="78">
        <f t="shared" si="3"/>
        <v>3.7035713254047946E-6</v>
      </c>
      <c r="L9" s="79"/>
      <c r="M9" s="80"/>
      <c r="N9" s="81">
        <f>分析係数表!H12</f>
        <v>9.8290768556516195E-2</v>
      </c>
      <c r="O9" s="82">
        <f t="shared" si="4"/>
        <v>1.3818594556261945</v>
      </c>
      <c r="P9" s="76">
        <f>分析係数表!C12</f>
        <v>4.9122807017544234E-3</v>
      </c>
      <c r="Q9" s="82">
        <f t="shared" si="5"/>
        <v>6.7880815364094287E-3</v>
      </c>
      <c r="R9" s="83">
        <v>7.1797447754532182E-3</v>
      </c>
      <c r="S9" s="84">
        <f t="shared" si="6"/>
        <v>7.203612235105827E-3</v>
      </c>
      <c r="T9" s="85">
        <f>分析係数表!F12</f>
        <v>0.31896551724137934</v>
      </c>
      <c r="U9" s="86">
        <f t="shared" si="7"/>
        <v>2.2977039025768586E-3</v>
      </c>
      <c r="V9" s="87">
        <f>分析係数表!D12</f>
        <v>0.18965517241379309</v>
      </c>
      <c r="W9" s="167">
        <f t="shared" si="8"/>
        <v>0</v>
      </c>
      <c r="X9" s="76">
        <f>分析係数表!E12</f>
        <v>0.12931034482758622</v>
      </c>
      <c r="Y9" s="166">
        <f t="shared" si="9"/>
        <v>0</v>
      </c>
    </row>
    <row r="10" spans="1:25" x14ac:dyDescent="0.2">
      <c r="A10" s="6" t="s">
        <v>223</v>
      </c>
      <c r="B10" s="5" t="s">
        <v>28</v>
      </c>
      <c r="C10" s="90"/>
      <c r="D10" s="76">
        <f>投入係数表!T10</f>
        <v>6.5359477124183009E-3</v>
      </c>
      <c r="E10" s="77">
        <f t="shared" si="0"/>
        <v>0.65359477124183007</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0.2072509114640016</v>
      </c>
      <c r="P10" s="76">
        <f>分析係数表!C13</f>
        <v>0</v>
      </c>
      <c r="Q10" s="82">
        <f t="shared" si="5"/>
        <v>0</v>
      </c>
      <c r="R10" s="83">
        <v>0</v>
      </c>
      <c r="S10" s="84">
        <f t="shared" si="6"/>
        <v>0</v>
      </c>
      <c r="T10" s="85">
        <f>分析係数表!F13</f>
        <v>0.38505747126436779</v>
      </c>
      <c r="U10" s="86">
        <f t="shared" si="7"/>
        <v>0</v>
      </c>
      <c r="V10" s="87">
        <f>分析係数表!D13</f>
        <v>0.37931034482758619</v>
      </c>
      <c r="W10" s="167">
        <f t="shared" si="8"/>
        <v>0</v>
      </c>
      <c r="X10" s="76">
        <f>分析係数表!E13</f>
        <v>0.33333333333333331</v>
      </c>
      <c r="Y10" s="166">
        <f t="shared" si="9"/>
        <v>0</v>
      </c>
    </row>
    <row r="11" spans="1:25" x14ac:dyDescent="0.2">
      <c r="A11" s="6" t="s">
        <v>224</v>
      </c>
      <c r="B11" s="5" t="s">
        <v>267</v>
      </c>
      <c r="C11" s="90"/>
      <c r="D11" s="76">
        <f>投入係数表!T11</f>
        <v>6.5359477124183009E-3</v>
      </c>
      <c r="E11" s="77">
        <f t="shared" si="0"/>
        <v>0.65359477124183007</v>
      </c>
      <c r="F11" s="76">
        <f>分析係数表!C14</f>
        <v>0.28421052631578947</v>
      </c>
      <c r="G11" s="77">
        <f t="shared" si="1"/>
        <v>0.18575851393188855</v>
      </c>
      <c r="H11" s="77">
        <v>0.2419516822215981</v>
      </c>
      <c r="I11" s="77">
        <f t="shared" si="2"/>
        <v>0.2419516822215981</v>
      </c>
      <c r="J11" s="76">
        <f>分析係数表!G14</f>
        <v>0.16638935108153077</v>
      </c>
      <c r="K11" s="78">
        <f t="shared" si="3"/>
        <v>4.0258183397936458E-2</v>
      </c>
      <c r="L11" s="79"/>
      <c r="M11" s="80"/>
      <c r="N11" s="81">
        <f>分析係数表!H14</f>
        <v>1.2351089684848001E-3</v>
      </c>
      <c r="O11" s="82">
        <f t="shared" si="4"/>
        <v>1.7364265555092025E-2</v>
      </c>
      <c r="P11" s="76">
        <f>分析係数表!C14</f>
        <v>0.28421052631578947</v>
      </c>
      <c r="Q11" s="82">
        <f t="shared" si="5"/>
        <v>4.9351070524998389E-3</v>
      </c>
      <c r="R11" s="83">
        <v>2.1344297690214151E-2</v>
      </c>
      <c r="S11" s="84">
        <f t="shared" si="6"/>
        <v>0.26329597991181225</v>
      </c>
      <c r="T11" s="85">
        <f>分析係数表!F14</f>
        <v>0.35440931780366058</v>
      </c>
      <c r="U11" s="86">
        <f t="shared" si="7"/>
        <v>9.33145486209917E-2</v>
      </c>
      <c r="V11" s="87">
        <f>分析係数表!D14</f>
        <v>9.9833610648918464E-2</v>
      </c>
      <c r="W11" s="167">
        <f t="shared" si="8"/>
        <v>0</v>
      </c>
      <c r="X11" s="76">
        <f>分析係数表!E14</f>
        <v>6.8219633943427616E-2</v>
      </c>
      <c r="Y11" s="166">
        <f t="shared" si="9"/>
        <v>0</v>
      </c>
    </row>
    <row r="12" spans="1:25" x14ac:dyDescent="0.2">
      <c r="A12" s="6" t="s">
        <v>225</v>
      </c>
      <c r="B12" s="5" t="s">
        <v>29</v>
      </c>
      <c r="C12" s="90"/>
      <c r="D12" s="76">
        <f>投入係数表!T12</f>
        <v>1.9607843137254902E-2</v>
      </c>
      <c r="E12" s="77">
        <f t="shared" si="0"/>
        <v>1.9607843137254901</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0.12827151006826046</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90"/>
      <c r="D13" s="76">
        <f>投入係数表!T13</f>
        <v>0</v>
      </c>
      <c r="E13" s="77">
        <f t="shared" si="0"/>
        <v>0</v>
      </c>
      <c r="F13" s="76">
        <f>分析係数表!C16</f>
        <v>1.2870012870012881E-2</v>
      </c>
      <c r="G13" s="77">
        <f t="shared" si="1"/>
        <v>0</v>
      </c>
      <c r="H13" s="77">
        <v>9.7631878082031812E-4</v>
      </c>
      <c r="I13" s="77">
        <f t="shared" si="2"/>
        <v>9.7631878082031812E-4</v>
      </c>
      <c r="J13" s="76">
        <f>分析係数表!G16</f>
        <v>4.3478260869565216E-2</v>
      </c>
      <c r="K13" s="78">
        <f t="shared" si="3"/>
        <v>4.2448642644361653E-5</v>
      </c>
      <c r="L13" s="79"/>
      <c r="M13" s="80"/>
      <c r="N13" s="81">
        <f>分析係数表!H16</f>
        <v>1.7650105581895694E-2</v>
      </c>
      <c r="O13" s="82">
        <f t="shared" si="4"/>
        <v>0.24814095615825058</v>
      </c>
      <c r="P13" s="76">
        <f>分析係数表!C16</f>
        <v>1.2870012870012881E-2</v>
      </c>
      <c r="Q13" s="82">
        <f t="shared" si="5"/>
        <v>3.1935772993339872E-3</v>
      </c>
      <c r="R13" s="83">
        <v>3.4427930372054232E-3</v>
      </c>
      <c r="S13" s="84">
        <f t="shared" si="6"/>
        <v>4.4191118180257416E-3</v>
      </c>
      <c r="T13" s="85">
        <f>分析係数表!F16</f>
        <v>0.30434782608695654</v>
      </c>
      <c r="U13" s="86">
        <f t="shared" si="7"/>
        <v>1.3449470750513128E-3</v>
      </c>
      <c r="V13" s="87">
        <f>分析係数表!D16</f>
        <v>0</v>
      </c>
      <c r="W13" s="167">
        <f t="shared" si="8"/>
        <v>0</v>
      </c>
      <c r="X13" s="76">
        <f>分析係数表!E16</f>
        <v>0</v>
      </c>
      <c r="Y13" s="166">
        <f t="shared" si="9"/>
        <v>0</v>
      </c>
    </row>
    <row r="14" spans="1:25" x14ac:dyDescent="0.2">
      <c r="A14" s="6" t="s">
        <v>2</v>
      </c>
      <c r="B14" s="5" t="s">
        <v>364</v>
      </c>
      <c r="C14" s="90"/>
      <c r="D14" s="76">
        <f>投入係数表!T14</f>
        <v>1.9607843137254902E-2</v>
      </c>
      <c r="E14" s="77">
        <f t="shared" si="0"/>
        <v>1.9607843137254901</v>
      </c>
      <c r="F14" s="76">
        <f>分析係数表!C17</f>
        <v>0.42397137745974955</v>
      </c>
      <c r="G14" s="77">
        <f t="shared" si="1"/>
        <v>0.83131642639166581</v>
      </c>
      <c r="H14" s="77">
        <v>1.0040339054516223</v>
      </c>
      <c r="I14" s="77">
        <f t="shared" si="2"/>
        <v>1.0040339054516223</v>
      </c>
      <c r="J14" s="76">
        <f>分析係数表!G17</f>
        <v>0.21220930232558138</v>
      </c>
      <c r="K14" s="78">
        <f t="shared" si="3"/>
        <v>0.21306533458711752</v>
      </c>
      <c r="L14" s="79"/>
      <c r="M14" s="80"/>
      <c r="N14" s="81">
        <f>分析係数表!H17</f>
        <v>2.9483246344475873E-3</v>
      </c>
      <c r="O14" s="82">
        <f t="shared" si="4"/>
        <v>4.1450182292800314E-2</v>
      </c>
      <c r="P14" s="76">
        <f>分析係数表!C17</f>
        <v>0.42397137745974955</v>
      </c>
      <c r="Q14" s="82">
        <f t="shared" si="5"/>
        <v>1.7573690882636269E-2</v>
      </c>
      <c r="R14" s="83">
        <v>3.5312202714711256E-2</v>
      </c>
      <c r="S14" s="84">
        <f t="shared" si="6"/>
        <v>1.0393461081663335</v>
      </c>
      <c r="T14" s="85">
        <f>分析係数表!F17</f>
        <v>0.32194767441860467</v>
      </c>
      <c r="U14" s="86">
        <f t="shared" si="7"/>
        <v>0.33461506244017863</v>
      </c>
      <c r="V14" s="87">
        <f>分析係数表!D17</f>
        <v>4.1908914728682169E-2</v>
      </c>
      <c r="W14" s="167">
        <f t="shared" si="8"/>
        <v>0</v>
      </c>
      <c r="X14" s="76">
        <f>分析係数表!E17</f>
        <v>4.2151162790697673E-2</v>
      </c>
      <c r="Y14" s="166">
        <f t="shared" si="9"/>
        <v>0</v>
      </c>
    </row>
    <row r="15" spans="1:25" x14ac:dyDescent="0.2">
      <c r="A15" s="6" t="s">
        <v>3</v>
      </c>
      <c r="B15" s="5" t="s">
        <v>31</v>
      </c>
      <c r="C15" s="90"/>
      <c r="D15" s="76">
        <f>投入係数表!T15</f>
        <v>3.2679738562091505E-2</v>
      </c>
      <c r="E15" s="77">
        <f t="shared" si="0"/>
        <v>3.2679738562091507</v>
      </c>
      <c r="F15" s="76">
        <f>分析係数表!C18</f>
        <v>0.3411764705882353</v>
      </c>
      <c r="G15" s="77">
        <f t="shared" si="1"/>
        <v>1.1149557862360633</v>
      </c>
      <c r="H15" s="77">
        <v>1.1811746015312785</v>
      </c>
      <c r="I15" s="77">
        <f t="shared" si="2"/>
        <v>1.1811746015312785</v>
      </c>
      <c r="J15" s="76">
        <f>分析係数表!G18</f>
        <v>0.21582733812949639</v>
      </c>
      <c r="K15" s="78">
        <f t="shared" si="3"/>
        <v>0.25492977011466439</v>
      </c>
      <c r="L15" s="79"/>
      <c r="M15" s="80"/>
      <c r="N15" s="81">
        <f>分析係数表!H18</f>
        <v>4.7810669747798716E-4</v>
      </c>
      <c r="O15" s="82">
        <f t="shared" si="4"/>
        <v>6.721651182616268E-3</v>
      </c>
      <c r="P15" s="76">
        <f>分析係数表!C18</f>
        <v>0.3411764705882353</v>
      </c>
      <c r="Q15" s="82">
        <f t="shared" si="5"/>
        <v>2.2932692270102562E-3</v>
      </c>
      <c r="R15" s="83">
        <v>4.7713661223708183E-3</v>
      </c>
      <c r="S15" s="84">
        <f t="shared" si="6"/>
        <v>1.1859459676536492</v>
      </c>
      <c r="T15" s="85">
        <f>分析係数表!F18</f>
        <v>0.45899280575539569</v>
      </c>
      <c r="U15" s="86">
        <f t="shared" si="7"/>
        <v>0.54434066716764617</v>
      </c>
      <c r="V15" s="87">
        <f>分析係数表!D18</f>
        <v>0.1223021582733813</v>
      </c>
      <c r="W15" s="167">
        <f t="shared" si="8"/>
        <v>0</v>
      </c>
      <c r="X15" s="76">
        <f>分析係数表!E18</f>
        <v>0.12949640287769784</v>
      </c>
      <c r="Y15" s="166">
        <f t="shared" si="9"/>
        <v>0</v>
      </c>
    </row>
    <row r="16" spans="1:25" x14ac:dyDescent="0.2">
      <c r="A16" s="6" t="s">
        <v>4</v>
      </c>
      <c r="B16" s="5" t="s">
        <v>32</v>
      </c>
      <c r="C16" s="90"/>
      <c r="D16" s="76">
        <f>投入係数表!T16</f>
        <v>6.5359477124183009E-3</v>
      </c>
      <c r="E16" s="77">
        <f t="shared" si="0"/>
        <v>0.65359477124183007</v>
      </c>
      <c r="F16" s="76">
        <f>分析係数表!C19</f>
        <v>3.2631144155307767E-2</v>
      </c>
      <c r="G16" s="77">
        <f t="shared" si="1"/>
        <v>2.1327545199547562E-2</v>
      </c>
      <c r="H16" s="77">
        <v>4.5641137070164255E-2</v>
      </c>
      <c r="I16" s="77">
        <f t="shared" si="2"/>
        <v>4.5641137070164255E-2</v>
      </c>
      <c r="J16" s="76">
        <f>分析係数表!G19</f>
        <v>5.8988764044943819E-2</v>
      </c>
      <c r="K16" s="78">
        <f t="shared" si="3"/>
        <v>2.6923142653748578E-3</v>
      </c>
      <c r="L16" s="79"/>
      <c r="M16" s="80"/>
      <c r="N16" s="81">
        <f>分析係数表!H19</f>
        <v>-1.1952667436949679E-4</v>
      </c>
      <c r="O16" s="82">
        <f t="shared" si="4"/>
        <v>-1.680412795654067E-3</v>
      </c>
      <c r="P16" s="76">
        <f>分析係数表!C19</f>
        <v>3.2631144155307767E-2</v>
      </c>
      <c r="Q16" s="82">
        <f t="shared" si="5"/>
        <v>-5.4833792175411594E-5</v>
      </c>
      <c r="R16" s="83">
        <v>3.5277580222534236E-4</v>
      </c>
      <c r="S16" s="84">
        <f t="shared" si="6"/>
        <v>4.5993912872389596E-2</v>
      </c>
      <c r="T16" s="85">
        <f>分析係数表!F19</f>
        <v>0.2443820224719101</v>
      </c>
      <c r="U16" s="86">
        <f t="shared" si="7"/>
        <v>1.124008544915139E-2</v>
      </c>
      <c r="V16" s="87">
        <f>分析係数表!D19</f>
        <v>4.49438202247191E-2</v>
      </c>
      <c r="W16" s="167">
        <f t="shared" si="8"/>
        <v>0</v>
      </c>
      <c r="X16" s="76">
        <f>分析係数表!E19</f>
        <v>4.7752808988764044E-2</v>
      </c>
      <c r="Y16" s="166">
        <f t="shared" si="9"/>
        <v>0</v>
      </c>
    </row>
    <row r="17" spans="1:25" x14ac:dyDescent="0.2">
      <c r="A17" s="6" t="s">
        <v>5</v>
      </c>
      <c r="B17" s="5" t="s">
        <v>33</v>
      </c>
      <c r="C17" s="90"/>
      <c r="D17" s="76">
        <f>投入係数表!T17</f>
        <v>4.5751633986928102E-2</v>
      </c>
      <c r="E17" s="77">
        <f t="shared" si="0"/>
        <v>4.5751633986928102</v>
      </c>
      <c r="F17" s="76">
        <f>分析係数表!C20</f>
        <v>6.4516129032258118E-2</v>
      </c>
      <c r="G17" s="77">
        <f t="shared" si="1"/>
        <v>0.29517183217372994</v>
      </c>
      <c r="H17" s="77">
        <v>0.32408257497633797</v>
      </c>
      <c r="I17" s="77">
        <f t="shared" si="2"/>
        <v>0.32408257497633797</v>
      </c>
      <c r="J17" s="76">
        <f>分析係数表!G20</f>
        <v>0.10153846153846154</v>
      </c>
      <c r="K17" s="78">
        <f t="shared" si="3"/>
        <v>3.290684607452047E-2</v>
      </c>
      <c r="L17" s="79"/>
      <c r="M17" s="80"/>
      <c r="N17" s="81">
        <f>分析係数表!H20</f>
        <v>5.9763337184748399E-4</v>
      </c>
      <c r="O17" s="82">
        <f t="shared" si="4"/>
        <v>8.4020639782703358E-3</v>
      </c>
      <c r="P17" s="76">
        <f>分析係数表!C20</f>
        <v>6.4516129032258118E-2</v>
      </c>
      <c r="Q17" s="82">
        <f t="shared" si="5"/>
        <v>5.420686437593769E-4</v>
      </c>
      <c r="R17" s="83">
        <v>1.2794581439590643E-3</v>
      </c>
      <c r="S17" s="84">
        <f t="shared" si="6"/>
        <v>0.32536203312029705</v>
      </c>
      <c r="T17" s="85">
        <f>分析係数表!F20</f>
        <v>0.22461538461538461</v>
      </c>
      <c r="U17" s="86">
        <f t="shared" si="7"/>
        <v>7.3081318208559023E-2</v>
      </c>
      <c r="V17" s="87">
        <f>分析係数表!D20</f>
        <v>1.2307692307692308E-2</v>
      </c>
      <c r="W17" s="167">
        <f t="shared" si="8"/>
        <v>0</v>
      </c>
      <c r="X17" s="76">
        <f>分析係数表!E20</f>
        <v>1.2307692307692308E-2</v>
      </c>
      <c r="Y17" s="166">
        <f t="shared" si="9"/>
        <v>0</v>
      </c>
    </row>
    <row r="18" spans="1:25" x14ac:dyDescent="0.2">
      <c r="A18" s="6" t="s">
        <v>6</v>
      </c>
      <c r="B18" s="5" t="s">
        <v>34</v>
      </c>
      <c r="C18" s="90"/>
      <c r="D18" s="76">
        <f>投入係数表!T18</f>
        <v>2.6143790849673203E-2</v>
      </c>
      <c r="E18" s="77">
        <f t="shared" si="0"/>
        <v>2.6143790849673203</v>
      </c>
      <c r="F18" s="76">
        <f>分析係数表!C21</f>
        <v>0.91527001862197399</v>
      </c>
      <c r="G18" s="77">
        <f t="shared" si="1"/>
        <v>2.3928627937829385</v>
      </c>
      <c r="H18" s="77">
        <v>2.7120195267276808</v>
      </c>
      <c r="I18" s="77">
        <f t="shared" si="2"/>
        <v>2.7120195267276808</v>
      </c>
      <c r="J18" s="76">
        <f>分析係数表!G21</f>
        <v>0.28514332965821387</v>
      </c>
      <c r="K18" s="78">
        <f t="shared" si="3"/>
        <v>0.77331427794922425</v>
      </c>
      <c r="L18" s="79"/>
      <c r="M18" s="80"/>
      <c r="N18" s="81">
        <f>分析係数表!H21</f>
        <v>9.9605561974580657E-4</v>
      </c>
      <c r="O18" s="82">
        <f t="shared" si="4"/>
        <v>1.4003439963783891E-2</v>
      </c>
      <c r="P18" s="76">
        <f>分析係数表!C21</f>
        <v>0.91527001862197399</v>
      </c>
      <c r="Q18" s="82">
        <f t="shared" si="5"/>
        <v>1.2816928756424177E-2</v>
      </c>
      <c r="R18" s="83">
        <v>2.6850302067177641E-2</v>
      </c>
      <c r="S18" s="84">
        <f t="shared" si="6"/>
        <v>2.7388698287948583</v>
      </c>
      <c r="T18" s="85">
        <f>分析係数表!F21</f>
        <v>0.42530319735391398</v>
      </c>
      <c r="U18" s="86">
        <f t="shared" si="7"/>
        <v>1.1648500953226202</v>
      </c>
      <c r="V18" s="87">
        <f>分析係数表!D21</f>
        <v>8.7513781697905177E-2</v>
      </c>
      <c r="W18" s="167">
        <f t="shared" si="8"/>
        <v>0</v>
      </c>
      <c r="X18" s="76">
        <f>分析係数表!E21</f>
        <v>7.5661521499448728E-2</v>
      </c>
      <c r="Y18" s="166">
        <f t="shared" si="9"/>
        <v>0</v>
      </c>
    </row>
    <row r="19" spans="1:25" x14ac:dyDescent="0.2">
      <c r="A19" s="6" t="s">
        <v>7</v>
      </c>
      <c r="B19" s="5" t="s">
        <v>268</v>
      </c>
      <c r="C19" s="90"/>
      <c r="D19" s="76">
        <f>投入係数表!T19</f>
        <v>0</v>
      </c>
      <c r="E19" s="77">
        <f t="shared" si="0"/>
        <v>0</v>
      </c>
      <c r="F19" s="76">
        <f>分析係数表!C22</f>
        <v>0.14107142857142863</v>
      </c>
      <c r="G19" s="77">
        <f t="shared" si="1"/>
        <v>0</v>
      </c>
      <c r="H19" s="77">
        <v>4.8844483548150779E-3</v>
      </c>
      <c r="I19" s="77">
        <f t="shared" si="2"/>
        <v>4.8844483548150779E-3</v>
      </c>
      <c r="J19" s="76">
        <f>分析係数表!G22</f>
        <v>0.19425587467362923</v>
      </c>
      <c r="K19" s="78">
        <f t="shared" si="3"/>
        <v>9.4883278746277222E-4</v>
      </c>
      <c r="L19" s="79"/>
      <c r="M19" s="80"/>
      <c r="N19" s="81">
        <f>分析係数表!H22</f>
        <v>3.9842224789832265E-5</v>
      </c>
      <c r="O19" s="82">
        <f t="shared" si="4"/>
        <v>5.6013759855135566E-4</v>
      </c>
      <c r="P19" s="76">
        <f>分析係数表!C22</f>
        <v>0.14107142857142863</v>
      </c>
      <c r="Q19" s="82">
        <f t="shared" si="5"/>
        <v>7.9019411224209128E-5</v>
      </c>
      <c r="R19" s="83">
        <v>6.63986090344562E-4</v>
      </c>
      <c r="S19" s="84">
        <f t="shared" si="6"/>
        <v>5.5484344451596397E-3</v>
      </c>
      <c r="T19" s="85">
        <f>分析係数表!F22</f>
        <v>0.41148825065274153</v>
      </c>
      <c r="U19" s="86">
        <f t="shared" si="7"/>
        <v>2.2831155837001547E-3</v>
      </c>
      <c r="V19" s="87">
        <f>分析係数表!D22</f>
        <v>6.2663185378590081E-3</v>
      </c>
      <c r="W19" s="167">
        <f t="shared" si="8"/>
        <v>0</v>
      </c>
      <c r="X19" s="76">
        <f>分析係数表!E22</f>
        <v>5.2219321148825066E-3</v>
      </c>
      <c r="Y19" s="166">
        <f t="shared" si="9"/>
        <v>0</v>
      </c>
    </row>
    <row r="20" spans="1:25" x14ac:dyDescent="0.2">
      <c r="A20" s="6" t="s">
        <v>8</v>
      </c>
      <c r="B20" s="5" t="s">
        <v>269</v>
      </c>
      <c r="C20" s="90"/>
      <c r="D20" s="76">
        <f>投入係数表!T20</f>
        <v>6.5359477124183009E-3</v>
      </c>
      <c r="E20" s="77">
        <f t="shared" si="0"/>
        <v>0.65359477124183007</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5.6013759855135566E-4</v>
      </c>
      <c r="P20" s="76">
        <f>分析係数表!C23</f>
        <v>0</v>
      </c>
      <c r="Q20" s="82">
        <f t="shared" si="5"/>
        <v>0</v>
      </c>
      <c r="R20" s="83">
        <v>0</v>
      </c>
      <c r="S20" s="84">
        <f t="shared" si="6"/>
        <v>0</v>
      </c>
      <c r="T20" s="85">
        <f>分析係数表!F23</f>
        <v>0.43755958055290756</v>
      </c>
      <c r="U20" s="86">
        <f t="shared" si="7"/>
        <v>0</v>
      </c>
      <c r="V20" s="87">
        <f>分析係数表!D23</f>
        <v>4.9571020019065777E-2</v>
      </c>
      <c r="W20" s="167">
        <f t="shared" si="8"/>
        <v>0</v>
      </c>
      <c r="X20" s="76">
        <f>分析係数表!E23</f>
        <v>4.38512869399428E-2</v>
      </c>
      <c r="Y20" s="166">
        <f t="shared" si="9"/>
        <v>0</v>
      </c>
    </row>
    <row r="21" spans="1:25" x14ac:dyDescent="0.2">
      <c r="A21" s="6" t="s">
        <v>9</v>
      </c>
      <c r="B21" s="5" t="s">
        <v>270</v>
      </c>
      <c r="C21" s="90"/>
      <c r="D21" s="76">
        <f>投入係数表!T21</f>
        <v>0</v>
      </c>
      <c r="E21" s="77">
        <f t="shared" si="0"/>
        <v>0</v>
      </c>
      <c r="F21" s="76">
        <f>分析係数表!C24</f>
        <v>1</v>
      </c>
      <c r="G21" s="77">
        <f t="shared" si="1"/>
        <v>0</v>
      </c>
      <c r="H21" s="77">
        <v>8.6729822322474497E-3</v>
      </c>
      <c r="I21" s="77">
        <f t="shared" si="2"/>
        <v>8.6729822322474497E-3</v>
      </c>
      <c r="J21" s="76">
        <f>分析係数表!G24</f>
        <v>0.20760410380205191</v>
      </c>
      <c r="K21" s="78">
        <f t="shared" si="3"/>
        <v>1.8005467036168515E-3</v>
      </c>
      <c r="L21" s="79"/>
      <c r="M21" s="80"/>
      <c r="N21" s="81">
        <f>分析係数表!H24</f>
        <v>3.9842224789832264E-4</v>
      </c>
      <c r="O21" s="82">
        <f t="shared" si="4"/>
        <v>5.6013759855135566E-3</v>
      </c>
      <c r="P21" s="76">
        <f>分析係数表!C24</f>
        <v>1</v>
      </c>
      <c r="Q21" s="82">
        <f t="shared" si="5"/>
        <v>5.6013759855135566E-3</v>
      </c>
      <c r="R21" s="83">
        <v>1.1973523240942804E-2</v>
      </c>
      <c r="S21" s="84">
        <f t="shared" si="6"/>
        <v>2.0646505473190253E-2</v>
      </c>
      <c r="T21" s="85">
        <f>分析係数表!F24</f>
        <v>0.38986119493059745</v>
      </c>
      <c r="U21" s="86">
        <f t="shared" si="7"/>
        <v>8.049271294919072E-3</v>
      </c>
      <c r="V21" s="87">
        <f>分析係数表!D24</f>
        <v>0.12190706095353047</v>
      </c>
      <c r="W21" s="167">
        <f t="shared" si="8"/>
        <v>0</v>
      </c>
      <c r="X21" s="76">
        <f>分析係数表!E24</f>
        <v>0.12492456246228123</v>
      </c>
      <c r="Y21" s="166">
        <f t="shared" si="9"/>
        <v>0</v>
      </c>
    </row>
    <row r="22" spans="1:25" x14ac:dyDescent="0.2">
      <c r="A22" s="6" t="s">
        <v>10</v>
      </c>
      <c r="B22" s="5" t="s">
        <v>271</v>
      </c>
      <c r="C22" s="75">
        <f>最終需要_まとめ!C23</f>
        <v>100</v>
      </c>
      <c r="D22" s="76">
        <f>投入係数表!T22</f>
        <v>0.28758169934640521</v>
      </c>
      <c r="E22" s="77">
        <f t="shared" si="0"/>
        <v>28.75816993464052</v>
      </c>
      <c r="F22" s="76">
        <f>分析係数表!C25</f>
        <v>2.3217247097844118E-2</v>
      </c>
      <c r="G22" s="77">
        <f t="shared" si="1"/>
        <v>0.66768553745434056</v>
      </c>
      <c r="H22" s="77">
        <v>0.67601036160199657</v>
      </c>
      <c r="I22" s="77">
        <f t="shared" si="2"/>
        <v>100.676010361602</v>
      </c>
      <c r="J22" s="76">
        <f>分析係数表!G25</f>
        <v>0.19607843137254902</v>
      </c>
      <c r="K22" s="78">
        <f t="shared" si="3"/>
        <v>19.740394188549409</v>
      </c>
      <c r="L22" s="79"/>
      <c r="M22" s="80"/>
      <c r="N22" s="81">
        <f>分析係数表!H25</f>
        <v>5.5779114705765173E-4</v>
      </c>
      <c r="O22" s="82">
        <f t="shared" si="4"/>
        <v>7.8419263797189793E-3</v>
      </c>
      <c r="P22" s="76">
        <f>分析係数表!C25</f>
        <v>2.3217247097844118E-2</v>
      </c>
      <c r="Q22" s="82">
        <f t="shared" si="5"/>
        <v>1.8206794248103772E-4</v>
      </c>
      <c r="R22" s="83">
        <v>6.2481114427108886E-4</v>
      </c>
      <c r="S22" s="84">
        <f t="shared" si="6"/>
        <v>100.67663517274627</v>
      </c>
      <c r="T22" s="85">
        <f>分析係数表!F25</f>
        <v>0.34640522875816993</v>
      </c>
      <c r="U22" s="86">
        <f t="shared" si="7"/>
        <v>34.874912837617991</v>
      </c>
      <c r="V22" s="87">
        <f>分析係数表!D25</f>
        <v>3.9215686274509803E-2</v>
      </c>
      <c r="W22" s="167">
        <f t="shared" si="8"/>
        <v>4</v>
      </c>
      <c r="X22" s="76">
        <f>分析係数表!E25</f>
        <v>3.9215686274509803E-2</v>
      </c>
      <c r="Y22" s="166">
        <f t="shared" si="9"/>
        <v>4</v>
      </c>
    </row>
    <row r="23" spans="1:25" x14ac:dyDescent="0.2">
      <c r="A23" s="6" t="s">
        <v>11</v>
      </c>
      <c r="B23" s="5" t="s">
        <v>35</v>
      </c>
      <c r="C23" s="90"/>
      <c r="D23" s="76">
        <f>投入係数表!T23</f>
        <v>2.6143790849673203E-2</v>
      </c>
      <c r="E23" s="77">
        <f t="shared" si="0"/>
        <v>2.6143790849673203</v>
      </c>
      <c r="F23" s="76">
        <f>分析係数表!C26</f>
        <v>0.3263433813892529</v>
      </c>
      <c r="G23" s="77">
        <f t="shared" si="1"/>
        <v>0.85318531082157623</v>
      </c>
      <c r="H23" s="77">
        <v>0.89987371772420843</v>
      </c>
      <c r="I23" s="77">
        <f t="shared" si="2"/>
        <v>0.89987371772420843</v>
      </c>
      <c r="J23" s="76">
        <f>分析係数表!G26</f>
        <v>0.19720279720279721</v>
      </c>
      <c r="K23" s="78">
        <f t="shared" si="3"/>
        <v>0.17745761426449425</v>
      </c>
      <c r="L23" s="79"/>
      <c r="M23" s="80"/>
      <c r="N23" s="81">
        <f>分析係数表!H26</f>
        <v>1.195266743694968E-2</v>
      </c>
      <c r="O23" s="82">
        <f t="shared" si="4"/>
        <v>0.16804127956540671</v>
      </c>
      <c r="P23" s="76">
        <f>分析係数表!C26</f>
        <v>0.3263433813892529</v>
      </c>
      <c r="Q23" s="82">
        <f t="shared" si="5"/>
        <v>5.4839159386351588E-2</v>
      </c>
      <c r="R23" s="83">
        <v>5.8182845912001048E-2</v>
      </c>
      <c r="S23" s="84">
        <f t="shared" si="6"/>
        <v>0.9580565636362095</v>
      </c>
      <c r="T23" s="85">
        <f>分析係数表!F26</f>
        <v>0.33496503496503499</v>
      </c>
      <c r="U23" s="86">
        <f t="shared" si="7"/>
        <v>0.32091545033688418</v>
      </c>
      <c r="V23" s="87">
        <f>分析係数表!D26</f>
        <v>7.8321678321678329E-2</v>
      </c>
      <c r="W23" s="167">
        <f t="shared" si="8"/>
        <v>0</v>
      </c>
      <c r="X23" s="76">
        <f>分析係数表!E26</f>
        <v>8.3216783216783219E-2</v>
      </c>
      <c r="Y23" s="166">
        <f t="shared" si="9"/>
        <v>0</v>
      </c>
    </row>
    <row r="24" spans="1:25" x14ac:dyDescent="0.2">
      <c r="A24" s="6" t="s">
        <v>12</v>
      </c>
      <c r="B24" s="5" t="s">
        <v>365</v>
      </c>
      <c r="C24" s="90"/>
      <c r="D24" s="76">
        <f>投入係数表!T24</f>
        <v>0</v>
      </c>
      <c r="E24" s="77">
        <f t="shared" si="0"/>
        <v>0</v>
      </c>
      <c r="F24" s="76">
        <f>分析係数表!C27</f>
        <v>4.6641791044776171E-2</v>
      </c>
      <c r="G24" s="77">
        <f t="shared" si="1"/>
        <v>0</v>
      </c>
      <c r="H24" s="77">
        <v>5.7957679717811734E-5</v>
      </c>
      <c r="I24" s="77">
        <f t="shared" si="2"/>
        <v>5.7957679717811734E-5</v>
      </c>
      <c r="J24" s="76">
        <f>分析係数表!G27</f>
        <v>0.18461538461538463</v>
      </c>
      <c r="K24" s="78">
        <f t="shared" si="3"/>
        <v>1.069987933251909E-5</v>
      </c>
      <c r="L24" s="79"/>
      <c r="M24" s="80"/>
      <c r="N24" s="81">
        <f>分析係数表!H27</f>
        <v>1.1394876289892027E-2</v>
      </c>
      <c r="O24" s="82">
        <f t="shared" si="4"/>
        <v>0.1601993531856877</v>
      </c>
      <c r="P24" s="76">
        <f>分析係数表!C27</f>
        <v>4.6641791044776171E-2</v>
      </c>
      <c r="Q24" s="82">
        <f t="shared" si="5"/>
        <v>7.471984756795144E-3</v>
      </c>
      <c r="R24" s="83">
        <v>7.495533839720475E-3</v>
      </c>
      <c r="S24" s="84">
        <f t="shared" si="6"/>
        <v>7.5534915194382865E-3</v>
      </c>
      <c r="T24" s="85">
        <f>分析係数表!F27</f>
        <v>0.35384615384615387</v>
      </c>
      <c r="U24" s="86">
        <f t="shared" si="7"/>
        <v>2.6727739222627785E-3</v>
      </c>
      <c r="V24" s="87">
        <f>分析係数表!D27</f>
        <v>3.0769230769230771E-2</v>
      </c>
      <c r="W24" s="167">
        <f t="shared" si="8"/>
        <v>0</v>
      </c>
      <c r="X24" s="76">
        <f>分析係数表!E27</f>
        <v>4.6153846153846156E-2</v>
      </c>
      <c r="Y24" s="166">
        <f t="shared" si="9"/>
        <v>0</v>
      </c>
    </row>
    <row r="25" spans="1:25" x14ac:dyDescent="0.2">
      <c r="A25" s="6" t="s">
        <v>13</v>
      </c>
      <c r="B25" s="5" t="s">
        <v>191</v>
      </c>
      <c r="C25" s="90"/>
      <c r="D25" s="76">
        <f>投入係数表!T25</f>
        <v>0</v>
      </c>
      <c r="E25" s="77">
        <f t="shared" si="0"/>
        <v>0</v>
      </c>
      <c r="F25" s="76">
        <f>分析係数表!C28</f>
        <v>2.8632025450689325E-2</v>
      </c>
      <c r="G25" s="77">
        <f t="shared" si="1"/>
        <v>0</v>
      </c>
      <c r="H25" s="77">
        <v>8.9881131113264874E-4</v>
      </c>
      <c r="I25" s="77">
        <f t="shared" si="2"/>
        <v>8.9881131113264874E-4</v>
      </c>
      <c r="J25" s="76">
        <f>分析係数表!G28</f>
        <v>0.12903225806451613</v>
      </c>
      <c r="K25" s="78">
        <f t="shared" si="3"/>
        <v>1.1597565304937403E-4</v>
      </c>
      <c r="L25" s="79"/>
      <c r="M25" s="80"/>
      <c r="N25" s="81">
        <f>分析係数表!H28</f>
        <v>2.2510857006255228E-2</v>
      </c>
      <c r="O25" s="82">
        <f t="shared" si="4"/>
        <v>0.31647774318151595</v>
      </c>
      <c r="P25" s="76">
        <f>分析係数表!C28</f>
        <v>2.8632025450689325E-2</v>
      </c>
      <c r="Q25" s="82">
        <f t="shared" si="5"/>
        <v>9.0613987973498841E-3</v>
      </c>
      <c r="R25" s="83">
        <v>9.3332393036682001E-3</v>
      </c>
      <c r="S25" s="84">
        <f t="shared" si="6"/>
        <v>1.0232050614800849E-2</v>
      </c>
      <c r="T25" s="85">
        <f>分析係数表!F28</f>
        <v>0.22580645161290322</v>
      </c>
      <c r="U25" s="86">
        <f t="shared" si="7"/>
        <v>2.3104630420518043E-3</v>
      </c>
      <c r="V25" s="87">
        <f>分析係数表!D28</f>
        <v>0.15207373271889402</v>
      </c>
      <c r="W25" s="167">
        <f t="shared" si="8"/>
        <v>0</v>
      </c>
      <c r="X25" s="76">
        <f>分析係数表!E28</f>
        <v>9.6774193548387094E-2</v>
      </c>
      <c r="Y25" s="166">
        <f t="shared" si="9"/>
        <v>0</v>
      </c>
    </row>
    <row r="26" spans="1:25" x14ac:dyDescent="0.2">
      <c r="A26" s="6" t="s">
        <v>14</v>
      </c>
      <c r="B26" s="5" t="s">
        <v>50</v>
      </c>
      <c r="C26" s="90"/>
      <c r="D26" s="76">
        <f>投入係数表!T26</f>
        <v>6.5359477124183009E-3</v>
      </c>
      <c r="E26" s="77">
        <f t="shared" si="0"/>
        <v>0.65359477124183007</v>
      </c>
      <c r="F26" s="76">
        <f>分析係数表!C29</f>
        <v>0.63560732113144758</v>
      </c>
      <c r="G26" s="77">
        <f t="shared" si="1"/>
        <v>0.41542962165454089</v>
      </c>
      <c r="H26" s="77">
        <v>0.46924502880619035</v>
      </c>
      <c r="I26" s="77">
        <f t="shared" si="2"/>
        <v>0.46924502880619035</v>
      </c>
      <c r="J26" s="76">
        <f>分析係数表!G29</f>
        <v>0.25937031484257872</v>
      </c>
      <c r="K26" s="78">
        <f t="shared" si="3"/>
        <v>0.12170823085977651</v>
      </c>
      <c r="L26" s="79"/>
      <c r="M26" s="80"/>
      <c r="N26" s="81">
        <f>分析係数表!H29</f>
        <v>1.0239451770986892E-2</v>
      </c>
      <c r="O26" s="82">
        <f t="shared" si="4"/>
        <v>0.14395536282769841</v>
      </c>
      <c r="P26" s="76">
        <f>分析係数表!C29</f>
        <v>0.63560732113144758</v>
      </c>
      <c r="Q26" s="82">
        <f t="shared" si="5"/>
        <v>9.1499082529418962E-2</v>
      </c>
      <c r="R26" s="83">
        <v>0.11381865632370836</v>
      </c>
      <c r="S26" s="84">
        <f t="shared" si="6"/>
        <v>0.5830636851298987</v>
      </c>
      <c r="T26" s="85">
        <f>分析係数表!F29</f>
        <v>0.38680659670164919</v>
      </c>
      <c r="U26" s="86">
        <f t="shared" si="7"/>
        <v>0.2255328797054181</v>
      </c>
      <c r="V26" s="87">
        <f>分析係数表!D29</f>
        <v>0.1184407796101949</v>
      </c>
      <c r="W26" s="167">
        <f t="shared" si="8"/>
        <v>0</v>
      </c>
      <c r="X26" s="76">
        <f>分析係数表!E29</f>
        <v>6.5967016491754127E-2</v>
      </c>
      <c r="Y26" s="166">
        <f t="shared" si="9"/>
        <v>0</v>
      </c>
    </row>
    <row r="27" spans="1:25" x14ac:dyDescent="0.2">
      <c r="A27" s="6" t="s">
        <v>15</v>
      </c>
      <c r="B27" s="5" t="s">
        <v>36</v>
      </c>
      <c r="C27" s="90"/>
      <c r="D27" s="76">
        <f>投入係数表!T27</f>
        <v>6.5359477124183009E-3</v>
      </c>
      <c r="E27" s="77">
        <f t="shared" si="0"/>
        <v>0.65359477124183007</v>
      </c>
      <c r="F27" s="76">
        <f>分析係数表!C30</f>
        <v>1</v>
      </c>
      <c r="G27" s="77">
        <f t="shared" si="1"/>
        <v>0.65359477124183007</v>
      </c>
      <c r="H27" s="77">
        <v>0.69026421553378958</v>
      </c>
      <c r="I27" s="77">
        <f t="shared" si="2"/>
        <v>0.69026421553378958</v>
      </c>
      <c r="J27" s="76">
        <f>分析係数表!G30</f>
        <v>0.34552666372851476</v>
      </c>
      <c r="K27" s="78">
        <f t="shared" si="3"/>
        <v>0.23850469148457074</v>
      </c>
      <c r="L27" s="79"/>
      <c r="M27" s="80"/>
      <c r="N27" s="81">
        <f>分析係数表!H30</f>
        <v>0</v>
      </c>
      <c r="O27" s="82">
        <f t="shared" si="4"/>
        <v>0</v>
      </c>
      <c r="P27" s="76">
        <f>分析係数表!C30</f>
        <v>1</v>
      </c>
      <c r="Q27" s="82">
        <f t="shared" si="5"/>
        <v>0</v>
      </c>
      <c r="R27" s="83">
        <v>2.380116304604404E-2</v>
      </c>
      <c r="S27" s="84">
        <f t="shared" si="6"/>
        <v>0.71406537857983365</v>
      </c>
      <c r="T27" s="85">
        <f>分析係数表!F30</f>
        <v>0.44072278536800352</v>
      </c>
      <c r="U27" s="86">
        <f t="shared" si="7"/>
        <v>0.31470488258256218</v>
      </c>
      <c r="V27" s="87">
        <f>分析係数表!D30</f>
        <v>0.15998237108858529</v>
      </c>
      <c r="W27" s="167">
        <f t="shared" si="8"/>
        <v>0</v>
      </c>
      <c r="X27" s="76">
        <f>分析係数表!E30</f>
        <v>8.153371529308065E-2</v>
      </c>
      <c r="Y27" s="166">
        <f t="shared" si="9"/>
        <v>0</v>
      </c>
    </row>
    <row r="28" spans="1:25" x14ac:dyDescent="0.2">
      <c r="A28" s="6" t="s">
        <v>16</v>
      </c>
      <c r="B28" s="5" t="s">
        <v>192</v>
      </c>
      <c r="C28" s="90"/>
      <c r="D28" s="76">
        <f>投入係数表!T28</f>
        <v>2.6143790849673203E-2</v>
      </c>
      <c r="E28" s="77">
        <f t="shared" si="0"/>
        <v>2.6143790849673203</v>
      </c>
      <c r="F28" s="76">
        <f>分析係数表!C31</f>
        <v>3.6128152692569859E-2</v>
      </c>
      <c r="G28" s="77">
        <f t="shared" si="1"/>
        <v>9.4452686777960412E-2</v>
      </c>
      <c r="H28" s="77">
        <v>0.10395378938464991</v>
      </c>
      <c r="I28" s="77">
        <f t="shared" si="2"/>
        <v>0.10395378938464991</v>
      </c>
      <c r="J28" s="76">
        <f>分析係数表!G31</f>
        <v>5.6603773584905662E-2</v>
      </c>
      <c r="K28" s="78">
        <f t="shared" si="3"/>
        <v>5.8841767576216933E-3</v>
      </c>
      <c r="L28" s="79"/>
      <c r="M28" s="80"/>
      <c r="N28" s="81">
        <f>分析係数表!H31</f>
        <v>2.4303757121797682E-2</v>
      </c>
      <c r="O28" s="82">
        <f t="shared" si="4"/>
        <v>0.34168393511632694</v>
      </c>
      <c r="P28" s="76">
        <f>分析係数表!C31</f>
        <v>3.6128152692569859E-2</v>
      </c>
      <c r="Q28" s="82">
        <f t="shared" si="5"/>
        <v>1.2344409380480792E-2</v>
      </c>
      <c r="R28" s="83">
        <v>1.4117197994606014E-2</v>
      </c>
      <c r="S28" s="84">
        <f t="shared" si="6"/>
        <v>0.11807098737925592</v>
      </c>
      <c r="T28" s="85">
        <f>分析係数表!F31</f>
        <v>0.33962264150943394</v>
      </c>
      <c r="U28" s="86">
        <f t="shared" si="7"/>
        <v>4.0099580619369933E-2</v>
      </c>
      <c r="V28" s="87">
        <f>分析係数表!D31</f>
        <v>0</v>
      </c>
      <c r="W28" s="167">
        <f t="shared" si="8"/>
        <v>0</v>
      </c>
      <c r="X28" s="76">
        <f>分析係数表!E31</f>
        <v>0</v>
      </c>
      <c r="Y28" s="166">
        <f t="shared" si="9"/>
        <v>0</v>
      </c>
    </row>
    <row r="29" spans="1:25" x14ac:dyDescent="0.2">
      <c r="A29" s="6" t="s">
        <v>17</v>
      </c>
      <c r="B29" s="5" t="s">
        <v>272</v>
      </c>
      <c r="C29" s="90"/>
      <c r="D29" s="76">
        <f>投入係数表!T29</f>
        <v>0</v>
      </c>
      <c r="E29" s="77">
        <f t="shared" si="0"/>
        <v>0</v>
      </c>
      <c r="F29" s="76">
        <f>分析係数表!C32</f>
        <v>1</v>
      </c>
      <c r="G29" s="77">
        <f t="shared" si="1"/>
        <v>0</v>
      </c>
      <c r="H29" s="77">
        <v>1.0413684305175018E-2</v>
      </c>
      <c r="I29" s="77">
        <f t="shared" si="2"/>
        <v>1.0413684305175018E-2</v>
      </c>
      <c r="J29" s="76">
        <f>分析係数表!G32</f>
        <v>0.14012738853503184</v>
      </c>
      <c r="K29" s="78">
        <f t="shared" si="3"/>
        <v>1.4592423867124229E-3</v>
      </c>
      <c r="L29" s="79"/>
      <c r="M29" s="80"/>
      <c r="N29" s="81">
        <f>分析係数表!H32</f>
        <v>7.0919160125901427E-3</v>
      </c>
      <c r="O29" s="82">
        <f t="shared" si="4"/>
        <v>9.970449254214131E-2</v>
      </c>
      <c r="P29" s="76">
        <f>分析係数表!C32</f>
        <v>1</v>
      </c>
      <c r="Q29" s="82">
        <f t="shared" si="5"/>
        <v>9.970449254214131E-2</v>
      </c>
      <c r="R29" s="83">
        <v>0.12038786213900327</v>
      </c>
      <c r="S29" s="84">
        <f t="shared" si="6"/>
        <v>0.1308015464441783</v>
      </c>
      <c r="T29" s="85">
        <f>分析係数表!F32</f>
        <v>0.48195329087048833</v>
      </c>
      <c r="U29" s="86">
        <f t="shared" si="7"/>
        <v>6.3040235759720745E-2</v>
      </c>
      <c r="V29" s="87">
        <f>分析係数表!D32</f>
        <v>1.0615711252653927E-2</v>
      </c>
      <c r="W29" s="167">
        <f t="shared" si="8"/>
        <v>0</v>
      </c>
      <c r="X29" s="76">
        <f>分析係数表!E32</f>
        <v>1.4861995753715499E-2</v>
      </c>
      <c r="Y29" s="166">
        <f t="shared" si="9"/>
        <v>0</v>
      </c>
    </row>
    <row r="30" spans="1:25" x14ac:dyDescent="0.2">
      <c r="A30" s="6" t="s">
        <v>18</v>
      </c>
      <c r="B30" s="5" t="s">
        <v>273</v>
      </c>
      <c r="C30" s="90"/>
      <c r="D30" s="76">
        <f>投入係数表!T30</f>
        <v>0</v>
      </c>
      <c r="E30" s="77">
        <f t="shared" si="0"/>
        <v>0</v>
      </c>
      <c r="F30" s="76">
        <f>分析係数表!C33</f>
        <v>1</v>
      </c>
      <c r="G30" s="77">
        <f t="shared" si="1"/>
        <v>0</v>
      </c>
      <c r="H30" s="77">
        <v>8.6557254549699189E-3</v>
      </c>
      <c r="I30" s="77">
        <f t="shared" si="2"/>
        <v>8.6557254549699189E-3</v>
      </c>
      <c r="J30" s="76">
        <f>分析係数表!G33</f>
        <v>0.50577557755775582</v>
      </c>
      <c r="K30" s="78">
        <f t="shared" si="3"/>
        <v>4.3778545411687795E-3</v>
      </c>
      <c r="L30" s="79"/>
      <c r="M30" s="80"/>
      <c r="N30" s="81">
        <f>分析係数表!H33</f>
        <v>1.0358978445356389E-3</v>
      </c>
      <c r="O30" s="82">
        <f t="shared" si="4"/>
        <v>1.4563577562335249E-2</v>
      </c>
      <c r="P30" s="76">
        <f>分析係数表!C33</f>
        <v>1</v>
      </c>
      <c r="Q30" s="82">
        <f t="shared" si="5"/>
        <v>1.4563577562335249E-2</v>
      </c>
      <c r="R30" s="83">
        <v>2.912754079889731E-2</v>
      </c>
      <c r="S30" s="84">
        <f t="shared" si="6"/>
        <v>3.7783266253867229E-2</v>
      </c>
      <c r="T30" s="85">
        <f>分析係数表!F33</f>
        <v>0.6410891089108911</v>
      </c>
      <c r="U30" s="86">
        <f t="shared" si="7"/>
        <v>2.4222440494434685E-2</v>
      </c>
      <c r="V30" s="87">
        <f>分析係数表!D33</f>
        <v>2.3927392739273929E-2</v>
      </c>
      <c r="W30" s="167">
        <f t="shared" si="8"/>
        <v>0</v>
      </c>
      <c r="X30" s="76">
        <f>分析係数表!E33</f>
        <v>2.0627062706270627E-2</v>
      </c>
      <c r="Y30" s="166">
        <f t="shared" si="9"/>
        <v>0</v>
      </c>
    </row>
    <row r="31" spans="1:25" x14ac:dyDescent="0.2">
      <c r="A31" s="6" t="s">
        <v>19</v>
      </c>
      <c r="B31" s="5" t="s">
        <v>274</v>
      </c>
      <c r="C31" s="90"/>
      <c r="D31" s="76">
        <f>投入係数表!T31</f>
        <v>3.9215686274509803E-2</v>
      </c>
      <c r="E31" s="77">
        <f t="shared" si="0"/>
        <v>3.9215686274509802</v>
      </c>
      <c r="F31" s="76">
        <f>分析係数表!C34</f>
        <v>0.1150316455696202</v>
      </c>
      <c r="G31" s="77">
        <f t="shared" si="1"/>
        <v>0.4511044924298831</v>
      </c>
      <c r="H31" s="77">
        <v>0.50384457828049367</v>
      </c>
      <c r="I31" s="77">
        <f t="shared" si="2"/>
        <v>0.50384457828049367</v>
      </c>
      <c r="J31" s="76">
        <f>分析係数表!G34</f>
        <v>0.42702251876563802</v>
      </c>
      <c r="K31" s="78">
        <f t="shared" si="3"/>
        <v>0.21515298088374707</v>
      </c>
      <c r="L31" s="79"/>
      <c r="M31" s="80"/>
      <c r="N31" s="81">
        <f>分析係数表!H34</f>
        <v>0.17339336228535002</v>
      </c>
      <c r="O31" s="82">
        <f t="shared" si="4"/>
        <v>2.4377188288955001</v>
      </c>
      <c r="P31" s="76">
        <f>分析係数表!C34</f>
        <v>0.1150316455696202</v>
      </c>
      <c r="Q31" s="82">
        <f t="shared" si="5"/>
        <v>0.28041480832389681</v>
      </c>
      <c r="R31" s="83">
        <v>0.29296831955457087</v>
      </c>
      <c r="S31" s="84">
        <f t="shared" si="6"/>
        <v>0.79681289783506459</v>
      </c>
      <c r="T31" s="85">
        <f>分析係数表!F34</f>
        <v>0.70141784820683906</v>
      </c>
      <c r="U31" s="86">
        <f t="shared" si="7"/>
        <v>0.55889878822292693</v>
      </c>
      <c r="V31" s="87">
        <f>分析係数表!D34</f>
        <v>0.4553794829024187</v>
      </c>
      <c r="W31" s="167">
        <f t="shared" si="8"/>
        <v>0</v>
      </c>
      <c r="X31" s="76">
        <f>分析係数表!E34</f>
        <v>0.29190992493744788</v>
      </c>
      <c r="Y31" s="166">
        <f t="shared" si="9"/>
        <v>0</v>
      </c>
    </row>
    <row r="32" spans="1:25" x14ac:dyDescent="0.2">
      <c r="A32" s="6" t="s">
        <v>20</v>
      </c>
      <c r="B32" s="5" t="s">
        <v>37</v>
      </c>
      <c r="C32" s="90"/>
      <c r="D32" s="76">
        <f>投入係数表!T32</f>
        <v>6.5359477124183009E-3</v>
      </c>
      <c r="E32" s="77">
        <f t="shared" si="0"/>
        <v>0.65359477124183007</v>
      </c>
      <c r="F32" s="76">
        <f>分析係数表!C35</f>
        <v>3.8036267138434332E-2</v>
      </c>
      <c r="G32" s="77">
        <f t="shared" si="1"/>
        <v>2.4860305319238125E-2</v>
      </c>
      <c r="H32" s="77">
        <v>2.9389094977946065E-2</v>
      </c>
      <c r="I32" s="77">
        <f t="shared" si="2"/>
        <v>2.9389094977946065E-2</v>
      </c>
      <c r="J32" s="76">
        <f>分析係数表!G35</f>
        <v>0.34782608695652173</v>
      </c>
      <c r="K32" s="78">
        <f t="shared" si="3"/>
        <v>1.0222293905372545E-2</v>
      </c>
      <c r="L32" s="79"/>
      <c r="M32" s="80"/>
      <c r="N32" s="81">
        <f>分析係数表!H35</f>
        <v>6.6058408701541893E-2</v>
      </c>
      <c r="O32" s="82">
        <f t="shared" si="4"/>
        <v>0.9287081383981477</v>
      </c>
      <c r="P32" s="76">
        <f>分析係数表!C35</f>
        <v>3.8036267138434332E-2</v>
      </c>
      <c r="Q32" s="82">
        <f t="shared" si="5"/>
        <v>3.5324590845749987E-2</v>
      </c>
      <c r="R32" s="83">
        <v>4.0380647452789957E-2</v>
      </c>
      <c r="S32" s="84">
        <f t="shared" si="6"/>
        <v>6.9769742430736026E-2</v>
      </c>
      <c r="T32" s="85">
        <f>分析係数表!F35</f>
        <v>0.69565217391304346</v>
      </c>
      <c r="U32" s="86">
        <f t="shared" si="7"/>
        <v>4.8535472995294628E-2</v>
      </c>
      <c r="V32" s="87">
        <f>分析係数表!D35</f>
        <v>0.27173913043478259</v>
      </c>
      <c r="W32" s="167">
        <f t="shared" si="8"/>
        <v>0</v>
      </c>
      <c r="X32" s="76">
        <f>分析係数表!E35</f>
        <v>0.25</v>
      </c>
      <c r="Y32" s="166">
        <f t="shared" si="9"/>
        <v>0</v>
      </c>
    </row>
    <row r="33" spans="1:25" x14ac:dyDescent="0.2">
      <c r="A33" s="6" t="s">
        <v>21</v>
      </c>
      <c r="B33" s="5" t="s">
        <v>38</v>
      </c>
      <c r="C33" s="90"/>
      <c r="D33" s="76">
        <f>投入係数表!T33</f>
        <v>0</v>
      </c>
      <c r="E33" s="77">
        <f t="shared" si="0"/>
        <v>0</v>
      </c>
      <c r="F33" s="76">
        <f>分析係数表!C36</f>
        <v>0.6983193277310924</v>
      </c>
      <c r="G33" s="77">
        <f t="shared" si="1"/>
        <v>0</v>
      </c>
      <c r="H33" s="77">
        <v>3.5407134029346275E-2</v>
      </c>
      <c r="I33" s="77">
        <f t="shared" si="2"/>
        <v>3.5407134029346275E-2</v>
      </c>
      <c r="J33" s="76">
        <f>分析係数表!G36</f>
        <v>2.0048115477145148E-3</v>
      </c>
      <c r="K33" s="78">
        <f t="shared" si="3"/>
        <v>7.0984631173508976E-5</v>
      </c>
      <c r="L33" s="79"/>
      <c r="M33" s="80"/>
      <c r="N33" s="81">
        <f>分析係数表!H36</f>
        <v>0.13239571297661262</v>
      </c>
      <c r="O33" s="82">
        <f t="shared" si="4"/>
        <v>1.861337239986155</v>
      </c>
      <c r="P33" s="76">
        <f>分析係数表!C36</f>
        <v>0.6983193277310924</v>
      </c>
      <c r="Q33" s="82">
        <f t="shared" si="5"/>
        <v>1.2998077701079787</v>
      </c>
      <c r="R33" s="83">
        <v>1.329394184662777</v>
      </c>
      <c r="S33" s="84">
        <f t="shared" si="6"/>
        <v>1.3648013186921233</v>
      </c>
      <c r="T33" s="85">
        <f>分析係数表!F36</f>
        <v>0.90136327185244591</v>
      </c>
      <c r="U33" s="86">
        <f t="shared" si="7"/>
        <v>1.2301817820448651</v>
      </c>
      <c r="V33" s="87">
        <f>分析係数表!D36</f>
        <v>3.6086607858861267E-3</v>
      </c>
      <c r="W33" s="167">
        <f t="shared" si="8"/>
        <v>0</v>
      </c>
      <c r="X33" s="76">
        <f>分析係数表!E36</f>
        <v>4.0096230954290296E-4</v>
      </c>
      <c r="Y33" s="166">
        <f t="shared" si="9"/>
        <v>0</v>
      </c>
    </row>
    <row r="34" spans="1:25" x14ac:dyDescent="0.2">
      <c r="A34" s="6" t="s">
        <v>22</v>
      </c>
      <c r="B34" s="5" t="s">
        <v>377</v>
      </c>
      <c r="C34" s="90"/>
      <c r="D34" s="76">
        <f>投入係数表!T34</f>
        <v>1.9607843137254902E-2</v>
      </c>
      <c r="E34" s="77">
        <f t="shared" si="0"/>
        <v>1.9607843137254901</v>
      </c>
      <c r="F34" s="76">
        <f>分析係数表!C37</f>
        <v>0.25193798449612403</v>
      </c>
      <c r="G34" s="77">
        <f t="shared" si="1"/>
        <v>0.49399604803161573</v>
      </c>
      <c r="H34" s="77">
        <v>0.56972335350513637</v>
      </c>
      <c r="I34" s="77">
        <f t="shared" si="2"/>
        <v>0.56972335350513637</v>
      </c>
      <c r="J34" s="76">
        <f>分析係数表!G37</f>
        <v>0.36436436436436437</v>
      </c>
      <c r="K34" s="78">
        <f t="shared" si="3"/>
        <v>0.20758688756343308</v>
      </c>
      <c r="L34" s="79"/>
      <c r="M34" s="80"/>
      <c r="N34" s="81">
        <f>分析係数表!H37</f>
        <v>5.107773218056496E-2</v>
      </c>
      <c r="O34" s="82">
        <f t="shared" si="4"/>
        <v>0.71809640134283792</v>
      </c>
      <c r="P34" s="76">
        <f>分析係数表!C37</f>
        <v>0.25193798449612403</v>
      </c>
      <c r="Q34" s="82">
        <f t="shared" si="5"/>
        <v>0.18091576002823437</v>
      </c>
      <c r="R34" s="83">
        <v>0.20095265246240118</v>
      </c>
      <c r="S34" s="84">
        <f t="shared" si="6"/>
        <v>0.77067600596753749</v>
      </c>
      <c r="T34" s="85">
        <f>分析係数表!F37</f>
        <v>0.67567567567567566</v>
      </c>
      <c r="U34" s="86">
        <f t="shared" si="7"/>
        <v>0.52072703105914697</v>
      </c>
      <c r="V34" s="87">
        <f>分析係数表!D37</f>
        <v>9.1091091091091092E-2</v>
      </c>
      <c r="W34" s="167">
        <f t="shared" si="8"/>
        <v>0</v>
      </c>
      <c r="X34" s="76">
        <f>分析係数表!E37</f>
        <v>7.6576576576576572E-2</v>
      </c>
      <c r="Y34" s="166">
        <f t="shared" si="9"/>
        <v>0</v>
      </c>
    </row>
    <row r="35" spans="1:25" x14ac:dyDescent="0.2">
      <c r="A35" s="6" t="s">
        <v>23</v>
      </c>
      <c r="B35" s="5" t="s">
        <v>193</v>
      </c>
      <c r="C35" s="90"/>
      <c r="D35" s="76">
        <f>投入係数表!T35</f>
        <v>6.5359477124183009E-3</v>
      </c>
      <c r="E35" s="77">
        <f t="shared" si="0"/>
        <v>0.65359477124183007</v>
      </c>
      <c r="F35" s="76">
        <f>分析係数表!C38</f>
        <v>5.8638743455497355E-2</v>
      </c>
      <c r="G35" s="77">
        <f t="shared" si="1"/>
        <v>3.8325976114704154E-2</v>
      </c>
      <c r="H35" s="77">
        <v>4.5260986774369016E-2</v>
      </c>
      <c r="I35" s="77">
        <f t="shared" si="2"/>
        <v>4.5260986774369016E-2</v>
      </c>
      <c r="J35" s="76">
        <f>分析係数表!G38</f>
        <v>6.6115702479338845E-2</v>
      </c>
      <c r="K35" s="78">
        <f t="shared" si="3"/>
        <v>2.9924619354954724E-3</v>
      </c>
      <c r="L35" s="79"/>
      <c r="M35" s="80"/>
      <c r="N35" s="81">
        <f>分析係数表!H38</f>
        <v>4.4663133989401971E-2</v>
      </c>
      <c r="O35" s="82">
        <f t="shared" si="4"/>
        <v>0.62791424797606976</v>
      </c>
      <c r="P35" s="76">
        <f>分析係数表!C38</f>
        <v>5.8638743455497355E-2</v>
      </c>
      <c r="Q35" s="82">
        <f t="shared" si="5"/>
        <v>3.6820102499120301E-2</v>
      </c>
      <c r="R35" s="83">
        <v>4.1283552235570176E-2</v>
      </c>
      <c r="S35" s="84">
        <f t="shared" si="6"/>
        <v>8.6544539009939192E-2</v>
      </c>
      <c r="T35" s="85">
        <f>分析係数表!F38</f>
        <v>0.57851239669421484</v>
      </c>
      <c r="U35" s="86">
        <f t="shared" si="7"/>
        <v>5.0067088683435894E-2</v>
      </c>
      <c r="V35" s="87">
        <f>分析係数表!D38</f>
        <v>8.2644628099173556E-2</v>
      </c>
      <c r="W35" s="167">
        <f t="shared" si="8"/>
        <v>0</v>
      </c>
      <c r="X35" s="76">
        <f>分析係数表!E38</f>
        <v>0</v>
      </c>
      <c r="Y35" s="166">
        <f t="shared" si="9"/>
        <v>0</v>
      </c>
    </row>
    <row r="36" spans="1:25" x14ac:dyDescent="0.2">
      <c r="A36" s="6" t="s">
        <v>24</v>
      </c>
      <c r="B36" s="5" t="s">
        <v>39</v>
      </c>
      <c r="C36" s="90"/>
      <c r="D36" s="76">
        <f>投入係数表!T36</f>
        <v>0</v>
      </c>
      <c r="E36" s="77">
        <f t="shared" si="0"/>
        <v>0</v>
      </c>
      <c r="F36" s="76">
        <f>分析係数表!C39</f>
        <v>1</v>
      </c>
      <c r="G36" s="77">
        <f t="shared" si="1"/>
        <v>0</v>
      </c>
      <c r="H36" s="77">
        <v>7.9615491175106211E-3</v>
      </c>
      <c r="I36" s="77">
        <f t="shared" si="2"/>
        <v>7.9615491175106211E-3</v>
      </c>
      <c r="J36" s="76">
        <f>分析係数表!G39</f>
        <v>0.34956843403205917</v>
      </c>
      <c r="K36" s="78">
        <f t="shared" si="3"/>
        <v>2.7831062574775103E-3</v>
      </c>
      <c r="L36" s="79"/>
      <c r="M36" s="80"/>
      <c r="N36" s="81">
        <f>分析係数表!H39</f>
        <v>4.0639069285628906E-3</v>
      </c>
      <c r="O36" s="82">
        <f t="shared" si="4"/>
        <v>5.7134035052238276E-2</v>
      </c>
      <c r="P36" s="76">
        <f>分析係数表!C39</f>
        <v>1</v>
      </c>
      <c r="Q36" s="82">
        <f t="shared" si="5"/>
        <v>5.7134035052238276E-2</v>
      </c>
      <c r="R36" s="83">
        <v>0.10196859282186732</v>
      </c>
      <c r="S36" s="84">
        <f t="shared" si="6"/>
        <v>0.10993014193937795</v>
      </c>
      <c r="T36" s="85">
        <f>分析係数表!F39</f>
        <v>0.6997533908754624</v>
      </c>
      <c r="U36" s="86">
        <f t="shared" si="7"/>
        <v>7.6923989581500596E-2</v>
      </c>
      <c r="V36" s="87">
        <f>分析係数表!D39</f>
        <v>6.7817509247842175E-2</v>
      </c>
      <c r="W36" s="167">
        <f t="shared" si="8"/>
        <v>0</v>
      </c>
      <c r="X36" s="76">
        <f>分析係数表!E39</f>
        <v>8.0764488286066582E-2</v>
      </c>
      <c r="Y36" s="166">
        <f t="shared" si="9"/>
        <v>0</v>
      </c>
    </row>
    <row r="37" spans="1:25" x14ac:dyDescent="0.2">
      <c r="A37" s="6" t="s">
        <v>25</v>
      </c>
      <c r="B37" s="5" t="s">
        <v>40</v>
      </c>
      <c r="C37" s="90"/>
      <c r="D37" s="76">
        <f>投入係数表!T37</f>
        <v>0</v>
      </c>
      <c r="E37" s="77">
        <f t="shared" si="0"/>
        <v>0</v>
      </c>
      <c r="F37" s="76">
        <f>分析係数表!C40</f>
        <v>0.52321668909825036</v>
      </c>
      <c r="G37" s="77">
        <f t="shared" si="1"/>
        <v>0</v>
      </c>
      <c r="H37" s="77">
        <v>9.9682149459545417E-4</v>
      </c>
      <c r="I37" s="77">
        <f t="shared" si="2"/>
        <v>9.9682149459545417E-4</v>
      </c>
      <c r="J37" s="76">
        <f>分析係数表!G40</f>
        <v>0.58262454434993927</v>
      </c>
      <c r="K37" s="78">
        <f t="shared" si="3"/>
        <v>5.8077266908690189E-4</v>
      </c>
      <c r="L37" s="79"/>
      <c r="M37" s="80"/>
      <c r="N37" s="81">
        <f>分析係数表!H40</f>
        <v>2.9881668592374198E-2</v>
      </c>
      <c r="O37" s="82">
        <f t="shared" si="4"/>
        <v>0.42010319891351677</v>
      </c>
      <c r="P37" s="76">
        <f>分析係数表!C40</f>
        <v>0.52321668909825036</v>
      </c>
      <c r="Q37" s="82">
        <f t="shared" si="5"/>
        <v>0.21980500481511395</v>
      </c>
      <c r="R37" s="83">
        <v>0.21988726461631727</v>
      </c>
      <c r="S37" s="84">
        <f t="shared" si="6"/>
        <v>0.22088408611091273</v>
      </c>
      <c r="T37" s="85">
        <f>分析係数表!F40</f>
        <v>0.77642770352369384</v>
      </c>
      <c r="U37" s="86">
        <f t="shared" si="7"/>
        <v>0.1715005237240258</v>
      </c>
      <c r="V37" s="87">
        <f>分析係数表!D40</f>
        <v>0.18529769137302551</v>
      </c>
      <c r="W37" s="167">
        <f t="shared" si="8"/>
        <v>0</v>
      </c>
      <c r="X37" s="76">
        <f>分析係数表!E40</f>
        <v>0.10328068043742406</v>
      </c>
      <c r="Y37" s="166">
        <f t="shared" si="9"/>
        <v>0</v>
      </c>
    </row>
    <row r="38" spans="1:25" x14ac:dyDescent="0.2">
      <c r="A38" s="6" t="s">
        <v>26</v>
      </c>
      <c r="B38" s="5" t="s">
        <v>276</v>
      </c>
      <c r="C38" s="90"/>
      <c r="D38" s="76">
        <f>投入係数表!T38</f>
        <v>0</v>
      </c>
      <c r="E38" s="77">
        <f t="shared" si="0"/>
        <v>0</v>
      </c>
      <c r="F38" s="76">
        <f>分析係数表!C41</f>
        <v>0.20545717383447781</v>
      </c>
      <c r="G38" s="77">
        <f t="shared" si="1"/>
        <v>0</v>
      </c>
      <c r="H38" s="77">
        <v>2.509864701304506E-4</v>
      </c>
      <c r="I38" s="77">
        <f t="shared" si="2"/>
        <v>2.509864701304506E-4</v>
      </c>
      <c r="J38" s="76">
        <f>分析係数表!G41</f>
        <v>0.49662731871838112</v>
      </c>
      <c r="K38" s="78">
        <f t="shared" si="3"/>
        <v>1.2464673769547674E-4</v>
      </c>
      <c r="L38" s="79"/>
      <c r="M38" s="80"/>
      <c r="N38" s="81">
        <f>分析係数表!H41</f>
        <v>5.2870632296107417E-2</v>
      </c>
      <c r="O38" s="82">
        <f t="shared" si="4"/>
        <v>0.74330259327764903</v>
      </c>
      <c r="P38" s="76">
        <f>分析係数表!C41</f>
        <v>0.20545717383447781</v>
      </c>
      <c r="Q38" s="82">
        <f t="shared" si="5"/>
        <v>0.15271685011866409</v>
      </c>
      <c r="R38" s="83">
        <v>0.15358938143318043</v>
      </c>
      <c r="S38" s="84">
        <f t="shared" si="6"/>
        <v>0.15384036790331088</v>
      </c>
      <c r="T38" s="85">
        <f>分析係数表!F41</f>
        <v>0.59106239460370991</v>
      </c>
      <c r="U38" s="86">
        <f t="shared" si="7"/>
        <v>9.0929256239646636E-2</v>
      </c>
      <c r="V38" s="87">
        <f>分析係数表!D41</f>
        <v>0.2799325463743676</v>
      </c>
      <c r="W38" s="167">
        <f t="shared" si="8"/>
        <v>0</v>
      </c>
      <c r="X38" s="76">
        <f>分析係数表!E41</f>
        <v>0.26559865092748736</v>
      </c>
      <c r="Y38" s="166">
        <f t="shared" si="9"/>
        <v>0</v>
      </c>
    </row>
    <row r="39" spans="1:25" x14ac:dyDescent="0.2">
      <c r="A39" s="6" t="s">
        <v>51</v>
      </c>
      <c r="B39" s="5" t="s">
        <v>367</v>
      </c>
      <c r="C39" s="90"/>
      <c r="D39" s="76">
        <f>投入係数表!T39</f>
        <v>0</v>
      </c>
      <c r="E39" s="77">
        <f>$C$22*D39</f>
        <v>0</v>
      </c>
      <c r="F39" s="76">
        <f>分析係数表!C42</f>
        <v>0.63260340632603407</v>
      </c>
      <c r="G39" s="77">
        <f>E39*F39</f>
        <v>0</v>
      </c>
      <c r="H39" s="77">
        <v>4.2732134763817297E-3</v>
      </c>
      <c r="I39" s="77">
        <f>C39+H39</f>
        <v>4.2732134763817297E-3</v>
      </c>
      <c r="J39" s="76">
        <f>分析係数表!G42</f>
        <v>0.48091603053435117</v>
      </c>
      <c r="K39" s="78">
        <f>I39*J39</f>
        <v>2.0550568626873968E-3</v>
      </c>
      <c r="L39" s="79"/>
      <c r="M39" s="80"/>
      <c r="N39" s="81">
        <f>分析係数表!H42</f>
        <v>1.4900992071397267E-2</v>
      </c>
      <c r="O39" s="82">
        <f t="shared" si="4"/>
        <v>0.20949146185820702</v>
      </c>
      <c r="P39" s="76">
        <f>分析係数表!C42</f>
        <v>0.63260340632603407</v>
      </c>
      <c r="Q39" s="82">
        <f>O39*P39</f>
        <v>0.13252501236772221</v>
      </c>
      <c r="R39" s="83">
        <v>0.13473195654630477</v>
      </c>
      <c r="S39" s="84">
        <f>I39+R39</f>
        <v>0.1390051700226865</v>
      </c>
      <c r="T39" s="85">
        <f>分析係数表!F42</f>
        <v>0.54580152671755722</v>
      </c>
      <c r="U39" s="86">
        <f>S39*T39</f>
        <v>7.5869234020015913E-2</v>
      </c>
      <c r="V39" s="87">
        <f>分析係数表!D42</f>
        <v>0.26335877862595419</v>
      </c>
      <c r="W39" s="167">
        <f>ROUND(S39*V39,0)</f>
        <v>0</v>
      </c>
      <c r="X39" s="76">
        <f>分析係数表!E42</f>
        <v>0.19083969465648856</v>
      </c>
      <c r="Y39" s="166">
        <f>ROUND(S39*X39,0)</f>
        <v>0</v>
      </c>
    </row>
    <row r="40" spans="1:25" x14ac:dyDescent="0.2">
      <c r="A40" s="6" t="s">
        <v>194</v>
      </c>
      <c r="B40" s="5" t="s">
        <v>41</v>
      </c>
      <c r="C40" s="90"/>
      <c r="D40" s="76">
        <f>投入係数表!T40</f>
        <v>4.5751633986928102E-2</v>
      </c>
      <c r="E40" s="77">
        <f>$C$22*D40</f>
        <v>4.5751633986928102</v>
      </c>
      <c r="F40" s="76">
        <f>分析係数表!C43</f>
        <v>0.18460513162279235</v>
      </c>
      <c r="G40" s="77">
        <f>E40*F40</f>
        <v>0.84459864141146823</v>
      </c>
      <c r="H40" s="77">
        <v>0.95570989641814741</v>
      </c>
      <c r="I40" s="77">
        <f>C40+H40</f>
        <v>0.95570989641814741</v>
      </c>
      <c r="J40" s="76">
        <f>分析係数表!G43</f>
        <v>0.34455128205128205</v>
      </c>
      <c r="K40" s="78">
        <f>I40*J40</f>
        <v>0.32929107007997066</v>
      </c>
      <c r="L40" s="79"/>
      <c r="M40" s="80"/>
      <c r="N40" s="81">
        <f>分析係数表!H43</f>
        <v>4.0001593688991595E-2</v>
      </c>
      <c r="O40" s="82">
        <f t="shared" si="4"/>
        <v>0.56237814894556115</v>
      </c>
      <c r="P40" s="76">
        <f>分析係数表!C43</f>
        <v>0.18460513162279235</v>
      </c>
      <c r="Q40" s="82">
        <f>O40*P40</f>
        <v>0.10381789220787764</v>
      </c>
      <c r="R40" s="83">
        <v>0.13587093305466733</v>
      </c>
      <c r="S40" s="84">
        <f>I40+R40</f>
        <v>1.0915808294728147</v>
      </c>
      <c r="T40" s="85">
        <f>分析係数表!F43</f>
        <v>0.64423076923076927</v>
      </c>
      <c r="U40" s="86">
        <f>S40*T40</f>
        <v>0.70322995744883254</v>
      </c>
      <c r="V40" s="87">
        <f>分析係数表!D43</f>
        <v>0.36378205128205127</v>
      </c>
      <c r="W40" s="167">
        <f>ROUND(S40*V40,0)</f>
        <v>0</v>
      </c>
      <c r="X40" s="76">
        <f>分析係数表!E43</f>
        <v>0.22596153846153846</v>
      </c>
      <c r="Y40" s="166">
        <f>ROUND(S40*X40,0)</f>
        <v>0</v>
      </c>
    </row>
    <row r="41" spans="1:25" x14ac:dyDescent="0.2">
      <c r="A41" s="6" t="s">
        <v>340</v>
      </c>
      <c r="B41" s="5" t="s">
        <v>42</v>
      </c>
      <c r="C41" s="90"/>
      <c r="D41" s="76">
        <f>投入係数表!T41</f>
        <v>0</v>
      </c>
      <c r="E41" s="77">
        <f>$C$22*D41</f>
        <v>0</v>
      </c>
      <c r="F41" s="76">
        <f>分析係数表!C44</f>
        <v>0.21127596439169138</v>
      </c>
      <c r="G41" s="77">
        <f>E41*F41</f>
        <v>0</v>
      </c>
      <c r="H41" s="77">
        <v>2.5226837785137475E-4</v>
      </c>
      <c r="I41" s="77">
        <f>C41+H41</f>
        <v>2.5226837785137475E-4</v>
      </c>
      <c r="J41" s="76">
        <f>分析係数表!G44</f>
        <v>0.28586387434554972</v>
      </c>
      <c r="K41" s="78">
        <f>I41*J41</f>
        <v>7.2114415867461054E-5</v>
      </c>
      <c r="L41" s="79"/>
      <c r="M41" s="80"/>
      <c r="N41" s="81">
        <f>分析係数表!H44</f>
        <v>0.11633929638631021</v>
      </c>
      <c r="O41" s="82">
        <f t="shared" si="4"/>
        <v>1.6356017877699587</v>
      </c>
      <c r="P41" s="76">
        <f>分析係数表!C44</f>
        <v>0.21127596439169138</v>
      </c>
      <c r="Q41" s="82">
        <f>O41*P41</f>
        <v>0.34556334507187259</v>
      </c>
      <c r="R41" s="83">
        <v>0.34743054331058898</v>
      </c>
      <c r="S41" s="84">
        <f>I41+R41</f>
        <v>0.34768281168844034</v>
      </c>
      <c r="T41" s="85">
        <f>分析係数表!F44</f>
        <v>0.54973821989528793</v>
      </c>
      <c r="U41" s="86">
        <f>S41*T41</f>
        <v>0.19113452998579181</v>
      </c>
      <c r="V41" s="87">
        <f>分析係数表!D44</f>
        <v>0.41256544502617803</v>
      </c>
      <c r="W41" s="167">
        <f>ROUND(S41*V41,0)</f>
        <v>0</v>
      </c>
      <c r="X41" s="76">
        <f>分析係数表!E44</f>
        <v>0.29528795811518327</v>
      </c>
      <c r="Y41" s="166">
        <f>ROUND(S41*X41,0)</f>
        <v>0</v>
      </c>
    </row>
    <row r="42" spans="1:25" x14ac:dyDescent="0.2">
      <c r="A42" s="6" t="s">
        <v>341</v>
      </c>
      <c r="B42" s="5" t="s">
        <v>278</v>
      </c>
      <c r="C42" s="90"/>
      <c r="D42" s="76">
        <f>投入係数表!T42</f>
        <v>0</v>
      </c>
      <c r="E42" s="77">
        <f>$C$22*D42</f>
        <v>0</v>
      </c>
      <c r="F42" s="76">
        <f>分析係数表!C45</f>
        <v>1</v>
      </c>
      <c r="G42" s="77">
        <f>E42*F42</f>
        <v>0</v>
      </c>
      <c r="H42" s="77">
        <v>1.6003634393334003E-2</v>
      </c>
      <c r="I42" s="77">
        <f>C42+H42</f>
        <v>1.6003634393334003E-2</v>
      </c>
      <c r="J42" s="76">
        <f>分析係数表!G45</f>
        <v>0</v>
      </c>
      <c r="K42" s="78">
        <f>I42*J42</f>
        <v>0</v>
      </c>
      <c r="L42" s="79"/>
      <c r="M42" s="80"/>
      <c r="N42" s="81">
        <f>分析係数表!H45</f>
        <v>0</v>
      </c>
      <c r="O42" s="82">
        <f t="shared" si="4"/>
        <v>0</v>
      </c>
      <c r="P42" s="76">
        <f>分析係数表!C45</f>
        <v>1</v>
      </c>
      <c r="Q42" s="82">
        <f>O42*P42</f>
        <v>0</v>
      </c>
      <c r="R42" s="83">
        <v>8.6596528566482787E-3</v>
      </c>
      <c r="S42" s="84">
        <f>I42+R42</f>
        <v>2.4663287249982284E-2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投入係数表!T43</f>
        <v>0</v>
      </c>
      <c r="E43" s="77">
        <f>$C$22*D43</f>
        <v>0</v>
      </c>
      <c r="F43" s="76">
        <f>分析係数表!C46</f>
        <v>0.67444574095682608</v>
      </c>
      <c r="G43" s="77">
        <f>E43*F43</f>
        <v>0</v>
      </c>
      <c r="H43" s="77">
        <v>4.2291164578336239E-2</v>
      </c>
      <c r="I43" s="77">
        <f>C43+H43</f>
        <v>4.2291164578336239E-2</v>
      </c>
      <c r="J43" s="76">
        <f>分析係数表!G46</f>
        <v>1.0362694300518135E-2</v>
      </c>
      <c r="K43" s="78">
        <f>I43*J43</f>
        <v>4.3825041013819939E-4</v>
      </c>
      <c r="L43" s="79"/>
      <c r="M43" s="80"/>
      <c r="N43" s="81">
        <f>分析係数表!H46</f>
        <v>2.3785808199529863E-2</v>
      </c>
      <c r="O43" s="82">
        <f t="shared" si="4"/>
        <v>0.33440214633515936</v>
      </c>
      <c r="P43" s="76">
        <f>分析係数表!C46</f>
        <v>0.67444574095682608</v>
      </c>
      <c r="Q43" s="82">
        <f>O43*P43</f>
        <v>0.22553610336256955</v>
      </c>
      <c r="R43" s="83">
        <v>0.23815788026252493</v>
      </c>
      <c r="S43" s="84">
        <f>I43+R43</f>
        <v>0.28044904484086119</v>
      </c>
      <c r="T43" s="85">
        <f>分析係数表!F46</f>
        <v>0.31433506044905007</v>
      </c>
      <c r="U43" s="86">
        <f>S43*T43</f>
        <v>8.8154967462930459E-2</v>
      </c>
      <c r="V43" s="87">
        <f>分析係数表!D46</f>
        <v>0</v>
      </c>
      <c r="W43" s="167">
        <f>ROUND(S43*V43,0)</f>
        <v>0</v>
      </c>
      <c r="X43" s="76">
        <f>分析係数表!E46</f>
        <v>1.7271157167530224E-3</v>
      </c>
      <c r="Y43" s="166">
        <f>ROUND(S43*X43,0)</f>
        <v>0</v>
      </c>
    </row>
    <row r="44" spans="1:25" x14ac:dyDescent="0.2">
      <c r="A44" s="192">
        <v>40</v>
      </c>
      <c r="B44" s="14" t="s">
        <v>150</v>
      </c>
      <c r="C44" s="197">
        <f>SUM(C5:C43)</f>
        <v>100</v>
      </c>
      <c r="D44" s="92">
        <f>投入係数表!T44</f>
        <v>0.64052287581699341</v>
      </c>
      <c r="E44" s="91">
        <f>SUM(E5:E43)</f>
        <v>64.052287581699332</v>
      </c>
      <c r="F44" s="92">
        <f>分析係数表!C47</f>
        <v>0.30293510145279712</v>
      </c>
      <c r="G44" s="91">
        <f>SUM(G5:G43)</f>
        <v>9.3786262889729901</v>
      </c>
      <c r="H44" s="91">
        <f>SUM(H5:H43)</f>
        <v>10.719832964135252</v>
      </c>
      <c r="I44" s="91">
        <f>SUM(I5:I43)</f>
        <v>110.71983296413522</v>
      </c>
      <c r="J44" s="92">
        <f>分析係数表!G47</f>
        <v>0.26248630220382319</v>
      </c>
      <c r="K44" s="93">
        <f>SUM(K5:K43)</f>
        <v>22.422477808676994</v>
      </c>
      <c r="L44" s="94">
        <f>最終需要_まとめ!$L$33</f>
        <v>0.627</v>
      </c>
      <c r="M44" s="91">
        <f>K44*L44</f>
        <v>14.058893586040476</v>
      </c>
      <c r="N44" s="95">
        <f>分析係数表!H47</f>
        <v>1</v>
      </c>
      <c r="O44" s="96">
        <f>SUM(O5:O43)</f>
        <v>14.058893586040474</v>
      </c>
      <c r="P44" s="92">
        <f>分析係数表!C47</f>
        <v>0.30293510145279712</v>
      </c>
      <c r="Q44" s="96">
        <f>SUM(Q5:Q43)</f>
        <v>3.604499847355886</v>
      </c>
      <c r="R44" s="91">
        <f>SUM(R5:R43)</f>
        <v>3.973661508290518</v>
      </c>
      <c r="S44" s="97">
        <f>SUM(S5:S43)</f>
        <v>114.69349447242578</v>
      </c>
      <c r="T44" s="98">
        <f>分析係数表!F47</f>
        <v>0.4935102885669061</v>
      </c>
      <c r="U44" s="99">
        <f>SUM(U5:U43)</f>
        <v>42.094429709027601</v>
      </c>
      <c r="V44" s="100">
        <f>分析係数表!D47</f>
        <v>0.11041032509436259</v>
      </c>
      <c r="W44" s="164">
        <f>SUM(W5:W43)</f>
        <v>4</v>
      </c>
      <c r="X44" s="92">
        <f>分析係数表!E47</f>
        <v>8.4451479361987089E-2</v>
      </c>
      <c r="Y44" s="165">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M31" sqref="M3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295</v>
      </c>
      <c r="S2" s="3" t="s">
        <v>152</v>
      </c>
      <c r="U2" s="64" t="s">
        <v>209</v>
      </c>
      <c r="W2" s="3" t="s">
        <v>130</v>
      </c>
      <c r="Y2" s="3" t="s">
        <v>153</v>
      </c>
    </row>
    <row r="3" spans="1:25" ht="44" x14ac:dyDescent="0.2">
      <c r="B3" s="65"/>
      <c r="C3" s="66" t="s">
        <v>227</v>
      </c>
      <c r="D3" s="66" t="s">
        <v>313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投入係数表!U5</f>
        <v>0</v>
      </c>
      <c r="E5" s="77">
        <f t="shared" ref="E5:E38" si="0">$C$23*D5</f>
        <v>0</v>
      </c>
      <c r="F5" s="76">
        <f>分析係数表!C8</f>
        <v>0.98909090909090913</v>
      </c>
      <c r="G5" s="77">
        <f t="shared" ref="G5:G38" si="1">E5*F5</f>
        <v>0</v>
      </c>
      <c r="H5" s="77">
        <f t="array" ref="H5:H43">MMULT(逆行列係数!C5:AO43,'19'!G5:G43)</f>
        <v>2.3812044704027103E-3</v>
      </c>
      <c r="I5" s="77">
        <f t="shared" ref="I5:I38" si="2">C5+H5</f>
        <v>2.3812044704027103E-3</v>
      </c>
      <c r="J5" s="76">
        <f>分析係数表!G8</f>
        <v>0.12014134275618374</v>
      </c>
      <c r="K5" s="78">
        <f t="shared" ref="K5:K38" si="3">I5*J5</f>
        <v>2.8608110245120902E-4</v>
      </c>
      <c r="L5" s="79" t="s">
        <v>183</v>
      </c>
      <c r="M5" s="80" t="s">
        <v>183</v>
      </c>
      <c r="N5" s="81">
        <f>分析係数表!H8</f>
        <v>1.3068249731064983E-2</v>
      </c>
      <c r="O5" s="82">
        <f t="shared" ref="O5:O43" si="4">$M$44*N5</f>
        <v>0.18965131038567165</v>
      </c>
      <c r="P5" s="76">
        <f>分析係数表!C8</f>
        <v>0.98909090909090913</v>
      </c>
      <c r="Q5" s="82">
        <f t="shared" ref="Q5:Q38" si="5">O5*P5</f>
        <v>0.18758238699964616</v>
      </c>
      <c r="R5" s="83">
        <f t="array" ref="R5:R43">MMULT(逆行列係数!C5:AO43,'19'!Q5:Q43)</f>
        <v>0.22855593602967261</v>
      </c>
      <c r="S5" s="84">
        <f t="shared" ref="S5:S38" si="6">I5+R5</f>
        <v>0.23093714050007533</v>
      </c>
      <c r="T5" s="85">
        <f>分析係数表!F8</f>
        <v>0.45141342756183744</v>
      </c>
      <c r="U5" s="86">
        <f t="shared" ref="U5:U38" si="7">S5*T5</f>
        <v>0.10424812614446863</v>
      </c>
      <c r="V5" s="87">
        <f>分析係数表!D8</f>
        <v>0.18992932862190812</v>
      </c>
      <c r="W5" s="167">
        <f t="shared" ref="W5:W38" si="8">ROUND(S5*V5,0)</f>
        <v>0</v>
      </c>
      <c r="X5" s="76">
        <f>分析係数表!E8</f>
        <v>0.11484098939929328</v>
      </c>
      <c r="Y5" s="166">
        <f t="shared" ref="Y5:Y38" si="9">ROUND(S5*X5,0)</f>
        <v>0</v>
      </c>
    </row>
    <row r="6" spans="1:25" x14ac:dyDescent="0.2">
      <c r="A6" s="6" t="s">
        <v>219</v>
      </c>
      <c r="B6" s="5" t="s">
        <v>265</v>
      </c>
      <c r="C6" s="90"/>
      <c r="D6" s="76">
        <f>投入係数表!U6</f>
        <v>0</v>
      </c>
      <c r="E6" s="77">
        <f t="shared" si="0"/>
        <v>0</v>
      </c>
      <c r="F6" s="76">
        <f>分析係数表!C9</f>
        <v>0.97580645161290325</v>
      </c>
      <c r="G6" s="77">
        <f t="shared" si="1"/>
        <v>0</v>
      </c>
      <c r="H6" s="77">
        <v>2.4546850954094215E-2</v>
      </c>
      <c r="I6" s="77">
        <f t="shared" si="2"/>
        <v>2.4546850954094215E-2</v>
      </c>
      <c r="J6" s="76">
        <f>分析係数表!G9</f>
        <v>0.23846153846153847</v>
      </c>
      <c r="K6" s="78">
        <f t="shared" si="3"/>
        <v>5.85347984289939E-3</v>
      </c>
      <c r="L6" s="79"/>
      <c r="M6" s="80"/>
      <c r="N6" s="81">
        <f>分析係数表!H9</f>
        <v>6.773178214271485E-4</v>
      </c>
      <c r="O6" s="82">
        <f t="shared" si="4"/>
        <v>9.8294886480378586E-3</v>
      </c>
      <c r="P6" s="76">
        <f>分析係数表!C9</f>
        <v>0.97580645161290325</v>
      </c>
      <c r="Q6" s="82">
        <f t="shared" si="5"/>
        <v>9.591678438811136E-3</v>
      </c>
      <c r="R6" s="83">
        <v>1.3423993068282332E-2</v>
      </c>
      <c r="S6" s="84">
        <f t="shared" si="6"/>
        <v>3.7970844022376549E-2</v>
      </c>
      <c r="T6" s="85">
        <f>分析係数表!F9</f>
        <v>0.65384615384615385</v>
      </c>
      <c r="U6" s="86">
        <f t="shared" si="7"/>
        <v>2.482709032232313E-2</v>
      </c>
      <c r="V6" s="87">
        <f>分析係数表!D9</f>
        <v>0.11538461538461539</v>
      </c>
      <c r="W6" s="167">
        <f t="shared" si="8"/>
        <v>0</v>
      </c>
      <c r="X6" s="76">
        <f>分析係数表!E9</f>
        <v>0</v>
      </c>
      <c r="Y6" s="166">
        <f t="shared" si="9"/>
        <v>0</v>
      </c>
    </row>
    <row r="7" spans="1:25" x14ac:dyDescent="0.2">
      <c r="A7" s="6" t="s">
        <v>220</v>
      </c>
      <c r="B7" s="5" t="s">
        <v>266</v>
      </c>
      <c r="C7" s="90"/>
      <c r="D7" s="76">
        <f>投入係数表!U7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1.9658977296075717E-2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投入係数表!U8</f>
        <v>0</v>
      </c>
      <c r="E8" s="77">
        <f t="shared" si="0"/>
        <v>0</v>
      </c>
      <c r="F8" s="76">
        <f>分析係数表!C11</f>
        <v>0.58682634730538918</v>
      </c>
      <c r="G8" s="77">
        <f t="shared" si="1"/>
        <v>0</v>
      </c>
      <c r="H8" s="77">
        <v>7.2627700098063311E-2</v>
      </c>
      <c r="I8" s="77">
        <f t="shared" si="2"/>
        <v>7.2627700098063311E-2</v>
      </c>
      <c r="J8" s="76">
        <f>分析係数表!G11</f>
        <v>0.35416666666666669</v>
      </c>
      <c r="K8" s="78">
        <f t="shared" si="3"/>
        <v>2.5722310451397425E-2</v>
      </c>
      <c r="L8" s="79"/>
      <c r="M8" s="80"/>
      <c r="N8" s="81">
        <f>分析係数表!H11</f>
        <v>-3.9842224789832265E-5</v>
      </c>
      <c r="O8" s="82">
        <f t="shared" si="4"/>
        <v>-5.782052145904623E-4</v>
      </c>
      <c r="P8" s="76">
        <f>分析係数表!C11</f>
        <v>0.58682634730538918</v>
      </c>
      <c r="Q8" s="82">
        <f t="shared" si="5"/>
        <v>-3.3930605407104971E-4</v>
      </c>
      <c r="R8" s="83">
        <v>4.0341044744043935E-3</v>
      </c>
      <c r="S8" s="84">
        <f t="shared" si="6"/>
        <v>7.6661804572467698E-2</v>
      </c>
      <c r="T8" s="85">
        <f>分析係数表!F11</f>
        <v>0.57638888888888884</v>
      </c>
      <c r="U8" s="86">
        <f t="shared" si="7"/>
        <v>4.4187012357741792E-2</v>
      </c>
      <c r="V8" s="87">
        <f>分析係数表!D11</f>
        <v>0</v>
      </c>
      <c r="W8" s="167">
        <f t="shared" si="8"/>
        <v>0</v>
      </c>
      <c r="X8" s="76">
        <f>分析係数表!E11</f>
        <v>0</v>
      </c>
      <c r="Y8" s="166">
        <f t="shared" si="9"/>
        <v>0</v>
      </c>
    </row>
    <row r="9" spans="1:25" x14ac:dyDescent="0.2">
      <c r="A9" s="6" t="s">
        <v>222</v>
      </c>
      <c r="B9" s="5" t="s">
        <v>190</v>
      </c>
      <c r="C9" s="90"/>
      <c r="D9" s="76">
        <f>投入係数表!U9</f>
        <v>0</v>
      </c>
      <c r="E9" s="77">
        <f t="shared" si="0"/>
        <v>0</v>
      </c>
      <c r="F9" s="76">
        <f>分析係数表!C12</f>
        <v>4.9122807017544234E-3</v>
      </c>
      <c r="G9" s="77">
        <f t="shared" si="1"/>
        <v>0</v>
      </c>
      <c r="H9" s="77">
        <v>2.342920029247229E-5</v>
      </c>
      <c r="I9" s="77">
        <f t="shared" si="2"/>
        <v>2.342920029247229E-5</v>
      </c>
      <c r="J9" s="76">
        <f>分析係数表!G12</f>
        <v>0.15517241379310345</v>
      </c>
      <c r="K9" s="78">
        <f t="shared" si="3"/>
        <v>3.6355655626250106E-6</v>
      </c>
      <c r="L9" s="79"/>
      <c r="M9" s="80"/>
      <c r="N9" s="81">
        <f>分析係数表!H12</f>
        <v>9.8290768556516195E-2</v>
      </c>
      <c r="O9" s="82">
        <f t="shared" si="4"/>
        <v>1.4264322643946705</v>
      </c>
      <c r="P9" s="76">
        <f>分析係数表!C12</f>
        <v>4.9122807017544234E-3</v>
      </c>
      <c r="Q9" s="82">
        <f t="shared" si="5"/>
        <v>7.0070356847458035E-3</v>
      </c>
      <c r="R9" s="83">
        <v>7.4113322857313315E-3</v>
      </c>
      <c r="S9" s="84">
        <f t="shared" si="6"/>
        <v>7.4347614860238035E-3</v>
      </c>
      <c r="T9" s="85">
        <f>分析係数表!F12</f>
        <v>0.31896551724137934</v>
      </c>
      <c r="U9" s="86">
        <f t="shared" si="7"/>
        <v>2.3714325429558683E-3</v>
      </c>
      <c r="V9" s="87">
        <f>分析係数表!D12</f>
        <v>0.18965517241379309</v>
      </c>
      <c r="W9" s="167">
        <f t="shared" si="8"/>
        <v>0</v>
      </c>
      <c r="X9" s="76">
        <f>分析係数表!E12</f>
        <v>0.12931034482758622</v>
      </c>
      <c r="Y9" s="166">
        <f t="shared" si="9"/>
        <v>0</v>
      </c>
    </row>
    <row r="10" spans="1:25" x14ac:dyDescent="0.2">
      <c r="A10" s="6" t="s">
        <v>223</v>
      </c>
      <c r="B10" s="5" t="s">
        <v>28</v>
      </c>
      <c r="C10" s="90"/>
      <c r="D10" s="76">
        <f>投入係数表!U10</f>
        <v>2.0979020979020979E-3</v>
      </c>
      <c r="E10" s="77">
        <f t="shared" si="0"/>
        <v>0.20979020979020979</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0.21393592939847106</v>
      </c>
      <c r="P10" s="76">
        <f>分析係数表!C13</f>
        <v>0</v>
      </c>
      <c r="Q10" s="82">
        <f t="shared" si="5"/>
        <v>0</v>
      </c>
      <c r="R10" s="83">
        <v>0</v>
      </c>
      <c r="S10" s="84">
        <f t="shared" si="6"/>
        <v>0</v>
      </c>
      <c r="T10" s="85">
        <f>分析係数表!F13</f>
        <v>0.38505747126436779</v>
      </c>
      <c r="U10" s="86">
        <f t="shared" si="7"/>
        <v>0</v>
      </c>
      <c r="V10" s="87">
        <f>分析係数表!D13</f>
        <v>0.37931034482758619</v>
      </c>
      <c r="W10" s="167">
        <f t="shared" si="8"/>
        <v>0</v>
      </c>
      <c r="X10" s="76">
        <f>分析係数表!E13</f>
        <v>0.33333333333333331</v>
      </c>
      <c r="Y10" s="166">
        <f t="shared" si="9"/>
        <v>0</v>
      </c>
    </row>
    <row r="11" spans="1:25" x14ac:dyDescent="0.2">
      <c r="A11" s="6" t="s">
        <v>224</v>
      </c>
      <c r="B11" s="5" t="s">
        <v>267</v>
      </c>
      <c r="C11" s="90"/>
      <c r="D11" s="76">
        <f>投入係数表!U11</f>
        <v>6.993006993006993E-3</v>
      </c>
      <c r="E11" s="77">
        <f t="shared" si="0"/>
        <v>0.69930069930069927</v>
      </c>
      <c r="F11" s="76">
        <f>分析係数表!C14</f>
        <v>0.28421052631578947</v>
      </c>
      <c r="G11" s="77">
        <f t="shared" si="1"/>
        <v>0.19874861980125136</v>
      </c>
      <c r="H11" s="77">
        <v>0.26916346732757535</v>
      </c>
      <c r="I11" s="77">
        <f t="shared" si="2"/>
        <v>0.26916346732757535</v>
      </c>
      <c r="J11" s="76">
        <f>分析係数表!G14</f>
        <v>0.16638935108153077</v>
      </c>
      <c r="K11" s="78">
        <f t="shared" si="3"/>
        <v>4.4785934663490075E-2</v>
      </c>
      <c r="L11" s="79"/>
      <c r="M11" s="80"/>
      <c r="N11" s="81">
        <f>分析係数表!H14</f>
        <v>1.2351089684848001E-3</v>
      </c>
      <c r="O11" s="82">
        <f t="shared" si="4"/>
        <v>1.7924361652304332E-2</v>
      </c>
      <c r="P11" s="76">
        <f>分析係数表!C14</f>
        <v>0.28421052631578947</v>
      </c>
      <c r="Q11" s="82">
        <f t="shared" si="5"/>
        <v>5.0942922590759675E-3</v>
      </c>
      <c r="R11" s="83">
        <v>2.2032772408370066E-2</v>
      </c>
      <c r="S11" s="84">
        <f t="shared" si="6"/>
        <v>0.29119623973594544</v>
      </c>
      <c r="T11" s="85">
        <f>分析係数表!F14</f>
        <v>0.35440931780366058</v>
      </c>
      <c r="U11" s="86">
        <f t="shared" si="7"/>
        <v>0.10320266067180763</v>
      </c>
      <c r="V11" s="87">
        <f>分析係数表!D14</f>
        <v>9.9833610648918464E-2</v>
      </c>
      <c r="W11" s="167">
        <f t="shared" si="8"/>
        <v>0</v>
      </c>
      <c r="X11" s="76">
        <f>分析係数表!E14</f>
        <v>6.8219633943427616E-2</v>
      </c>
      <c r="Y11" s="166">
        <f t="shared" si="9"/>
        <v>0</v>
      </c>
    </row>
    <row r="12" spans="1:25" x14ac:dyDescent="0.2">
      <c r="A12" s="6" t="s">
        <v>225</v>
      </c>
      <c r="B12" s="5" t="s">
        <v>29</v>
      </c>
      <c r="C12" s="90"/>
      <c r="D12" s="76">
        <f>投入係数表!U12</f>
        <v>1.3986013986013986E-2</v>
      </c>
      <c r="E12" s="77">
        <f t="shared" si="0"/>
        <v>1.3986013986013985</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0.13240899414121587</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90"/>
      <c r="D13" s="76">
        <f>投入係数表!U13</f>
        <v>6.993006993006993E-4</v>
      </c>
      <c r="E13" s="77">
        <f t="shared" si="0"/>
        <v>6.9930069930069935E-2</v>
      </c>
      <c r="F13" s="76">
        <f>分析係数表!C16</f>
        <v>1.2870012870012881E-2</v>
      </c>
      <c r="G13" s="77">
        <f t="shared" si="1"/>
        <v>9.0000090000090082E-4</v>
      </c>
      <c r="H13" s="77">
        <v>1.6469540540912787E-3</v>
      </c>
      <c r="I13" s="77">
        <f t="shared" si="2"/>
        <v>1.6469540540912787E-3</v>
      </c>
      <c r="J13" s="76">
        <f>分析係数表!G16</f>
        <v>4.3478260869565216E-2</v>
      </c>
      <c r="K13" s="78">
        <f t="shared" si="3"/>
        <v>7.1606698003968635E-5</v>
      </c>
      <c r="L13" s="79"/>
      <c r="M13" s="80"/>
      <c r="N13" s="81">
        <f>分析係数表!H16</f>
        <v>1.7650105581895694E-2</v>
      </c>
      <c r="O13" s="82">
        <f t="shared" si="4"/>
        <v>0.25614491006357482</v>
      </c>
      <c r="P13" s="76">
        <f>分析係数表!C16</f>
        <v>1.2870012870012881E-2</v>
      </c>
      <c r="Q13" s="82">
        <f t="shared" si="5"/>
        <v>3.2965882891065001E-3</v>
      </c>
      <c r="R13" s="83">
        <v>3.5538426486923314E-3</v>
      </c>
      <c r="S13" s="84">
        <f t="shared" si="6"/>
        <v>5.2007967027836097E-3</v>
      </c>
      <c r="T13" s="85">
        <f>分析係数表!F16</f>
        <v>0.30434782608695654</v>
      </c>
      <c r="U13" s="86">
        <f t="shared" si="7"/>
        <v>1.5828511704124031E-3</v>
      </c>
      <c r="V13" s="87">
        <f>分析係数表!D16</f>
        <v>0</v>
      </c>
      <c r="W13" s="167">
        <f t="shared" si="8"/>
        <v>0</v>
      </c>
      <c r="X13" s="76">
        <f>分析係数表!E16</f>
        <v>0</v>
      </c>
      <c r="Y13" s="166">
        <f t="shared" si="9"/>
        <v>0</v>
      </c>
    </row>
    <row r="14" spans="1:25" x14ac:dyDescent="0.2">
      <c r="A14" s="6" t="s">
        <v>2</v>
      </c>
      <c r="B14" s="5" t="s">
        <v>364</v>
      </c>
      <c r="C14" s="90"/>
      <c r="D14" s="76">
        <f>投入係数表!U14</f>
        <v>4.0559440559440559E-2</v>
      </c>
      <c r="E14" s="77">
        <f t="shared" si="0"/>
        <v>4.0559440559440558</v>
      </c>
      <c r="F14" s="76">
        <f>分析係数表!C17</f>
        <v>0.42397137745974955</v>
      </c>
      <c r="G14" s="77">
        <f t="shared" si="1"/>
        <v>1.7196041882982849</v>
      </c>
      <c r="H14" s="77">
        <v>2.072855340157683</v>
      </c>
      <c r="I14" s="77">
        <f t="shared" si="2"/>
        <v>2.072855340157683</v>
      </c>
      <c r="J14" s="76">
        <f>分析係数表!G17</f>
        <v>0.21220930232558138</v>
      </c>
      <c r="K14" s="78">
        <f t="shared" si="3"/>
        <v>0.43987918555671757</v>
      </c>
      <c r="L14" s="79"/>
      <c r="M14" s="80"/>
      <c r="N14" s="81">
        <f>分析係数表!H17</f>
        <v>2.9483246344475873E-3</v>
      </c>
      <c r="O14" s="82">
        <f t="shared" si="4"/>
        <v>4.2787185879694205E-2</v>
      </c>
      <c r="P14" s="76">
        <f>分析係数表!C17</f>
        <v>0.42397137745974955</v>
      </c>
      <c r="Q14" s="82">
        <f t="shared" si="5"/>
        <v>1.8140542135040297E-2</v>
      </c>
      <c r="R14" s="83">
        <v>3.6451221630410792E-2</v>
      </c>
      <c r="S14" s="84">
        <f t="shared" si="6"/>
        <v>2.1093065617880939</v>
      </c>
      <c r="T14" s="85">
        <f>分析係数表!F17</f>
        <v>0.32194767441860467</v>
      </c>
      <c r="U14" s="86">
        <f t="shared" si="7"/>
        <v>0.67908634220357966</v>
      </c>
      <c r="V14" s="87">
        <f>分析係数表!D17</f>
        <v>4.1908914728682169E-2</v>
      </c>
      <c r="W14" s="167">
        <f t="shared" si="8"/>
        <v>0</v>
      </c>
      <c r="X14" s="76">
        <f>分析係数表!E17</f>
        <v>4.2151162790697673E-2</v>
      </c>
      <c r="Y14" s="166">
        <f t="shared" si="9"/>
        <v>0</v>
      </c>
    </row>
    <row r="15" spans="1:25" x14ac:dyDescent="0.2">
      <c r="A15" s="6" t="s">
        <v>3</v>
      </c>
      <c r="B15" s="5" t="s">
        <v>31</v>
      </c>
      <c r="C15" s="90"/>
      <c r="D15" s="76">
        <f>投入係数表!U15</f>
        <v>9.0909090909090905E-3</v>
      </c>
      <c r="E15" s="77">
        <f t="shared" si="0"/>
        <v>0.90909090909090906</v>
      </c>
      <c r="F15" s="76">
        <f>分析係数表!C18</f>
        <v>0.3411764705882353</v>
      </c>
      <c r="G15" s="77">
        <f t="shared" si="1"/>
        <v>0.31016042780748665</v>
      </c>
      <c r="H15" s="77">
        <v>0.35251830795587386</v>
      </c>
      <c r="I15" s="77">
        <f t="shared" si="2"/>
        <v>0.35251830795587386</v>
      </c>
      <c r="J15" s="76">
        <f>分析係数表!G18</f>
        <v>0.21582733812949639</v>
      </c>
      <c r="K15" s="78">
        <f t="shared" si="3"/>
        <v>7.6083088048030323E-2</v>
      </c>
      <c r="L15" s="79"/>
      <c r="M15" s="80"/>
      <c r="N15" s="81">
        <f>分析係数表!H18</f>
        <v>4.7810669747798716E-4</v>
      </c>
      <c r="O15" s="82">
        <f t="shared" si="4"/>
        <v>6.9384625750855472E-3</v>
      </c>
      <c r="P15" s="76">
        <f>分析係数表!C18</f>
        <v>0.3411764705882353</v>
      </c>
      <c r="Q15" s="82">
        <f t="shared" si="5"/>
        <v>2.3672401726762458E-3</v>
      </c>
      <c r="R15" s="83">
        <v>4.9252697548067556E-3</v>
      </c>
      <c r="S15" s="84">
        <f t="shared" si="6"/>
        <v>0.35744357771068064</v>
      </c>
      <c r="T15" s="85">
        <f>分析係数表!F18</f>
        <v>0.45899280575539569</v>
      </c>
      <c r="U15" s="86">
        <f t="shared" si="7"/>
        <v>0.16406403063267214</v>
      </c>
      <c r="V15" s="87">
        <f>分析係数表!D18</f>
        <v>0.1223021582733813</v>
      </c>
      <c r="W15" s="167">
        <f t="shared" si="8"/>
        <v>0</v>
      </c>
      <c r="X15" s="76">
        <f>分析係数表!E18</f>
        <v>0.12949640287769784</v>
      </c>
      <c r="Y15" s="166">
        <f t="shared" si="9"/>
        <v>0</v>
      </c>
    </row>
    <row r="16" spans="1:25" x14ac:dyDescent="0.2">
      <c r="A16" s="6" t="s">
        <v>4</v>
      </c>
      <c r="B16" s="5" t="s">
        <v>32</v>
      </c>
      <c r="C16" s="90"/>
      <c r="D16" s="76">
        <f>投入係数表!U16</f>
        <v>4.6153846153846156E-2</v>
      </c>
      <c r="E16" s="77">
        <f t="shared" si="0"/>
        <v>4.6153846153846159</v>
      </c>
      <c r="F16" s="76">
        <f>分析係数表!C19</f>
        <v>3.2631144155307767E-2</v>
      </c>
      <c r="G16" s="77">
        <f t="shared" si="1"/>
        <v>0.1506052807168051</v>
      </c>
      <c r="H16" s="77">
        <v>0.18395865243511</v>
      </c>
      <c r="I16" s="77">
        <f t="shared" si="2"/>
        <v>0.18395865243511</v>
      </c>
      <c r="J16" s="76">
        <f>分析係数表!G19</f>
        <v>5.8988764044943819E-2</v>
      </c>
      <c r="K16" s="78">
        <f t="shared" si="3"/>
        <v>1.0851493542520534E-2</v>
      </c>
      <c r="L16" s="79"/>
      <c r="M16" s="80"/>
      <c r="N16" s="81">
        <f>分析係数表!H19</f>
        <v>-1.1952667436949679E-4</v>
      </c>
      <c r="O16" s="82">
        <f t="shared" si="4"/>
        <v>-1.7346156437713868E-3</v>
      </c>
      <c r="P16" s="76">
        <f>分析係数表!C19</f>
        <v>3.2631144155307767E-2</v>
      </c>
      <c r="Q16" s="82">
        <f t="shared" si="5"/>
        <v>-5.660249312595611E-5</v>
      </c>
      <c r="R16" s="83">
        <v>3.6415482366396651E-4</v>
      </c>
      <c r="S16" s="84">
        <f t="shared" si="6"/>
        <v>0.18432280725877398</v>
      </c>
      <c r="T16" s="85">
        <f>分析係数表!F19</f>
        <v>0.2443820224719101</v>
      </c>
      <c r="U16" s="86">
        <f t="shared" si="7"/>
        <v>4.5045180425599254E-2</v>
      </c>
      <c r="V16" s="87">
        <f>分析係数表!D19</f>
        <v>4.49438202247191E-2</v>
      </c>
      <c r="W16" s="167">
        <f t="shared" si="8"/>
        <v>0</v>
      </c>
      <c r="X16" s="76">
        <f>分析係数表!E19</f>
        <v>4.7752808988764044E-2</v>
      </c>
      <c r="Y16" s="166">
        <f t="shared" si="9"/>
        <v>0</v>
      </c>
    </row>
    <row r="17" spans="1:25" x14ac:dyDescent="0.2">
      <c r="A17" s="6" t="s">
        <v>5</v>
      </c>
      <c r="B17" s="5" t="s">
        <v>33</v>
      </c>
      <c r="C17" s="90"/>
      <c r="D17" s="76">
        <f>投入係数表!U17</f>
        <v>6.7132867132867133E-2</v>
      </c>
      <c r="E17" s="77">
        <f t="shared" si="0"/>
        <v>6.7132867132867133</v>
      </c>
      <c r="F17" s="76">
        <f>分析係数表!C20</f>
        <v>6.4516129032258118E-2</v>
      </c>
      <c r="G17" s="77">
        <f t="shared" si="1"/>
        <v>0.43311527182494963</v>
      </c>
      <c r="H17" s="77">
        <v>0.47988317411165221</v>
      </c>
      <c r="I17" s="77">
        <f t="shared" si="2"/>
        <v>0.47988317411165221</v>
      </c>
      <c r="J17" s="76">
        <f>分析係数表!G20</f>
        <v>0.10153846153846154</v>
      </c>
      <c r="K17" s="78">
        <f t="shared" si="3"/>
        <v>4.872659921749084E-2</v>
      </c>
      <c r="L17" s="79"/>
      <c r="M17" s="80"/>
      <c r="N17" s="81">
        <f>分析係数表!H20</f>
        <v>5.9763337184748399E-4</v>
      </c>
      <c r="O17" s="82">
        <f t="shared" si="4"/>
        <v>8.673078218856935E-3</v>
      </c>
      <c r="P17" s="76">
        <f>分析係数表!C20</f>
        <v>6.4516129032258118E-2</v>
      </c>
      <c r="Q17" s="82">
        <f t="shared" si="5"/>
        <v>5.5955343347464145E-4</v>
      </c>
      <c r="R17" s="83">
        <v>1.3207279293527708E-3</v>
      </c>
      <c r="S17" s="84">
        <f t="shared" si="6"/>
        <v>0.48120390204100499</v>
      </c>
      <c r="T17" s="85">
        <f>分析係数表!F20</f>
        <v>0.22461538461538461</v>
      </c>
      <c r="U17" s="86">
        <f t="shared" si="7"/>
        <v>0.10808579953536419</v>
      </c>
      <c r="V17" s="87">
        <f>分析係数表!D20</f>
        <v>1.2307692307692308E-2</v>
      </c>
      <c r="W17" s="167">
        <f t="shared" si="8"/>
        <v>0</v>
      </c>
      <c r="X17" s="76">
        <f>分析係数表!E20</f>
        <v>1.2307692307692308E-2</v>
      </c>
      <c r="Y17" s="166">
        <f t="shared" si="9"/>
        <v>0</v>
      </c>
    </row>
    <row r="18" spans="1:25" x14ac:dyDescent="0.2">
      <c r="A18" s="6" t="s">
        <v>6</v>
      </c>
      <c r="B18" s="5" t="s">
        <v>34</v>
      </c>
      <c r="C18" s="90"/>
      <c r="D18" s="76">
        <f>投入係数表!U18</f>
        <v>2.7972027972027972E-2</v>
      </c>
      <c r="E18" s="77">
        <f t="shared" si="0"/>
        <v>2.7972027972027971</v>
      </c>
      <c r="F18" s="76">
        <f>分析係数表!C21</f>
        <v>0.91527001862197399</v>
      </c>
      <c r="G18" s="77">
        <f t="shared" si="1"/>
        <v>2.5601958562852416</v>
      </c>
      <c r="H18" s="77">
        <v>2.9220204238195402</v>
      </c>
      <c r="I18" s="77">
        <f t="shared" si="2"/>
        <v>2.9220204238195402</v>
      </c>
      <c r="J18" s="76">
        <f>分析係数表!G21</f>
        <v>0.28514332965821387</v>
      </c>
      <c r="K18" s="78">
        <f t="shared" si="3"/>
        <v>0.83319463297720897</v>
      </c>
      <c r="L18" s="79"/>
      <c r="M18" s="80"/>
      <c r="N18" s="81">
        <f>分析係数表!H21</f>
        <v>9.9605561974580657E-4</v>
      </c>
      <c r="O18" s="82">
        <f t="shared" si="4"/>
        <v>1.4455130364761558E-2</v>
      </c>
      <c r="P18" s="76">
        <f>分析係数表!C21</f>
        <v>0.91527001862197399</v>
      </c>
      <c r="Q18" s="82">
        <f t="shared" si="5"/>
        <v>1.3230347438138373E-2</v>
      </c>
      <c r="R18" s="83">
        <v>2.771637667016523E-2</v>
      </c>
      <c r="S18" s="84">
        <f t="shared" si="6"/>
        <v>2.9497368004897053</v>
      </c>
      <c r="T18" s="85">
        <f>分析係数表!F21</f>
        <v>0.42530319735391398</v>
      </c>
      <c r="U18" s="86">
        <f t="shared" si="7"/>
        <v>1.2545324926007759</v>
      </c>
      <c r="V18" s="87">
        <f>分析係数表!D21</f>
        <v>8.7513781697905177E-2</v>
      </c>
      <c r="W18" s="167">
        <f t="shared" si="8"/>
        <v>0</v>
      </c>
      <c r="X18" s="76">
        <f>分析係数表!E21</f>
        <v>7.5661521499448728E-2</v>
      </c>
      <c r="Y18" s="166">
        <f t="shared" si="9"/>
        <v>0</v>
      </c>
    </row>
    <row r="19" spans="1:25" x14ac:dyDescent="0.2">
      <c r="A19" s="6" t="s">
        <v>7</v>
      </c>
      <c r="B19" s="5" t="s">
        <v>268</v>
      </c>
      <c r="C19" s="90"/>
      <c r="D19" s="76">
        <f>投入係数表!U19</f>
        <v>1.3986013986013986E-2</v>
      </c>
      <c r="E19" s="77">
        <f t="shared" si="0"/>
        <v>1.3986013986013985</v>
      </c>
      <c r="F19" s="76">
        <f>分析係数表!C22</f>
        <v>0.14107142857142863</v>
      </c>
      <c r="G19" s="77">
        <f t="shared" si="1"/>
        <v>0.19730269730269737</v>
      </c>
      <c r="H19" s="77">
        <v>0.21265878260942631</v>
      </c>
      <c r="I19" s="77">
        <f t="shared" si="2"/>
        <v>0.21265878260942631</v>
      </c>
      <c r="J19" s="76">
        <f>分析係数表!G22</f>
        <v>0.19425587467362923</v>
      </c>
      <c r="K19" s="78">
        <f t="shared" si="3"/>
        <v>4.1310217822823278E-2</v>
      </c>
      <c r="L19" s="79"/>
      <c r="M19" s="80"/>
      <c r="N19" s="81">
        <f>分析係数表!H22</f>
        <v>3.9842224789832265E-5</v>
      </c>
      <c r="O19" s="82">
        <f t="shared" si="4"/>
        <v>5.782052145904623E-4</v>
      </c>
      <c r="P19" s="76">
        <f>分析係数表!C22</f>
        <v>0.14107142857142863</v>
      </c>
      <c r="Q19" s="82">
        <f t="shared" si="5"/>
        <v>8.1568235629725965E-5</v>
      </c>
      <c r="R19" s="83">
        <v>6.8540340952948932E-4</v>
      </c>
      <c r="S19" s="84">
        <f t="shared" si="6"/>
        <v>0.2133441860189558</v>
      </c>
      <c r="T19" s="85">
        <f>分析係数表!F22</f>
        <v>0.41148825065274153</v>
      </c>
      <c r="U19" s="86">
        <f t="shared" si="7"/>
        <v>8.7788625891873195E-2</v>
      </c>
      <c r="V19" s="87">
        <f>分析係数表!D22</f>
        <v>6.2663185378590081E-3</v>
      </c>
      <c r="W19" s="167">
        <f t="shared" si="8"/>
        <v>0</v>
      </c>
      <c r="X19" s="76">
        <f>分析係数表!E22</f>
        <v>5.2219321148825066E-3</v>
      </c>
      <c r="Y19" s="166">
        <f t="shared" si="9"/>
        <v>0</v>
      </c>
    </row>
    <row r="20" spans="1:25" x14ac:dyDescent="0.2">
      <c r="A20" s="6" t="s">
        <v>8</v>
      </c>
      <c r="B20" s="5" t="s">
        <v>269</v>
      </c>
      <c r="C20" s="90"/>
      <c r="D20" s="76">
        <f>投入係数表!U20</f>
        <v>2.0979020979020979E-3</v>
      </c>
      <c r="E20" s="77">
        <f t="shared" si="0"/>
        <v>0.20979020979020979</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5.782052145904623E-4</v>
      </c>
      <c r="P20" s="76">
        <f>分析係数表!C23</f>
        <v>0</v>
      </c>
      <c r="Q20" s="82">
        <f t="shared" si="5"/>
        <v>0</v>
      </c>
      <c r="R20" s="83">
        <v>0</v>
      </c>
      <c r="S20" s="84">
        <f t="shared" si="6"/>
        <v>0</v>
      </c>
      <c r="T20" s="85">
        <f>分析係数表!F23</f>
        <v>0.43755958055290756</v>
      </c>
      <c r="U20" s="86">
        <f t="shared" si="7"/>
        <v>0</v>
      </c>
      <c r="V20" s="87">
        <f>分析係数表!D23</f>
        <v>4.9571020019065777E-2</v>
      </c>
      <c r="W20" s="167">
        <f t="shared" si="8"/>
        <v>0</v>
      </c>
      <c r="X20" s="76">
        <f>分析係数表!E23</f>
        <v>4.38512869399428E-2</v>
      </c>
      <c r="Y20" s="166">
        <f t="shared" si="9"/>
        <v>0</v>
      </c>
    </row>
    <row r="21" spans="1:25" x14ac:dyDescent="0.2">
      <c r="A21" s="6" t="s">
        <v>9</v>
      </c>
      <c r="B21" s="5" t="s">
        <v>270</v>
      </c>
      <c r="C21" s="90"/>
      <c r="D21" s="76">
        <f>投入係数表!U21</f>
        <v>6.993006993006993E-4</v>
      </c>
      <c r="E21" s="77">
        <f t="shared" si="0"/>
        <v>6.9930069930069935E-2</v>
      </c>
      <c r="F21" s="76">
        <f>分析係数表!C24</f>
        <v>1</v>
      </c>
      <c r="G21" s="77">
        <f t="shared" si="1"/>
        <v>6.9930069930069935E-2</v>
      </c>
      <c r="H21" s="77">
        <v>0.10863834894250199</v>
      </c>
      <c r="I21" s="77">
        <f t="shared" si="2"/>
        <v>0.10863834894250199</v>
      </c>
      <c r="J21" s="76">
        <f>分析係数表!G24</f>
        <v>0.20760410380205191</v>
      </c>
      <c r="K21" s="78">
        <f t="shared" si="3"/>
        <v>2.255376707074272E-2</v>
      </c>
      <c r="L21" s="79"/>
      <c r="M21" s="80"/>
      <c r="N21" s="81">
        <f>分析係数表!H24</f>
        <v>3.9842224789832264E-4</v>
      </c>
      <c r="O21" s="82">
        <f t="shared" si="4"/>
        <v>5.7820521459046228E-3</v>
      </c>
      <c r="P21" s="76">
        <f>分析係数表!C24</f>
        <v>1</v>
      </c>
      <c r="Q21" s="82">
        <f t="shared" si="5"/>
        <v>5.7820521459046228E-3</v>
      </c>
      <c r="R21" s="83">
        <v>1.235973730890068E-2</v>
      </c>
      <c r="S21" s="84">
        <f t="shared" si="6"/>
        <v>0.12099808625140267</v>
      </c>
      <c r="T21" s="85">
        <f>分析係数表!F24</f>
        <v>0.38986119493059745</v>
      </c>
      <c r="U21" s="86">
        <f t="shared" si="7"/>
        <v>4.7172458490287339E-2</v>
      </c>
      <c r="V21" s="87">
        <f>分析係数表!D24</f>
        <v>0.12190706095353047</v>
      </c>
      <c r="W21" s="167">
        <f t="shared" si="8"/>
        <v>0</v>
      </c>
      <c r="X21" s="76">
        <f>分析係数表!E24</f>
        <v>0.12492456246228123</v>
      </c>
      <c r="Y21" s="166">
        <f t="shared" si="9"/>
        <v>0</v>
      </c>
    </row>
    <row r="22" spans="1:25" x14ac:dyDescent="0.2">
      <c r="A22" s="6" t="s">
        <v>10</v>
      </c>
      <c r="B22" s="5" t="s">
        <v>271</v>
      </c>
      <c r="C22" s="90"/>
      <c r="D22" s="76">
        <f>投入係数表!U22</f>
        <v>0.15104895104895105</v>
      </c>
      <c r="E22" s="77">
        <f t="shared" si="0"/>
        <v>15.104895104895105</v>
      </c>
      <c r="F22" s="76">
        <f>分析係数表!C25</f>
        <v>2.3217247097844118E-2</v>
      </c>
      <c r="G22" s="77">
        <f t="shared" si="1"/>
        <v>0.35069408203736568</v>
      </c>
      <c r="H22" s="77">
        <v>0.36844024137916204</v>
      </c>
      <c r="I22" s="77">
        <f t="shared" si="2"/>
        <v>0.36844024137916204</v>
      </c>
      <c r="J22" s="76">
        <f>分析係数表!G25</f>
        <v>0.19607843137254902</v>
      </c>
      <c r="K22" s="78">
        <f t="shared" si="3"/>
        <v>7.2243184584149411E-2</v>
      </c>
      <c r="L22" s="79"/>
      <c r="M22" s="80"/>
      <c r="N22" s="81">
        <f>分析係数表!H25</f>
        <v>5.5779114705765173E-4</v>
      </c>
      <c r="O22" s="82">
        <f t="shared" si="4"/>
        <v>8.0948730042664733E-3</v>
      </c>
      <c r="P22" s="76">
        <f>分析係数表!C25</f>
        <v>2.3217247097844118E-2</v>
      </c>
      <c r="Q22" s="82">
        <f t="shared" si="5"/>
        <v>1.8794066676572246E-4</v>
      </c>
      <c r="R22" s="83">
        <v>6.4496484914796303E-4</v>
      </c>
      <c r="S22" s="84">
        <f t="shared" si="6"/>
        <v>0.36908520622830998</v>
      </c>
      <c r="T22" s="85">
        <f>分析係数表!F25</f>
        <v>0.34640522875816993</v>
      </c>
      <c r="U22" s="86">
        <f t="shared" si="7"/>
        <v>0.12785304529477404</v>
      </c>
      <c r="V22" s="87">
        <f>分析係数表!D25</f>
        <v>3.9215686274509803E-2</v>
      </c>
      <c r="W22" s="167">
        <f t="shared" si="8"/>
        <v>0</v>
      </c>
      <c r="X22" s="76">
        <f>分析係数表!E25</f>
        <v>3.9215686274509803E-2</v>
      </c>
      <c r="Y22" s="166">
        <f t="shared" si="9"/>
        <v>0</v>
      </c>
    </row>
    <row r="23" spans="1:25" x14ac:dyDescent="0.2">
      <c r="A23" s="6" t="s">
        <v>11</v>
      </c>
      <c r="B23" s="5" t="s">
        <v>35</v>
      </c>
      <c r="C23" s="75">
        <f>最終需要_まとめ!C24</f>
        <v>100</v>
      </c>
      <c r="D23" s="76">
        <f>投入係数表!U23</f>
        <v>0.11958041958041958</v>
      </c>
      <c r="E23" s="77">
        <f t="shared" si="0"/>
        <v>11.958041958041958</v>
      </c>
      <c r="F23" s="76">
        <f>分析係数表!C26</f>
        <v>0.3263433813892529</v>
      </c>
      <c r="G23" s="77">
        <f t="shared" si="1"/>
        <v>3.9024278473819751</v>
      </c>
      <c r="H23" s="77">
        <v>4.0707933897923496</v>
      </c>
      <c r="I23" s="77">
        <f t="shared" si="2"/>
        <v>104.07079338979236</v>
      </c>
      <c r="J23" s="76">
        <f>分析係数表!G26</f>
        <v>0.19720279720279721</v>
      </c>
      <c r="K23" s="78">
        <f t="shared" si="3"/>
        <v>20.523051563581429</v>
      </c>
      <c r="L23" s="79"/>
      <c r="M23" s="80"/>
      <c r="N23" s="81">
        <f>分析係数表!H26</f>
        <v>1.195266743694968E-2</v>
      </c>
      <c r="O23" s="82">
        <f t="shared" si="4"/>
        <v>0.17346156437713869</v>
      </c>
      <c r="P23" s="76">
        <f>分析係数表!C26</f>
        <v>0.3263433813892529</v>
      </c>
      <c r="Q23" s="82">
        <f t="shared" si="5"/>
        <v>5.6608033459905019E-2</v>
      </c>
      <c r="R23" s="83">
        <v>6.0059572849666461E-2</v>
      </c>
      <c r="S23" s="84">
        <f t="shared" si="6"/>
        <v>104.13085296264202</v>
      </c>
      <c r="T23" s="85">
        <f>分析係数表!F26</f>
        <v>0.33496503496503499</v>
      </c>
      <c r="U23" s="86">
        <f t="shared" si="7"/>
        <v>34.880194803570305</v>
      </c>
      <c r="V23" s="87">
        <f>分析係数表!D26</f>
        <v>7.8321678321678329E-2</v>
      </c>
      <c r="W23" s="167">
        <f t="shared" si="8"/>
        <v>8</v>
      </c>
      <c r="X23" s="76">
        <f>分析係数表!E26</f>
        <v>8.3216783216783219E-2</v>
      </c>
      <c r="Y23" s="166">
        <f t="shared" si="9"/>
        <v>9</v>
      </c>
    </row>
    <row r="24" spans="1:25" x14ac:dyDescent="0.2">
      <c r="A24" s="6" t="s">
        <v>12</v>
      </c>
      <c r="B24" s="5" t="s">
        <v>365</v>
      </c>
      <c r="C24" s="90"/>
      <c r="D24" s="76">
        <f>投入係数表!U24</f>
        <v>0</v>
      </c>
      <c r="E24" s="77">
        <f t="shared" si="0"/>
        <v>0</v>
      </c>
      <c r="F24" s="76">
        <f>分析係数表!C27</f>
        <v>4.6641791044776171E-2</v>
      </c>
      <c r="G24" s="77">
        <f t="shared" si="1"/>
        <v>0</v>
      </c>
      <c r="H24" s="77">
        <v>2.9374239730386225E-5</v>
      </c>
      <c r="I24" s="77">
        <f t="shared" si="2"/>
        <v>2.9374239730386225E-5</v>
      </c>
      <c r="J24" s="76">
        <f>分析係数表!G27</f>
        <v>0.18461538461538463</v>
      </c>
      <c r="K24" s="78">
        <f t="shared" si="3"/>
        <v>5.4229365656097652E-6</v>
      </c>
      <c r="L24" s="79"/>
      <c r="M24" s="80"/>
      <c r="N24" s="81">
        <f>分析係数表!H27</f>
        <v>1.1394876289892027E-2</v>
      </c>
      <c r="O24" s="82">
        <f t="shared" si="4"/>
        <v>0.16536669137287222</v>
      </c>
      <c r="P24" s="76">
        <f>分析係数表!C27</f>
        <v>4.6641791044776171E-2</v>
      </c>
      <c r="Q24" s="82">
        <f t="shared" si="5"/>
        <v>7.7129986647794958E-3</v>
      </c>
      <c r="R24" s="83">
        <v>7.7373073392578116E-3</v>
      </c>
      <c r="S24" s="84">
        <f t="shared" si="6"/>
        <v>7.7666815789881978E-3</v>
      </c>
      <c r="T24" s="85">
        <f>分析係数表!F27</f>
        <v>0.35384615384615387</v>
      </c>
      <c r="U24" s="86">
        <f t="shared" si="7"/>
        <v>2.7482104048727469E-3</v>
      </c>
      <c r="V24" s="87">
        <f>分析係数表!D27</f>
        <v>3.0769230769230771E-2</v>
      </c>
      <c r="W24" s="167">
        <f t="shared" si="8"/>
        <v>0</v>
      </c>
      <c r="X24" s="76">
        <f>分析係数表!E27</f>
        <v>4.6153846153846156E-2</v>
      </c>
      <c r="Y24" s="166">
        <f t="shared" si="9"/>
        <v>0</v>
      </c>
    </row>
    <row r="25" spans="1:25" x14ac:dyDescent="0.2">
      <c r="A25" s="6" t="s">
        <v>13</v>
      </c>
      <c r="B25" s="5" t="s">
        <v>191</v>
      </c>
      <c r="C25" s="90"/>
      <c r="D25" s="76">
        <f>投入係数表!U25</f>
        <v>0</v>
      </c>
      <c r="E25" s="77">
        <f t="shared" si="0"/>
        <v>0</v>
      </c>
      <c r="F25" s="76">
        <f>分析係数表!C28</f>
        <v>2.8632025450689325E-2</v>
      </c>
      <c r="G25" s="77">
        <f t="shared" si="1"/>
        <v>0</v>
      </c>
      <c r="H25" s="77">
        <v>7.6778607028143867E-4</v>
      </c>
      <c r="I25" s="77">
        <f t="shared" si="2"/>
        <v>7.6778607028143867E-4</v>
      </c>
      <c r="J25" s="76">
        <f>分析係数表!G28</f>
        <v>0.12903225806451613</v>
      </c>
      <c r="K25" s="78">
        <f t="shared" si="3"/>
        <v>9.9069170358895308E-5</v>
      </c>
      <c r="L25" s="79"/>
      <c r="M25" s="80"/>
      <c r="N25" s="81">
        <f>分析係数表!H28</f>
        <v>2.2510857006255228E-2</v>
      </c>
      <c r="O25" s="82">
        <f t="shared" si="4"/>
        <v>0.32668594624361119</v>
      </c>
      <c r="P25" s="76">
        <f>分析係数表!C28</f>
        <v>2.8632025450689325E-2</v>
      </c>
      <c r="Q25" s="82">
        <f t="shared" si="5"/>
        <v>9.3536803272296007E-3</v>
      </c>
      <c r="R25" s="83">
        <v>9.6342892324283655E-3</v>
      </c>
      <c r="S25" s="84">
        <f t="shared" si="6"/>
        <v>1.0402075302709804E-2</v>
      </c>
      <c r="T25" s="85">
        <f>分析係数表!F28</f>
        <v>0.22580645161290322</v>
      </c>
      <c r="U25" s="86">
        <f t="shared" si="7"/>
        <v>2.3488557135151167E-3</v>
      </c>
      <c r="V25" s="87">
        <f>分析係数表!D28</f>
        <v>0.15207373271889402</v>
      </c>
      <c r="W25" s="167">
        <f t="shared" si="8"/>
        <v>0</v>
      </c>
      <c r="X25" s="76">
        <f>分析係数表!E28</f>
        <v>9.6774193548387094E-2</v>
      </c>
      <c r="Y25" s="166">
        <f t="shared" si="9"/>
        <v>0</v>
      </c>
    </row>
    <row r="26" spans="1:25" x14ac:dyDescent="0.2">
      <c r="A26" s="6" t="s">
        <v>14</v>
      </c>
      <c r="B26" s="5" t="s">
        <v>50</v>
      </c>
      <c r="C26" s="90"/>
      <c r="D26" s="76">
        <f>投入係数表!U26</f>
        <v>3.4965034965034965E-3</v>
      </c>
      <c r="E26" s="77">
        <f t="shared" si="0"/>
        <v>0.34965034965034963</v>
      </c>
      <c r="F26" s="76">
        <f>分析係数表!C29</f>
        <v>0.63560732113144758</v>
      </c>
      <c r="G26" s="77">
        <f t="shared" si="1"/>
        <v>0.22224032207393271</v>
      </c>
      <c r="H26" s="77">
        <v>0.29539167432748364</v>
      </c>
      <c r="I26" s="77">
        <f t="shared" si="2"/>
        <v>0.29539167432748364</v>
      </c>
      <c r="J26" s="76">
        <f>分析係数表!G29</f>
        <v>0.25937031484257872</v>
      </c>
      <c r="K26" s="78">
        <f t="shared" si="3"/>
        <v>7.6615831572195911E-2</v>
      </c>
      <c r="L26" s="79"/>
      <c r="M26" s="80"/>
      <c r="N26" s="81">
        <f>分析係数表!H29</f>
        <v>1.0239451770986892E-2</v>
      </c>
      <c r="O26" s="82">
        <f t="shared" si="4"/>
        <v>0.14859874014974883</v>
      </c>
      <c r="P26" s="76">
        <f>分析係数表!C29</f>
        <v>0.63560732113144758</v>
      </c>
      <c r="Q26" s="82">
        <f t="shared" si="5"/>
        <v>9.4450447150089933E-2</v>
      </c>
      <c r="R26" s="83">
        <v>0.11748995385106985</v>
      </c>
      <c r="S26" s="84">
        <f t="shared" si="6"/>
        <v>0.41288162817855351</v>
      </c>
      <c r="T26" s="85">
        <f>分析係数表!F29</f>
        <v>0.38680659670164919</v>
      </c>
      <c r="U26" s="86">
        <f t="shared" si="7"/>
        <v>0.15970533743638202</v>
      </c>
      <c r="V26" s="87">
        <f>分析係数表!D29</f>
        <v>0.1184407796101949</v>
      </c>
      <c r="W26" s="167">
        <f t="shared" si="8"/>
        <v>0</v>
      </c>
      <c r="X26" s="76">
        <f>分析係数表!E29</f>
        <v>6.5967016491754127E-2</v>
      </c>
      <c r="Y26" s="166">
        <f t="shared" si="9"/>
        <v>0</v>
      </c>
    </row>
    <row r="27" spans="1:25" x14ac:dyDescent="0.2">
      <c r="A27" s="6" t="s">
        <v>15</v>
      </c>
      <c r="B27" s="5" t="s">
        <v>36</v>
      </c>
      <c r="C27" s="90"/>
      <c r="D27" s="76">
        <f>投入係数表!U27</f>
        <v>1.3986013986013986E-3</v>
      </c>
      <c r="E27" s="77">
        <f t="shared" si="0"/>
        <v>0.13986013986013987</v>
      </c>
      <c r="F27" s="76">
        <f>分析係数表!C30</f>
        <v>1</v>
      </c>
      <c r="G27" s="77">
        <f t="shared" si="1"/>
        <v>0.13986013986013987</v>
      </c>
      <c r="H27" s="77">
        <v>0.18315015234038606</v>
      </c>
      <c r="I27" s="77">
        <f t="shared" si="2"/>
        <v>0.18315015234038606</v>
      </c>
      <c r="J27" s="76">
        <f>分析係数表!G30</f>
        <v>0.34552666372851476</v>
      </c>
      <c r="K27" s="78">
        <f t="shared" si="3"/>
        <v>6.3283261099542826E-2</v>
      </c>
      <c r="L27" s="79"/>
      <c r="M27" s="80"/>
      <c r="N27" s="81">
        <f>分析係数表!H30</f>
        <v>0</v>
      </c>
      <c r="O27" s="82">
        <f t="shared" si="4"/>
        <v>0</v>
      </c>
      <c r="P27" s="76">
        <f>分析係数表!C30</f>
        <v>1</v>
      </c>
      <c r="Q27" s="82">
        <f t="shared" si="5"/>
        <v>0</v>
      </c>
      <c r="R27" s="83">
        <v>2.456888561334224E-2</v>
      </c>
      <c r="S27" s="84">
        <f t="shared" si="6"/>
        <v>0.20771903795372831</v>
      </c>
      <c r="T27" s="85">
        <f>分析係数表!F30</f>
        <v>0.44072278536800352</v>
      </c>
      <c r="U27" s="86">
        <f t="shared" si="7"/>
        <v>9.1546512980929182E-2</v>
      </c>
      <c r="V27" s="87">
        <f>分析係数表!D30</f>
        <v>0.15998237108858529</v>
      </c>
      <c r="W27" s="167">
        <f t="shared" si="8"/>
        <v>0</v>
      </c>
      <c r="X27" s="76">
        <f>分析係数表!E30</f>
        <v>8.153371529308065E-2</v>
      </c>
      <c r="Y27" s="166">
        <f t="shared" si="9"/>
        <v>0</v>
      </c>
    </row>
    <row r="28" spans="1:25" x14ac:dyDescent="0.2">
      <c r="A28" s="6" t="s">
        <v>16</v>
      </c>
      <c r="B28" s="5" t="s">
        <v>192</v>
      </c>
      <c r="C28" s="90"/>
      <c r="D28" s="76">
        <f>投入係数表!U28</f>
        <v>9.0909090909090905E-3</v>
      </c>
      <c r="E28" s="77">
        <f t="shared" si="0"/>
        <v>0.90909090909090906</v>
      </c>
      <c r="F28" s="76">
        <f>分析係数表!C31</f>
        <v>3.6128152692569859E-2</v>
      </c>
      <c r="G28" s="77">
        <f t="shared" si="1"/>
        <v>3.2843775175063504E-2</v>
      </c>
      <c r="H28" s="77">
        <v>4.3431765435189569E-2</v>
      </c>
      <c r="I28" s="77">
        <f t="shared" si="2"/>
        <v>4.3431765435189569E-2</v>
      </c>
      <c r="J28" s="76">
        <f>分析係数表!G31</f>
        <v>5.6603773584905662E-2</v>
      </c>
      <c r="K28" s="78">
        <f t="shared" si="3"/>
        <v>2.4584018170862019E-3</v>
      </c>
      <c r="L28" s="79"/>
      <c r="M28" s="80"/>
      <c r="N28" s="81">
        <f>分析係数表!H31</f>
        <v>2.4303757121797682E-2</v>
      </c>
      <c r="O28" s="82">
        <f t="shared" si="4"/>
        <v>0.35270518090018199</v>
      </c>
      <c r="P28" s="76">
        <f>分析係数表!C31</f>
        <v>3.6128152692569859E-2</v>
      </c>
      <c r="Q28" s="82">
        <f t="shared" si="5"/>
        <v>1.2742586631022249E-2</v>
      </c>
      <c r="R28" s="83">
        <v>1.4572557737594602E-2</v>
      </c>
      <c r="S28" s="84">
        <f t="shared" si="6"/>
        <v>5.8004323172784172E-2</v>
      </c>
      <c r="T28" s="85">
        <f>分析係数表!F31</f>
        <v>0.33962264150943394</v>
      </c>
      <c r="U28" s="86">
        <f t="shared" si="7"/>
        <v>1.9699581454907831E-2</v>
      </c>
      <c r="V28" s="87">
        <f>分析係数表!D31</f>
        <v>0</v>
      </c>
      <c r="W28" s="167">
        <f t="shared" si="8"/>
        <v>0</v>
      </c>
      <c r="X28" s="76">
        <f>分析係数表!E31</f>
        <v>0</v>
      </c>
      <c r="Y28" s="166">
        <f t="shared" si="9"/>
        <v>0</v>
      </c>
    </row>
    <row r="29" spans="1:25" x14ac:dyDescent="0.2">
      <c r="A29" s="6" t="s">
        <v>17</v>
      </c>
      <c r="B29" s="5" t="s">
        <v>272</v>
      </c>
      <c r="C29" s="90"/>
      <c r="D29" s="76">
        <f>投入係数表!U29</f>
        <v>6.993006993006993E-4</v>
      </c>
      <c r="E29" s="77">
        <f t="shared" si="0"/>
        <v>6.9930069930069935E-2</v>
      </c>
      <c r="F29" s="76">
        <f>分析係数表!C32</f>
        <v>1</v>
      </c>
      <c r="G29" s="77">
        <f t="shared" si="1"/>
        <v>6.9930069930069935E-2</v>
      </c>
      <c r="H29" s="77">
        <v>9.1053617443831336E-2</v>
      </c>
      <c r="I29" s="77">
        <f t="shared" si="2"/>
        <v>9.1053617443831336E-2</v>
      </c>
      <c r="J29" s="76">
        <f>分析係数表!G32</f>
        <v>0.14012738853503184</v>
      </c>
      <c r="K29" s="78">
        <f t="shared" si="3"/>
        <v>1.2759105629071907E-2</v>
      </c>
      <c r="L29" s="79"/>
      <c r="M29" s="80"/>
      <c r="N29" s="81">
        <f>分析係数表!H32</f>
        <v>7.0919160125901427E-3</v>
      </c>
      <c r="O29" s="82">
        <f t="shared" si="4"/>
        <v>0.10292052819710229</v>
      </c>
      <c r="P29" s="76">
        <f>分析係数表!C32</f>
        <v>1</v>
      </c>
      <c r="Q29" s="82">
        <f t="shared" si="5"/>
        <v>0.10292052819710229</v>
      </c>
      <c r="R29" s="83">
        <v>0.12427105383069077</v>
      </c>
      <c r="S29" s="84">
        <f t="shared" si="6"/>
        <v>0.21532467127452209</v>
      </c>
      <c r="T29" s="85">
        <f>分析係数表!F32</f>
        <v>0.48195329087048833</v>
      </c>
      <c r="U29" s="86">
        <f t="shared" si="7"/>
        <v>0.10377643392636203</v>
      </c>
      <c r="V29" s="87">
        <f>分析係数表!D32</f>
        <v>1.0615711252653927E-2</v>
      </c>
      <c r="W29" s="167">
        <f t="shared" si="8"/>
        <v>0</v>
      </c>
      <c r="X29" s="76">
        <f>分析係数表!E32</f>
        <v>1.4861995753715499E-2</v>
      </c>
      <c r="Y29" s="166">
        <f t="shared" si="9"/>
        <v>0</v>
      </c>
    </row>
    <row r="30" spans="1:25" x14ac:dyDescent="0.2">
      <c r="A30" s="6" t="s">
        <v>18</v>
      </c>
      <c r="B30" s="5" t="s">
        <v>273</v>
      </c>
      <c r="C30" s="90"/>
      <c r="D30" s="76">
        <f>投入係数表!U30</f>
        <v>0</v>
      </c>
      <c r="E30" s="77">
        <f t="shared" si="0"/>
        <v>0</v>
      </c>
      <c r="F30" s="76">
        <f>分析係数表!C33</f>
        <v>1</v>
      </c>
      <c r="G30" s="77">
        <f t="shared" si="1"/>
        <v>0</v>
      </c>
      <c r="H30" s="77">
        <v>8.9350689922107172E-3</v>
      </c>
      <c r="I30" s="77">
        <f t="shared" si="2"/>
        <v>8.9350689922107172E-3</v>
      </c>
      <c r="J30" s="76">
        <f>分析係数表!G33</f>
        <v>0.50577557755775582</v>
      </c>
      <c r="K30" s="78">
        <f t="shared" si="3"/>
        <v>4.5191396800537704E-3</v>
      </c>
      <c r="L30" s="79"/>
      <c r="M30" s="80"/>
      <c r="N30" s="81">
        <f>分析係数表!H33</f>
        <v>1.0358978445356389E-3</v>
      </c>
      <c r="O30" s="82">
        <f t="shared" si="4"/>
        <v>1.5033335579352021E-2</v>
      </c>
      <c r="P30" s="76">
        <f>分析係数表!C33</f>
        <v>1</v>
      </c>
      <c r="Q30" s="82">
        <f t="shared" si="5"/>
        <v>1.5033335579352021E-2</v>
      </c>
      <c r="R30" s="83">
        <v>3.0067069273113169E-2</v>
      </c>
      <c r="S30" s="84">
        <f t="shared" si="6"/>
        <v>3.9002138265323887E-2</v>
      </c>
      <c r="T30" s="85">
        <f>分析係数表!F33</f>
        <v>0.6410891089108911</v>
      </c>
      <c r="U30" s="86">
        <f t="shared" si="7"/>
        <v>2.5003846066135857E-2</v>
      </c>
      <c r="V30" s="87">
        <f>分析係数表!D33</f>
        <v>2.3927392739273929E-2</v>
      </c>
      <c r="W30" s="167">
        <f t="shared" si="8"/>
        <v>0</v>
      </c>
      <c r="X30" s="76">
        <f>分析係数表!E33</f>
        <v>2.0627062706270627E-2</v>
      </c>
      <c r="Y30" s="166">
        <f t="shared" si="9"/>
        <v>0</v>
      </c>
    </row>
    <row r="31" spans="1:25" x14ac:dyDescent="0.2">
      <c r="A31" s="6" t="s">
        <v>19</v>
      </c>
      <c r="B31" s="5" t="s">
        <v>274</v>
      </c>
      <c r="C31" s="90"/>
      <c r="D31" s="76">
        <f>投入係数表!U31</f>
        <v>5.2447552447552448E-2</v>
      </c>
      <c r="E31" s="77">
        <f t="shared" si="0"/>
        <v>5.244755244755245</v>
      </c>
      <c r="F31" s="76">
        <f>分析係数表!C34</f>
        <v>0.1150316455696202</v>
      </c>
      <c r="G31" s="77">
        <f t="shared" si="1"/>
        <v>0.60331282641409201</v>
      </c>
      <c r="H31" s="77">
        <v>0.67912751528136706</v>
      </c>
      <c r="I31" s="77">
        <f t="shared" si="2"/>
        <v>0.67912751528136706</v>
      </c>
      <c r="J31" s="76">
        <f>分析係数表!G34</f>
        <v>0.42702251876563802</v>
      </c>
      <c r="K31" s="78">
        <f t="shared" si="3"/>
        <v>0.29000274213849869</v>
      </c>
      <c r="L31" s="79"/>
      <c r="M31" s="80"/>
      <c r="N31" s="81">
        <f>分析係数表!H34</f>
        <v>0.17339336228535002</v>
      </c>
      <c r="O31" s="82">
        <f t="shared" si="4"/>
        <v>2.5163490938976918</v>
      </c>
      <c r="P31" s="76">
        <f>分析係数表!C34</f>
        <v>0.1150316455696202</v>
      </c>
      <c r="Q31" s="82">
        <f t="shared" si="5"/>
        <v>0.28945977709867421</v>
      </c>
      <c r="R31" s="83">
        <v>0.30241821030110139</v>
      </c>
      <c r="S31" s="84">
        <f t="shared" si="6"/>
        <v>0.98154572558246844</v>
      </c>
      <c r="T31" s="85">
        <f>分析係数表!F34</f>
        <v>0.70141784820683906</v>
      </c>
      <c r="U31" s="86">
        <f t="shared" si="7"/>
        <v>0.68847369075467557</v>
      </c>
      <c r="V31" s="87">
        <f>分析係数表!D34</f>
        <v>0.4553794829024187</v>
      </c>
      <c r="W31" s="167">
        <f t="shared" si="8"/>
        <v>0</v>
      </c>
      <c r="X31" s="76">
        <f>分析係数表!E34</f>
        <v>0.29190992493744788</v>
      </c>
      <c r="Y31" s="166">
        <f t="shared" si="9"/>
        <v>0</v>
      </c>
    </row>
    <row r="32" spans="1:25" x14ac:dyDescent="0.2">
      <c r="A32" s="6" t="s">
        <v>20</v>
      </c>
      <c r="B32" s="5" t="s">
        <v>37</v>
      </c>
      <c r="C32" s="90"/>
      <c r="D32" s="76">
        <f>投入係数表!U32</f>
        <v>6.2937062937062941E-3</v>
      </c>
      <c r="E32" s="77">
        <f t="shared" si="0"/>
        <v>0.62937062937062938</v>
      </c>
      <c r="F32" s="76">
        <f>分析係数表!C35</f>
        <v>3.8036267138434332E-2</v>
      </c>
      <c r="G32" s="77">
        <f t="shared" si="1"/>
        <v>2.3938909387825804E-2</v>
      </c>
      <c r="H32" s="77">
        <v>2.9171953162506356E-2</v>
      </c>
      <c r="I32" s="77">
        <f t="shared" si="2"/>
        <v>2.9171953162506356E-2</v>
      </c>
      <c r="J32" s="76">
        <f>分析係数表!G35</f>
        <v>0.34782608695652173</v>
      </c>
      <c r="K32" s="78">
        <f t="shared" si="3"/>
        <v>1.0146766317393514E-2</v>
      </c>
      <c r="L32" s="79"/>
      <c r="M32" s="80"/>
      <c r="N32" s="81">
        <f>分析係数表!H35</f>
        <v>6.6058408701541893E-2</v>
      </c>
      <c r="O32" s="82">
        <f t="shared" si="4"/>
        <v>0.95866424579098652</v>
      </c>
      <c r="P32" s="76">
        <f>分析係数表!C35</f>
        <v>3.8036267138434332E-2</v>
      </c>
      <c r="Q32" s="82">
        <f t="shared" si="5"/>
        <v>3.6464009348971635E-2</v>
      </c>
      <c r="R32" s="83">
        <v>4.1683152472046653E-2</v>
      </c>
      <c r="S32" s="84">
        <f t="shared" si="6"/>
        <v>7.0855105634553009E-2</v>
      </c>
      <c r="T32" s="85">
        <f>分析係数表!F35</f>
        <v>0.69565217391304346</v>
      </c>
      <c r="U32" s="86">
        <f t="shared" si="7"/>
        <v>4.9290508267515132E-2</v>
      </c>
      <c r="V32" s="87">
        <f>分析係数表!D35</f>
        <v>0.27173913043478259</v>
      </c>
      <c r="W32" s="167">
        <f t="shared" si="8"/>
        <v>0</v>
      </c>
      <c r="X32" s="76">
        <f>分析係数表!E35</f>
        <v>0.25</v>
      </c>
      <c r="Y32" s="166">
        <f t="shared" si="9"/>
        <v>0</v>
      </c>
    </row>
    <row r="33" spans="1:25" x14ac:dyDescent="0.2">
      <c r="A33" s="6" t="s">
        <v>21</v>
      </c>
      <c r="B33" s="5" t="s">
        <v>38</v>
      </c>
      <c r="C33" s="90"/>
      <c r="D33" s="76">
        <f>投入係数表!U33</f>
        <v>1.3986013986013986E-3</v>
      </c>
      <c r="E33" s="77">
        <f t="shared" si="0"/>
        <v>0.13986013986013987</v>
      </c>
      <c r="F33" s="76">
        <f>分析係数表!C36</f>
        <v>0.6983193277310924</v>
      </c>
      <c r="G33" s="77">
        <f t="shared" si="1"/>
        <v>9.7667038843509427E-2</v>
      </c>
      <c r="H33" s="77">
        <v>0.14093988456227358</v>
      </c>
      <c r="I33" s="77">
        <f t="shared" si="2"/>
        <v>0.14093988456227358</v>
      </c>
      <c r="J33" s="76">
        <f>分析係数表!G36</f>
        <v>2.0048115477145148E-3</v>
      </c>
      <c r="K33" s="78">
        <f t="shared" si="3"/>
        <v>2.8255790810399674E-4</v>
      </c>
      <c r="L33" s="79"/>
      <c r="M33" s="80"/>
      <c r="N33" s="81">
        <f>分析係数表!H36</f>
        <v>0.13239571297661262</v>
      </c>
      <c r="O33" s="82">
        <f t="shared" si="4"/>
        <v>1.9213759280841063</v>
      </c>
      <c r="P33" s="76">
        <f>分析係数表!C36</f>
        <v>0.6983193277310924</v>
      </c>
      <c r="Q33" s="82">
        <f t="shared" si="5"/>
        <v>1.3417339464183968</v>
      </c>
      <c r="R33" s="83">
        <v>1.3722746907299062</v>
      </c>
      <c r="S33" s="84">
        <f t="shared" si="6"/>
        <v>1.5132145752921797</v>
      </c>
      <c r="T33" s="85">
        <f>分析係数表!F36</f>
        <v>0.90136327185244591</v>
      </c>
      <c r="U33" s="86">
        <f t="shared" si="7"/>
        <v>1.3639560406001685</v>
      </c>
      <c r="V33" s="87">
        <f>分析係数表!D36</f>
        <v>3.6086607858861267E-3</v>
      </c>
      <c r="W33" s="167">
        <f t="shared" si="8"/>
        <v>0</v>
      </c>
      <c r="X33" s="76">
        <f>分析係数表!E36</f>
        <v>4.0096230954290296E-4</v>
      </c>
      <c r="Y33" s="166">
        <f t="shared" si="9"/>
        <v>0</v>
      </c>
    </row>
    <row r="34" spans="1:25" x14ac:dyDescent="0.2">
      <c r="A34" s="6" t="s">
        <v>22</v>
      </c>
      <c r="B34" s="5" t="s">
        <v>377</v>
      </c>
      <c r="C34" s="90"/>
      <c r="D34" s="76">
        <f>投入係数表!U34</f>
        <v>1.7482517482517484E-2</v>
      </c>
      <c r="E34" s="77">
        <f t="shared" si="0"/>
        <v>1.7482517482517483</v>
      </c>
      <c r="F34" s="76">
        <f>分析係数表!C37</f>
        <v>0.25193798449612403</v>
      </c>
      <c r="G34" s="77">
        <f t="shared" si="1"/>
        <v>0.44045102184637069</v>
      </c>
      <c r="H34" s="77">
        <v>0.5254089128076781</v>
      </c>
      <c r="I34" s="77">
        <f t="shared" si="2"/>
        <v>0.5254089128076781</v>
      </c>
      <c r="J34" s="76">
        <f>分析係数表!G37</f>
        <v>0.36436436436436437</v>
      </c>
      <c r="K34" s="78">
        <f t="shared" si="3"/>
        <v>0.19144028454654138</v>
      </c>
      <c r="L34" s="79"/>
      <c r="M34" s="80"/>
      <c r="N34" s="81">
        <f>分析係数表!H37</f>
        <v>5.107773218056496E-2</v>
      </c>
      <c r="O34" s="82">
        <f t="shared" si="4"/>
        <v>0.74125908510497263</v>
      </c>
      <c r="P34" s="76">
        <f>分析係数表!C37</f>
        <v>0.25193798449612403</v>
      </c>
      <c r="Q34" s="82">
        <f t="shared" si="5"/>
        <v>0.18675131989078769</v>
      </c>
      <c r="R34" s="83">
        <v>0.20743451580476674</v>
      </c>
      <c r="S34" s="84">
        <f t="shared" si="6"/>
        <v>0.73284342861244478</v>
      </c>
      <c r="T34" s="85">
        <f>分析係数表!F37</f>
        <v>0.67567567567567566</v>
      </c>
      <c r="U34" s="86">
        <f t="shared" si="7"/>
        <v>0.49516447879219239</v>
      </c>
      <c r="V34" s="87">
        <f>分析係数表!D37</f>
        <v>9.1091091091091092E-2</v>
      </c>
      <c r="W34" s="167">
        <f t="shared" si="8"/>
        <v>0</v>
      </c>
      <c r="X34" s="76">
        <f>分析係数表!E37</f>
        <v>7.6576576576576572E-2</v>
      </c>
      <c r="Y34" s="166">
        <f t="shared" si="9"/>
        <v>0</v>
      </c>
    </row>
    <row r="35" spans="1:25" x14ac:dyDescent="0.2">
      <c r="A35" s="6" t="s">
        <v>23</v>
      </c>
      <c r="B35" s="5" t="s">
        <v>193</v>
      </c>
      <c r="C35" s="90"/>
      <c r="D35" s="76">
        <f>投入係数表!U35</f>
        <v>1.2587412587412588E-2</v>
      </c>
      <c r="E35" s="77">
        <f t="shared" si="0"/>
        <v>1.2587412587412588</v>
      </c>
      <c r="F35" s="76">
        <f>分析係数表!C38</f>
        <v>5.8638743455497355E-2</v>
      </c>
      <c r="G35" s="77">
        <f t="shared" si="1"/>
        <v>7.381100574817849E-2</v>
      </c>
      <c r="H35" s="77">
        <v>8.4821858507645814E-2</v>
      </c>
      <c r="I35" s="77">
        <f t="shared" si="2"/>
        <v>8.4821858507645814E-2</v>
      </c>
      <c r="J35" s="76">
        <f>分析係数表!G38</f>
        <v>6.6115702479338845E-2</v>
      </c>
      <c r="K35" s="78">
        <f t="shared" si="3"/>
        <v>5.608056760836087E-3</v>
      </c>
      <c r="L35" s="79"/>
      <c r="M35" s="80"/>
      <c r="N35" s="81">
        <f>分析係数表!H38</f>
        <v>4.4663133989401971E-2</v>
      </c>
      <c r="O35" s="82">
        <f t="shared" si="4"/>
        <v>0.64816804555590823</v>
      </c>
      <c r="P35" s="76">
        <f>分析係数表!C38</f>
        <v>5.8638743455497355E-2</v>
      </c>
      <c r="Q35" s="82">
        <f t="shared" si="5"/>
        <v>3.8007759739404026E-2</v>
      </c>
      <c r="R35" s="83">
        <v>4.2615181057580588E-2</v>
      </c>
      <c r="S35" s="84">
        <f t="shared" si="6"/>
        <v>0.1274370395652264</v>
      </c>
      <c r="T35" s="85">
        <f>分析係数表!F38</f>
        <v>0.57851239669421484</v>
      </c>
      <c r="U35" s="86">
        <f t="shared" si="7"/>
        <v>7.3723907186494603E-2</v>
      </c>
      <c r="V35" s="87">
        <f>分析係数表!D38</f>
        <v>8.2644628099173556E-2</v>
      </c>
      <c r="W35" s="167">
        <f t="shared" si="8"/>
        <v>0</v>
      </c>
      <c r="X35" s="76">
        <f>分析係数表!E38</f>
        <v>0</v>
      </c>
      <c r="Y35" s="166">
        <f t="shared" si="9"/>
        <v>0</v>
      </c>
    </row>
    <row r="36" spans="1:25" x14ac:dyDescent="0.2">
      <c r="A36" s="6" t="s">
        <v>24</v>
      </c>
      <c r="B36" s="5" t="s">
        <v>39</v>
      </c>
      <c r="C36" s="90"/>
      <c r="D36" s="76">
        <f>投入係数表!U36</f>
        <v>0</v>
      </c>
      <c r="E36" s="77">
        <f t="shared" si="0"/>
        <v>0</v>
      </c>
      <c r="F36" s="76">
        <f>分析係数表!C39</f>
        <v>1</v>
      </c>
      <c r="G36" s="77">
        <f t="shared" si="1"/>
        <v>0</v>
      </c>
      <c r="H36" s="77">
        <v>4.3453361616661544E-2</v>
      </c>
      <c r="I36" s="77">
        <f t="shared" si="2"/>
        <v>4.3453361616661544E-2</v>
      </c>
      <c r="J36" s="76">
        <f>分析係数表!G39</f>
        <v>0.34956843403205917</v>
      </c>
      <c r="K36" s="78">
        <f t="shared" si="3"/>
        <v>1.5189923573765163E-2</v>
      </c>
      <c r="L36" s="79"/>
      <c r="M36" s="80"/>
      <c r="N36" s="81">
        <f>分析係数表!H39</f>
        <v>4.0639069285628906E-3</v>
      </c>
      <c r="O36" s="82">
        <f t="shared" si="4"/>
        <v>5.8976931888227148E-2</v>
      </c>
      <c r="P36" s="76">
        <f>分析係数表!C39</f>
        <v>1</v>
      </c>
      <c r="Q36" s="82">
        <f t="shared" si="5"/>
        <v>5.8976931888227148E-2</v>
      </c>
      <c r="R36" s="83">
        <v>0.10525765855842595</v>
      </c>
      <c r="S36" s="84">
        <f t="shared" si="6"/>
        <v>0.1487110201750875</v>
      </c>
      <c r="T36" s="85">
        <f>分析係数表!F39</f>
        <v>0.6997533908754624</v>
      </c>
      <c r="U36" s="86">
        <f t="shared" si="7"/>
        <v>0.10406104062806677</v>
      </c>
      <c r="V36" s="87">
        <f>分析係数表!D39</f>
        <v>6.7817509247842175E-2</v>
      </c>
      <c r="W36" s="167">
        <f t="shared" si="8"/>
        <v>0</v>
      </c>
      <c r="X36" s="76">
        <f>分析係数表!E39</f>
        <v>8.0764488286066582E-2</v>
      </c>
      <c r="Y36" s="166">
        <f t="shared" si="9"/>
        <v>0</v>
      </c>
    </row>
    <row r="37" spans="1:25" x14ac:dyDescent="0.2">
      <c r="A37" s="6" t="s">
        <v>25</v>
      </c>
      <c r="B37" s="5" t="s">
        <v>40</v>
      </c>
      <c r="C37" s="90"/>
      <c r="D37" s="76">
        <f>投入係数表!U37</f>
        <v>6.993006993006993E-4</v>
      </c>
      <c r="E37" s="77">
        <f t="shared" si="0"/>
        <v>6.9930069930069935E-2</v>
      </c>
      <c r="F37" s="76">
        <f>分析係数表!C40</f>
        <v>0.52321668909825036</v>
      </c>
      <c r="G37" s="77">
        <f t="shared" si="1"/>
        <v>3.6588579657220309E-2</v>
      </c>
      <c r="H37" s="77">
        <v>3.8899747763342471E-2</v>
      </c>
      <c r="I37" s="77">
        <f t="shared" si="2"/>
        <v>3.8899747763342471E-2</v>
      </c>
      <c r="J37" s="76">
        <f>分析係数表!G40</f>
        <v>0.58262454434993927</v>
      </c>
      <c r="K37" s="78">
        <f t="shared" si="3"/>
        <v>2.2663947815944975E-2</v>
      </c>
      <c r="L37" s="79"/>
      <c r="M37" s="80"/>
      <c r="N37" s="81">
        <f>分析係数表!H40</f>
        <v>2.9881668592374198E-2</v>
      </c>
      <c r="O37" s="82">
        <f t="shared" si="4"/>
        <v>0.43365391094284672</v>
      </c>
      <c r="P37" s="76">
        <f>分析係数表!C40</f>
        <v>0.52321668909825036</v>
      </c>
      <c r="Q37" s="82">
        <f t="shared" si="5"/>
        <v>0.22689496349802379</v>
      </c>
      <c r="R37" s="83">
        <v>0.22697987664459698</v>
      </c>
      <c r="S37" s="84">
        <f t="shared" si="6"/>
        <v>0.26587962440793944</v>
      </c>
      <c r="T37" s="85">
        <f>分析係数表!F40</f>
        <v>0.77642770352369384</v>
      </c>
      <c r="U37" s="86">
        <f t="shared" si="7"/>
        <v>0.20643630619279868</v>
      </c>
      <c r="V37" s="87">
        <f>分析係数表!D40</f>
        <v>0.18529769137302551</v>
      </c>
      <c r="W37" s="167">
        <f t="shared" si="8"/>
        <v>0</v>
      </c>
      <c r="X37" s="76">
        <f>分析係数表!E40</f>
        <v>0.10328068043742406</v>
      </c>
      <c r="Y37" s="166">
        <f t="shared" si="9"/>
        <v>0</v>
      </c>
    </row>
    <row r="38" spans="1:25" x14ac:dyDescent="0.2">
      <c r="A38" s="6" t="s">
        <v>26</v>
      </c>
      <c r="B38" s="5" t="s">
        <v>276</v>
      </c>
      <c r="C38" s="90"/>
      <c r="D38" s="76">
        <f>投入係数表!U38</f>
        <v>0</v>
      </c>
      <c r="E38" s="77">
        <f t="shared" si="0"/>
        <v>0</v>
      </c>
      <c r="F38" s="76">
        <f>分析係数表!C41</f>
        <v>0.20545717383447781</v>
      </c>
      <c r="G38" s="77">
        <f t="shared" si="1"/>
        <v>0</v>
      </c>
      <c r="H38" s="77">
        <v>2.9975101553411155E-4</v>
      </c>
      <c r="I38" s="77">
        <f t="shared" si="2"/>
        <v>2.9975101553411155E-4</v>
      </c>
      <c r="J38" s="76">
        <f>分析係数表!G41</f>
        <v>0.49662731871838112</v>
      </c>
      <c r="K38" s="78">
        <f t="shared" si="3"/>
        <v>1.4886454312781764E-4</v>
      </c>
      <c r="L38" s="79"/>
      <c r="M38" s="80"/>
      <c r="N38" s="81">
        <f>分析係数表!H41</f>
        <v>5.2870632296107417E-2</v>
      </c>
      <c r="O38" s="82">
        <f t="shared" si="4"/>
        <v>0.76727831976154348</v>
      </c>
      <c r="P38" s="76">
        <f>分析係数表!C41</f>
        <v>0.20545717383447781</v>
      </c>
      <c r="Q38" s="82">
        <f t="shared" si="5"/>
        <v>0.15764283512267349</v>
      </c>
      <c r="R38" s="83">
        <v>0.15854351052323862</v>
      </c>
      <c r="S38" s="84">
        <f t="shared" si="6"/>
        <v>0.15884326153877273</v>
      </c>
      <c r="T38" s="85">
        <f>分析係数表!F41</f>
        <v>0.59106239460370991</v>
      </c>
      <c r="U38" s="86">
        <f t="shared" si="7"/>
        <v>9.3886278531770381E-2</v>
      </c>
      <c r="V38" s="87">
        <f>分析係数表!D41</f>
        <v>0.2799325463743676</v>
      </c>
      <c r="W38" s="167">
        <f t="shared" si="8"/>
        <v>0</v>
      </c>
      <c r="X38" s="76">
        <f>分析係数表!E41</f>
        <v>0.26559865092748736</v>
      </c>
      <c r="Y38" s="166">
        <f t="shared" si="9"/>
        <v>0</v>
      </c>
    </row>
    <row r="39" spans="1:25" x14ac:dyDescent="0.2">
      <c r="A39" s="6" t="s">
        <v>51</v>
      </c>
      <c r="B39" s="5" t="s">
        <v>367</v>
      </c>
      <c r="C39" s="90"/>
      <c r="D39" s="76">
        <f>投入係数表!U39</f>
        <v>6.993006993006993E-4</v>
      </c>
      <c r="E39" s="77">
        <f>$C$23*D39</f>
        <v>6.9930069930069935E-2</v>
      </c>
      <c r="F39" s="76">
        <f>分析係数表!C42</f>
        <v>0.63260340632603407</v>
      </c>
      <c r="G39" s="77">
        <f>E39*F39</f>
        <v>4.4238000442380007E-2</v>
      </c>
      <c r="H39" s="77">
        <v>5.0951352421976952E-2</v>
      </c>
      <c r="I39" s="77">
        <f>C39+H39</f>
        <v>5.0951352421976952E-2</v>
      </c>
      <c r="J39" s="76">
        <f>分析係数表!G42</f>
        <v>0.48091603053435117</v>
      </c>
      <c r="K39" s="78">
        <f>I39*J39</f>
        <v>2.4503322157133956E-2</v>
      </c>
      <c r="L39" s="79"/>
      <c r="M39" s="80"/>
      <c r="N39" s="81">
        <f>分析係数表!H42</f>
        <v>1.4900992071397267E-2</v>
      </c>
      <c r="O39" s="82">
        <f t="shared" si="4"/>
        <v>0.21624875025683291</v>
      </c>
      <c r="P39" s="76">
        <f>分析係数表!C42</f>
        <v>0.63260340632603407</v>
      </c>
      <c r="Q39" s="82">
        <f>O39*P39</f>
        <v>0.13679969602622033</v>
      </c>
      <c r="R39" s="83">
        <v>0.13907782667780788</v>
      </c>
      <c r="S39" s="84">
        <f>I39+R39</f>
        <v>0.19002917909978484</v>
      </c>
      <c r="T39" s="85">
        <f>分析係数表!F42</f>
        <v>0.54580152671755722</v>
      </c>
      <c r="U39" s="86">
        <f>S39*T39</f>
        <v>0.10371821607354668</v>
      </c>
      <c r="V39" s="87">
        <f>分析係数表!D42</f>
        <v>0.26335877862595419</v>
      </c>
      <c r="W39" s="167">
        <f>ROUND(S39*V39,0)</f>
        <v>0</v>
      </c>
      <c r="X39" s="76">
        <f>分析係数表!E42</f>
        <v>0.19083969465648856</v>
      </c>
      <c r="Y39" s="166">
        <f>ROUND(S39*X39,0)</f>
        <v>0</v>
      </c>
    </row>
    <row r="40" spans="1:25" x14ac:dyDescent="0.2">
      <c r="A40" s="6" t="s">
        <v>194</v>
      </c>
      <c r="B40" s="5" t="s">
        <v>41</v>
      </c>
      <c r="C40" s="90"/>
      <c r="D40" s="76">
        <f>投入係数表!U40</f>
        <v>3.7062937062937062E-2</v>
      </c>
      <c r="E40" s="77">
        <f>$C$23*D40</f>
        <v>3.7062937062937062</v>
      </c>
      <c r="F40" s="76">
        <f>分析係数表!C43</f>
        <v>0.18460513162279235</v>
      </c>
      <c r="G40" s="77">
        <f>E40*F40</f>
        <v>0.68420083748307658</v>
      </c>
      <c r="H40" s="77">
        <v>0.80944003581770585</v>
      </c>
      <c r="I40" s="77">
        <f>C40+H40</f>
        <v>0.80944003581770585</v>
      </c>
      <c r="J40" s="76">
        <f>分析係数表!G43</f>
        <v>0.34455128205128205</v>
      </c>
      <c r="K40" s="78">
        <f>I40*J40</f>
        <v>0.27889360208462621</v>
      </c>
      <c r="L40" s="79"/>
      <c r="M40" s="80"/>
      <c r="N40" s="81">
        <f>分析係数表!H43</f>
        <v>4.0001593688991595E-2</v>
      </c>
      <c r="O40" s="82">
        <f t="shared" si="4"/>
        <v>0.58051803544882419</v>
      </c>
      <c r="P40" s="76">
        <f>分析係数表!C43</f>
        <v>0.18460513162279235</v>
      </c>
      <c r="Q40" s="82">
        <f>O40*P40</f>
        <v>0.10716660834343503</v>
      </c>
      <c r="R40" s="83">
        <v>0.1402535416416569</v>
      </c>
      <c r="S40" s="84">
        <f>I40+R40</f>
        <v>0.94969357745936278</v>
      </c>
      <c r="T40" s="85">
        <f>分析係数表!F43</f>
        <v>0.64423076923076927</v>
      </c>
      <c r="U40" s="86">
        <f>S40*T40</f>
        <v>0.61182182394016649</v>
      </c>
      <c r="V40" s="87">
        <f>分析係数表!D43</f>
        <v>0.36378205128205127</v>
      </c>
      <c r="W40" s="167">
        <f>ROUND(S40*V40,0)</f>
        <v>0</v>
      </c>
      <c r="X40" s="76">
        <f>分析係数表!E43</f>
        <v>0.22596153846153846</v>
      </c>
      <c r="Y40" s="166">
        <f>ROUND(S40*X40,0)</f>
        <v>0</v>
      </c>
    </row>
    <row r="41" spans="1:25" x14ac:dyDescent="0.2">
      <c r="A41" s="6" t="s">
        <v>340</v>
      </c>
      <c r="B41" s="5" t="s">
        <v>42</v>
      </c>
      <c r="C41" s="90"/>
      <c r="D41" s="76">
        <f>投入係数表!U41</f>
        <v>0</v>
      </c>
      <c r="E41" s="77">
        <f>$C$23*D41</f>
        <v>0</v>
      </c>
      <c r="F41" s="76">
        <f>分析係数表!C44</f>
        <v>0.21127596439169138</v>
      </c>
      <c r="G41" s="77">
        <f>E41*F41</f>
        <v>0</v>
      </c>
      <c r="H41" s="77">
        <v>3.5312303689988213E-4</v>
      </c>
      <c r="I41" s="77">
        <f>C41+H41</f>
        <v>3.5312303689988213E-4</v>
      </c>
      <c r="J41" s="76">
        <f>分析係数表!G44</f>
        <v>0.28586387434554972</v>
      </c>
      <c r="K41" s="78">
        <f>I41*J41</f>
        <v>1.0094511944886682E-4</v>
      </c>
      <c r="L41" s="79"/>
      <c r="M41" s="80"/>
      <c r="N41" s="81">
        <f>分析係数表!H44</f>
        <v>0.11633929638631021</v>
      </c>
      <c r="O41" s="82">
        <f t="shared" si="4"/>
        <v>1.6883592266041501</v>
      </c>
      <c r="P41" s="76">
        <f>分析係数表!C44</f>
        <v>0.21127596439169138</v>
      </c>
      <c r="Q41" s="82">
        <f>O41*P41</f>
        <v>0.356709723840402</v>
      </c>
      <c r="R41" s="83">
        <v>0.35863714981768341</v>
      </c>
      <c r="S41" s="84">
        <f>I41+R41</f>
        <v>0.35899027285458329</v>
      </c>
      <c r="T41" s="85">
        <f>分析係数表!F44</f>
        <v>0.54973821989528793</v>
      </c>
      <c r="U41" s="86">
        <f>S41*T41</f>
        <v>0.19735067355880231</v>
      </c>
      <c r="V41" s="87">
        <f>分析係数表!D44</f>
        <v>0.41256544502617803</v>
      </c>
      <c r="W41" s="167">
        <f>ROUND(S41*V41,0)</f>
        <v>0</v>
      </c>
      <c r="X41" s="76">
        <f>分析係数表!E44</f>
        <v>0.29528795811518327</v>
      </c>
      <c r="Y41" s="166">
        <f>ROUND(S41*X41,0)</f>
        <v>0</v>
      </c>
    </row>
    <row r="42" spans="1:25" x14ac:dyDescent="0.2">
      <c r="A42" s="6" t="s">
        <v>341</v>
      </c>
      <c r="B42" s="5" t="s">
        <v>278</v>
      </c>
      <c r="C42" s="90"/>
      <c r="D42" s="76">
        <f>投入係数表!U42</f>
        <v>1.3986013986013986E-3</v>
      </c>
      <c r="E42" s="77">
        <f>$C$23*D42</f>
        <v>0.13986013986013987</v>
      </c>
      <c r="F42" s="76">
        <f>分析係数表!C45</f>
        <v>1</v>
      </c>
      <c r="G42" s="77">
        <f>E42*F42</f>
        <v>0.13986013986013987</v>
      </c>
      <c r="H42" s="77">
        <v>0.15932917797995069</v>
      </c>
      <c r="I42" s="77">
        <f>C42+H42</f>
        <v>0.15932917797995069</v>
      </c>
      <c r="J42" s="76">
        <f>分析係数表!G45</f>
        <v>0</v>
      </c>
      <c r="K42" s="78">
        <f>I42*J42</f>
        <v>0</v>
      </c>
      <c r="L42" s="79"/>
      <c r="M42" s="80"/>
      <c r="N42" s="81">
        <f>分析係数表!H45</f>
        <v>0</v>
      </c>
      <c r="O42" s="82">
        <f t="shared" si="4"/>
        <v>0</v>
      </c>
      <c r="P42" s="76">
        <f>分析係数表!C45</f>
        <v>1</v>
      </c>
      <c r="Q42" s="82">
        <f>O42*P42</f>
        <v>0</v>
      </c>
      <c r="R42" s="83">
        <v>8.9389758002437689E-3</v>
      </c>
      <c r="S42" s="84">
        <f>I42+R42</f>
        <v>0.16826815378019447</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投入係数表!U43</f>
        <v>2.7972027972027972E-3</v>
      </c>
      <c r="E43" s="77">
        <f>$C$23*D43</f>
        <v>0.27972027972027974</v>
      </c>
      <c r="F43" s="76">
        <f>分析係数表!C46</f>
        <v>0.67444574095682608</v>
      </c>
      <c r="G43" s="77">
        <f>E43*F43</f>
        <v>0.18865615131659472</v>
      </c>
      <c r="H43" s="77">
        <v>0.23082106767015628</v>
      </c>
      <c r="I43" s="77">
        <f>C43+H43</f>
        <v>0.23082106767015628</v>
      </c>
      <c r="J43" s="76">
        <f>分析係数表!G46</f>
        <v>1.0362694300518135E-2</v>
      </c>
      <c r="K43" s="78">
        <f>I43*J43</f>
        <v>2.3919281623850392E-3</v>
      </c>
      <c r="L43" s="79"/>
      <c r="M43" s="80"/>
      <c r="N43" s="81">
        <f>分析係数表!H46</f>
        <v>2.3785808199529863E-2</v>
      </c>
      <c r="O43" s="82">
        <f t="shared" si="4"/>
        <v>0.34518851311050602</v>
      </c>
      <c r="P43" s="76">
        <f>分析係数表!C46</f>
        <v>0.67444574095682608</v>
      </c>
      <c r="Q43" s="82">
        <f>O43*P43</f>
        <v>0.23281092249460031</v>
      </c>
      <c r="R43" s="83">
        <v>0.24583982332151477</v>
      </c>
      <c r="S43" s="84">
        <f>I43+R43</f>
        <v>0.47666089099167108</v>
      </c>
      <c r="T43" s="85">
        <f>分析係数表!F46</f>
        <v>0.31433506044905007</v>
      </c>
      <c r="U43" s="86">
        <f>S43*T43</f>
        <v>0.14983122998356499</v>
      </c>
      <c r="V43" s="87">
        <f>分析係数表!D46</f>
        <v>0</v>
      </c>
      <c r="W43" s="167">
        <f>ROUND(S43*V43,0)</f>
        <v>0</v>
      </c>
      <c r="X43" s="76">
        <f>分析係数表!E46</f>
        <v>1.7271157167530224E-3</v>
      </c>
      <c r="Y43" s="166">
        <f>ROUND(S43*X43,0)</f>
        <v>0</v>
      </c>
    </row>
    <row r="44" spans="1:25" x14ac:dyDescent="0.2">
      <c r="A44" s="192">
        <v>40</v>
      </c>
      <c r="B44" s="14" t="s">
        <v>150</v>
      </c>
      <c r="C44" s="197">
        <f>SUM(C5:C43)</f>
        <v>100</v>
      </c>
      <c r="D44" s="92">
        <f>投入係数表!U44</f>
        <v>0.64965034965034962</v>
      </c>
      <c r="E44" s="91">
        <f>SUM(E5:E43)</f>
        <v>64.965034965034945</v>
      </c>
      <c r="F44" s="92">
        <f>分析係数表!C47</f>
        <v>0.30293510145279712</v>
      </c>
      <c r="G44" s="91">
        <f>SUM(G5:G43)</f>
        <v>12.691283160324724</v>
      </c>
      <c r="H44" s="91">
        <f>SUM(H5:H43)</f>
        <v>14.557933447800631</v>
      </c>
      <c r="I44" s="91">
        <f>SUM(I5:I43)</f>
        <v>114.55793344780064</v>
      </c>
      <c r="J44" s="92">
        <f>分析係数表!G47</f>
        <v>0.26248630220382319</v>
      </c>
      <c r="K44" s="93">
        <f>SUM(K5:K43)</f>
        <v>23.145729953757598</v>
      </c>
      <c r="L44" s="94">
        <f>最終需要_まとめ!$L$33</f>
        <v>0.627</v>
      </c>
      <c r="M44" s="91">
        <f>K44*L44</f>
        <v>14.512372681006013</v>
      </c>
      <c r="N44" s="95">
        <f>分析係数表!H47</f>
        <v>1</v>
      </c>
      <c r="O44" s="96">
        <f>SUM(O5:O43)</f>
        <v>14.512372681006012</v>
      </c>
      <c r="P44" s="92">
        <f>分析係数表!C47</f>
        <v>0.30293510145279712</v>
      </c>
      <c r="Q44" s="96">
        <f>SUM(Q5:Q43)</f>
        <v>3.720765421071115</v>
      </c>
      <c r="R44" s="91">
        <f>SUM(R5:R43)</f>
        <v>4.1018346403688639</v>
      </c>
      <c r="S44" s="97">
        <f>SUM(S5:S43)</f>
        <v>118.65976808816946</v>
      </c>
      <c r="T44" s="98">
        <f>分析係数表!F47</f>
        <v>0.4935102885669061</v>
      </c>
      <c r="U44" s="99">
        <f>SUM(U5:U43)</f>
        <v>42.216784924347806</v>
      </c>
      <c r="V44" s="100">
        <f>分析係数表!D47</f>
        <v>0.11041032509436259</v>
      </c>
      <c r="W44" s="164">
        <f>SUM(W5:W43)</f>
        <v>8</v>
      </c>
      <c r="X44" s="92">
        <f>分析係数表!E47</f>
        <v>8.4451479361987089E-2</v>
      </c>
      <c r="Y44" s="165">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383</v>
      </c>
      <c r="S2" s="3" t="s">
        <v>152</v>
      </c>
      <c r="U2" s="64" t="s">
        <v>209</v>
      </c>
      <c r="W2" s="3" t="s">
        <v>130</v>
      </c>
      <c r="Y2" s="3" t="s">
        <v>153</v>
      </c>
    </row>
    <row r="3" spans="1:25" ht="44" x14ac:dyDescent="0.2">
      <c r="B3" s="65"/>
      <c r="C3" s="66" t="s">
        <v>227</v>
      </c>
      <c r="D3" s="66" t="s">
        <v>379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投入係数表!V5</f>
        <v>0</v>
      </c>
      <c r="E5" s="77">
        <f t="shared" ref="E5:E38" si="0">$C$24*D5</f>
        <v>0</v>
      </c>
      <c r="F5" s="76">
        <f>分析係数表!C8</f>
        <v>0.98909090909090913</v>
      </c>
      <c r="G5" s="77">
        <f t="shared" ref="G5:G38" si="1">E5*F5</f>
        <v>0</v>
      </c>
      <c r="H5" s="77">
        <f t="array" ref="H5:H43">MMULT(逆行列係数!C5:AO43,'20'!G5:G43)</f>
        <v>7.9595094759597491E-4</v>
      </c>
      <c r="I5" s="77">
        <f t="shared" ref="I5:I38" si="2">C5+H5</f>
        <v>7.9595094759597491E-4</v>
      </c>
      <c r="J5" s="76">
        <f>分析係数表!G8</f>
        <v>0.12014134275618374</v>
      </c>
      <c r="K5" s="78">
        <f t="shared" ref="K5:K43" si="3">I5*J5</f>
        <v>9.5626615612237262E-5</v>
      </c>
      <c r="L5" s="79" t="s">
        <v>183</v>
      </c>
      <c r="M5" s="80" t="s">
        <v>183</v>
      </c>
      <c r="N5" s="81">
        <f>分析係数表!H8</f>
        <v>1.3068249731064983E-2</v>
      </c>
      <c r="O5" s="82">
        <f t="shared" ref="O5:O43" si="4">$M$44*N5</f>
        <v>0.17028547548393877</v>
      </c>
      <c r="P5" s="76">
        <f>分析係数表!C8</f>
        <v>0.98909090909090913</v>
      </c>
      <c r="Q5" s="82">
        <f t="shared" ref="Q5:Q38" si="5">O5*P5</f>
        <v>0.16842781575138671</v>
      </c>
      <c r="R5" s="83">
        <f t="array" ref="R5:R43">MMULT(逆行列係数!C5:AO43,'20'!Q5:Q43)</f>
        <v>0.20521743911150916</v>
      </c>
      <c r="S5" s="84">
        <f t="shared" ref="S5:S38" si="6">I5+R5</f>
        <v>0.20601339005910513</v>
      </c>
      <c r="T5" s="85">
        <f>分析係数表!F8</f>
        <v>0.45141342756183744</v>
      </c>
      <c r="U5" s="86">
        <f t="shared" ref="U5:U38" si="7">S5*T5</f>
        <v>9.2997210530214411E-2</v>
      </c>
      <c r="V5" s="87">
        <f>分析係数表!D8</f>
        <v>0.18992932862190812</v>
      </c>
      <c r="W5" s="88">
        <f t="shared" ref="W5:W38" si="8">ROUND(S5*V5,0)</f>
        <v>0</v>
      </c>
      <c r="X5" s="76">
        <f>分析係数表!E8</f>
        <v>0.11484098939929328</v>
      </c>
      <c r="Y5" s="89">
        <f t="shared" ref="Y5:Y38" si="9">ROUND(S5*X5,0)</f>
        <v>0</v>
      </c>
    </row>
    <row r="6" spans="1:25" x14ac:dyDescent="0.2">
      <c r="A6" s="6" t="s">
        <v>219</v>
      </c>
      <c r="B6" s="5" t="s">
        <v>265</v>
      </c>
      <c r="C6" s="90"/>
      <c r="D6" s="76">
        <f>投入係数表!V6</f>
        <v>0</v>
      </c>
      <c r="E6" s="77">
        <f t="shared" si="0"/>
        <v>0</v>
      </c>
      <c r="F6" s="76">
        <f>分析係数表!C9</f>
        <v>0.97580645161290325</v>
      </c>
      <c r="G6" s="77">
        <f t="shared" si="1"/>
        <v>0</v>
      </c>
      <c r="H6" s="77">
        <v>1.5781755103921626E-3</v>
      </c>
      <c r="I6" s="77">
        <f t="shared" si="2"/>
        <v>1.5781755103921626E-3</v>
      </c>
      <c r="J6" s="76">
        <f>分析係数表!G9</f>
        <v>0.23846153846153847</v>
      </c>
      <c r="K6" s="78">
        <f t="shared" si="3"/>
        <v>3.7633416017043879E-4</v>
      </c>
      <c r="L6" s="79"/>
      <c r="M6" s="80"/>
      <c r="N6" s="81">
        <f>分析係数表!H9</f>
        <v>6.773178214271485E-4</v>
      </c>
      <c r="O6" s="82">
        <f t="shared" si="4"/>
        <v>8.8257715952041425E-3</v>
      </c>
      <c r="P6" s="76">
        <f>分析係数表!C9</f>
        <v>0.97580645161290325</v>
      </c>
      <c r="Q6" s="82">
        <f t="shared" si="5"/>
        <v>8.6122448630621077E-3</v>
      </c>
      <c r="R6" s="83">
        <v>1.2053230941969055E-2</v>
      </c>
      <c r="S6" s="84">
        <f t="shared" si="6"/>
        <v>1.3631406452361217E-2</v>
      </c>
      <c r="T6" s="85">
        <f>分析係数表!F9</f>
        <v>0.65384615384615385</v>
      </c>
      <c r="U6" s="86">
        <f t="shared" si="7"/>
        <v>8.9128426803900263E-3</v>
      </c>
      <c r="V6" s="87">
        <f>分析係数表!D9</f>
        <v>0.11538461538461539</v>
      </c>
      <c r="W6" s="88">
        <f t="shared" si="8"/>
        <v>0</v>
      </c>
      <c r="X6" s="76">
        <f>分析係数表!E9</f>
        <v>0</v>
      </c>
      <c r="Y6" s="89">
        <f t="shared" si="9"/>
        <v>0</v>
      </c>
    </row>
    <row r="7" spans="1:25" x14ac:dyDescent="0.2">
      <c r="A7" s="6" t="s">
        <v>220</v>
      </c>
      <c r="B7" s="5" t="s">
        <v>266</v>
      </c>
      <c r="C7" s="90"/>
      <c r="D7" s="76">
        <f>投入係数表!V7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1.7651543190408285E-2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投入係数表!V8</f>
        <v>0</v>
      </c>
      <c r="E8" s="77">
        <f t="shared" si="0"/>
        <v>0</v>
      </c>
      <c r="F8" s="76">
        <f>分析係数表!C11</f>
        <v>0.58682634730538918</v>
      </c>
      <c r="G8" s="77">
        <f t="shared" si="1"/>
        <v>0</v>
      </c>
      <c r="H8" s="77">
        <v>3.2829408134306202E-2</v>
      </c>
      <c r="I8" s="77">
        <f t="shared" si="2"/>
        <v>3.2829408134306202E-2</v>
      </c>
      <c r="J8" s="76">
        <f>分析係数表!G11</f>
        <v>0.35416666666666669</v>
      </c>
      <c r="K8" s="78">
        <f t="shared" si="3"/>
        <v>1.1627082047566781E-2</v>
      </c>
      <c r="L8" s="79"/>
      <c r="M8" s="80"/>
      <c r="N8" s="81">
        <f>分析係数表!H11</f>
        <v>-3.9842224789832265E-5</v>
      </c>
      <c r="O8" s="82">
        <f t="shared" si="4"/>
        <v>-5.1916303501200838E-4</v>
      </c>
      <c r="P8" s="76">
        <f>分析係数表!C11</f>
        <v>0.58682634730538918</v>
      </c>
      <c r="Q8" s="82">
        <f t="shared" si="5"/>
        <v>-3.0465854749207676E-4</v>
      </c>
      <c r="R8" s="83">
        <v>3.6221705886390586E-3</v>
      </c>
      <c r="S8" s="84">
        <f t="shared" si="6"/>
        <v>3.6451578722945258E-2</v>
      </c>
      <c r="T8" s="85">
        <f>分析係数表!F11</f>
        <v>0.57638888888888884</v>
      </c>
      <c r="U8" s="86">
        <f t="shared" si="7"/>
        <v>2.1010284958364277E-2</v>
      </c>
      <c r="V8" s="87">
        <f>分析係数表!D11</f>
        <v>0</v>
      </c>
      <c r="W8" s="88">
        <f t="shared" si="8"/>
        <v>0</v>
      </c>
      <c r="X8" s="76">
        <f>分析係数表!E11</f>
        <v>0</v>
      </c>
      <c r="Y8" s="89">
        <f t="shared" si="9"/>
        <v>0</v>
      </c>
    </row>
    <row r="9" spans="1:25" x14ac:dyDescent="0.2">
      <c r="A9" s="6" t="s">
        <v>222</v>
      </c>
      <c r="B9" s="5" t="s">
        <v>190</v>
      </c>
      <c r="C9" s="90"/>
      <c r="D9" s="76">
        <f>投入係数表!V9</f>
        <v>0</v>
      </c>
      <c r="E9" s="77">
        <f t="shared" si="0"/>
        <v>0</v>
      </c>
      <c r="F9" s="76">
        <f>分析係数表!C12</f>
        <v>4.9122807017544234E-3</v>
      </c>
      <c r="G9" s="77">
        <f t="shared" si="1"/>
        <v>0</v>
      </c>
      <c r="H9" s="77">
        <v>2.2365104951566377E-6</v>
      </c>
      <c r="I9" s="77">
        <f t="shared" si="2"/>
        <v>2.2365104951566377E-6</v>
      </c>
      <c r="J9" s="76">
        <f>分析係数表!G12</f>
        <v>0.15517241379310345</v>
      </c>
      <c r="K9" s="78">
        <f t="shared" si="3"/>
        <v>3.470447320070645E-7</v>
      </c>
      <c r="L9" s="79"/>
      <c r="M9" s="80"/>
      <c r="N9" s="81">
        <f>分析係数表!H12</f>
        <v>9.8290768556516195E-2</v>
      </c>
      <c r="O9" s="82">
        <f t="shared" si="4"/>
        <v>1.2807752073746246</v>
      </c>
      <c r="P9" s="76">
        <f>分析係数表!C12</f>
        <v>4.9122807017544234E-3</v>
      </c>
      <c r="Q9" s="82">
        <f t="shared" si="5"/>
        <v>6.2915273344718884E-3</v>
      </c>
      <c r="R9" s="83">
        <v>6.6545400592210998E-3</v>
      </c>
      <c r="S9" s="84">
        <f t="shared" si="6"/>
        <v>6.6567765697162565E-3</v>
      </c>
      <c r="T9" s="85">
        <f>分析係数表!F12</f>
        <v>0.31896551724137934</v>
      </c>
      <c r="U9" s="86">
        <f t="shared" si="7"/>
        <v>2.1232821817198408E-3</v>
      </c>
      <c r="V9" s="87">
        <f>分析係数表!D12</f>
        <v>0.18965517241379309</v>
      </c>
      <c r="W9" s="88">
        <f t="shared" si="8"/>
        <v>0</v>
      </c>
      <c r="X9" s="76">
        <f>分析係数表!E12</f>
        <v>0.12931034482758622</v>
      </c>
      <c r="Y9" s="89">
        <f t="shared" si="9"/>
        <v>0</v>
      </c>
    </row>
    <row r="10" spans="1:25" x14ac:dyDescent="0.2">
      <c r="A10" s="6" t="s">
        <v>223</v>
      </c>
      <c r="B10" s="5" t="s">
        <v>28</v>
      </c>
      <c r="C10" s="90"/>
      <c r="D10" s="76">
        <f>投入係数表!V10</f>
        <v>0</v>
      </c>
      <c r="E10" s="77">
        <f t="shared" si="0"/>
        <v>0</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0.19209032295444312</v>
      </c>
      <c r="P10" s="76">
        <f>分析係数表!C13</f>
        <v>0</v>
      </c>
      <c r="Q10" s="82">
        <f t="shared" si="5"/>
        <v>0</v>
      </c>
      <c r="R10" s="83">
        <v>0</v>
      </c>
      <c r="S10" s="84">
        <f t="shared" si="6"/>
        <v>0</v>
      </c>
      <c r="T10" s="85">
        <f>分析係数表!F13</f>
        <v>0.38505747126436779</v>
      </c>
      <c r="U10" s="86">
        <f t="shared" si="7"/>
        <v>0</v>
      </c>
      <c r="V10" s="87">
        <f>分析係数表!D13</f>
        <v>0.37931034482758619</v>
      </c>
      <c r="W10" s="88">
        <f t="shared" si="8"/>
        <v>0</v>
      </c>
      <c r="X10" s="76">
        <f>分析係数表!E13</f>
        <v>0.33333333333333331</v>
      </c>
      <c r="Y10" s="89">
        <f t="shared" si="9"/>
        <v>0</v>
      </c>
    </row>
    <row r="11" spans="1:25" x14ac:dyDescent="0.2">
      <c r="A11" s="6" t="s">
        <v>224</v>
      </c>
      <c r="B11" s="5" t="s">
        <v>267</v>
      </c>
      <c r="C11" s="90"/>
      <c r="D11" s="76">
        <f>投入係数表!V11</f>
        <v>0</v>
      </c>
      <c r="E11" s="77">
        <f t="shared" si="0"/>
        <v>0</v>
      </c>
      <c r="F11" s="76">
        <f>分析係数表!C14</f>
        <v>0.28421052631578947</v>
      </c>
      <c r="G11" s="77">
        <f t="shared" si="1"/>
        <v>0</v>
      </c>
      <c r="H11" s="77">
        <v>1.7303867625116515E-2</v>
      </c>
      <c r="I11" s="77">
        <f t="shared" si="2"/>
        <v>1.7303867625116515E-2</v>
      </c>
      <c r="J11" s="76">
        <f>分析係数表!G14</f>
        <v>0.16638935108153077</v>
      </c>
      <c r="K11" s="78">
        <f t="shared" si="3"/>
        <v>2.8791793053438461E-3</v>
      </c>
      <c r="L11" s="79"/>
      <c r="M11" s="80"/>
      <c r="N11" s="81">
        <f>分析係数表!H14</f>
        <v>1.2351089684848001E-3</v>
      </c>
      <c r="O11" s="82">
        <f t="shared" si="4"/>
        <v>1.6094054085372258E-2</v>
      </c>
      <c r="P11" s="76">
        <f>分析係数表!C14</f>
        <v>0.28421052631578947</v>
      </c>
      <c r="Q11" s="82">
        <f t="shared" si="5"/>
        <v>4.5740995821584307E-3</v>
      </c>
      <c r="R11" s="83">
        <v>1.9782943329835073E-2</v>
      </c>
      <c r="S11" s="84">
        <f t="shared" si="6"/>
        <v>3.7086810954951588E-2</v>
      </c>
      <c r="T11" s="85">
        <f>分析係数表!F14</f>
        <v>0.35440931780366058</v>
      </c>
      <c r="U11" s="86">
        <f t="shared" si="7"/>
        <v>1.3143911370057718E-2</v>
      </c>
      <c r="V11" s="87">
        <f>分析係数表!D14</f>
        <v>9.9833610648918464E-2</v>
      </c>
      <c r="W11" s="88">
        <f t="shared" si="8"/>
        <v>0</v>
      </c>
      <c r="X11" s="76">
        <f>分析係数表!E14</f>
        <v>6.8219633943427616E-2</v>
      </c>
      <c r="Y11" s="89">
        <f t="shared" si="9"/>
        <v>0</v>
      </c>
    </row>
    <row r="12" spans="1:25" x14ac:dyDescent="0.2">
      <c r="A12" s="6" t="s">
        <v>225</v>
      </c>
      <c r="B12" s="5" t="s">
        <v>29</v>
      </c>
      <c r="C12" s="90"/>
      <c r="D12" s="76">
        <f>投入係数表!V12</f>
        <v>0</v>
      </c>
      <c r="E12" s="77">
        <f t="shared" si="0"/>
        <v>0</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0.11888833501774992</v>
      </c>
      <c r="P12" s="76">
        <f>分析係数表!C15</f>
        <v>0</v>
      </c>
      <c r="Q12" s="82">
        <f t="shared" si="5"/>
        <v>0</v>
      </c>
      <c r="R12" s="83">
        <v>0</v>
      </c>
      <c r="S12" s="84">
        <f t="shared" si="6"/>
        <v>0</v>
      </c>
      <c r="T12" s="85">
        <f>分析係数表!F15</f>
        <v>0.30337941628264209</v>
      </c>
      <c r="U12" s="86">
        <f t="shared" si="7"/>
        <v>0</v>
      </c>
      <c r="V12" s="87">
        <f>分析係数表!D15</f>
        <v>4.6082949308755762E-2</v>
      </c>
      <c r="W12" s="88">
        <f t="shared" si="8"/>
        <v>0</v>
      </c>
      <c r="X12" s="76">
        <f>分析係数表!E15</f>
        <v>4.3010752688172046E-2</v>
      </c>
      <c r="Y12" s="89">
        <f t="shared" si="9"/>
        <v>0</v>
      </c>
    </row>
    <row r="13" spans="1:25" x14ac:dyDescent="0.2">
      <c r="A13" s="6" t="s">
        <v>226</v>
      </c>
      <c r="B13" s="5" t="s">
        <v>30</v>
      </c>
      <c r="C13" s="90"/>
      <c r="D13" s="76">
        <f>投入係数表!V13</f>
        <v>0</v>
      </c>
      <c r="E13" s="77">
        <f t="shared" si="0"/>
        <v>0</v>
      </c>
      <c r="F13" s="76">
        <f>分析係数表!C16</f>
        <v>1.2870012870012881E-2</v>
      </c>
      <c r="G13" s="77">
        <f t="shared" si="1"/>
        <v>0</v>
      </c>
      <c r="H13" s="77">
        <v>2.5595645964599368E-4</v>
      </c>
      <c r="I13" s="77">
        <f t="shared" si="2"/>
        <v>2.5595645964599368E-4</v>
      </c>
      <c r="J13" s="76">
        <f>分析係数表!G16</f>
        <v>4.3478260869565216E-2</v>
      </c>
      <c r="K13" s="78">
        <f t="shared" si="3"/>
        <v>1.1128541723738856E-5</v>
      </c>
      <c r="L13" s="79"/>
      <c r="M13" s="80"/>
      <c r="N13" s="81">
        <f>分析係数表!H16</f>
        <v>1.7650105581895694E-2</v>
      </c>
      <c r="O13" s="82">
        <f t="shared" si="4"/>
        <v>0.22998922451031972</v>
      </c>
      <c r="P13" s="76">
        <f>分析係数表!C16</f>
        <v>1.2870012870012881E-2</v>
      </c>
      <c r="Q13" s="82">
        <f t="shared" si="5"/>
        <v>2.959964279412097E-3</v>
      </c>
      <c r="R13" s="83">
        <v>3.1909496643973364E-3</v>
      </c>
      <c r="S13" s="84">
        <f t="shared" si="6"/>
        <v>3.4469061240433299E-3</v>
      </c>
      <c r="T13" s="85">
        <f>分析係数表!F16</f>
        <v>0.30434782608695654</v>
      </c>
      <c r="U13" s="86">
        <f t="shared" si="7"/>
        <v>1.0490583855784048E-3</v>
      </c>
      <c r="V13" s="87">
        <f>分析係数表!D16</f>
        <v>0</v>
      </c>
      <c r="W13" s="88">
        <f t="shared" si="8"/>
        <v>0</v>
      </c>
      <c r="X13" s="76">
        <f>分析係数表!E16</f>
        <v>0</v>
      </c>
      <c r="Y13" s="89">
        <f t="shared" si="9"/>
        <v>0</v>
      </c>
    </row>
    <row r="14" spans="1:25" x14ac:dyDescent="0.2">
      <c r="A14" s="6" t="s">
        <v>2</v>
      </c>
      <c r="B14" s="5" t="s">
        <v>364</v>
      </c>
      <c r="C14" s="90"/>
      <c r="D14" s="76">
        <f>投入係数表!V14</f>
        <v>4.6153846153846156E-2</v>
      </c>
      <c r="E14" s="77">
        <f t="shared" si="0"/>
        <v>4.6153846153846159</v>
      </c>
      <c r="F14" s="76">
        <f>分析係数表!C17</f>
        <v>0.42397137745974955</v>
      </c>
      <c r="G14" s="77">
        <f t="shared" si="1"/>
        <v>1.9567909728911519</v>
      </c>
      <c r="H14" s="77">
        <v>2.2492853577514391</v>
      </c>
      <c r="I14" s="77">
        <f t="shared" si="2"/>
        <v>2.2492853577514391</v>
      </c>
      <c r="J14" s="76">
        <f>分析係数表!G17</f>
        <v>0.21220930232558138</v>
      </c>
      <c r="K14" s="78">
        <f t="shared" si="3"/>
        <v>0.47731927649957862</v>
      </c>
      <c r="L14" s="79"/>
      <c r="M14" s="80"/>
      <c r="N14" s="81">
        <f>分析係数表!H17</f>
        <v>2.9483246344475873E-3</v>
      </c>
      <c r="O14" s="82">
        <f t="shared" si="4"/>
        <v>3.8418064590888618E-2</v>
      </c>
      <c r="P14" s="76">
        <f>分析係数表!C17</f>
        <v>0.42397137745974955</v>
      </c>
      <c r="Q14" s="82">
        <f t="shared" si="5"/>
        <v>1.6288159763936678E-2</v>
      </c>
      <c r="R14" s="83">
        <v>3.2729083678263313E-2</v>
      </c>
      <c r="S14" s="84">
        <f t="shared" si="6"/>
        <v>2.2820144414297023</v>
      </c>
      <c r="T14" s="85">
        <f>分析係数表!F17</f>
        <v>0.32194767441860467</v>
      </c>
      <c r="U14" s="86">
        <f t="shared" si="7"/>
        <v>0.73468924240796385</v>
      </c>
      <c r="V14" s="87">
        <f>分析係数表!D17</f>
        <v>4.1908914728682169E-2</v>
      </c>
      <c r="W14" s="88">
        <f t="shared" si="8"/>
        <v>0</v>
      </c>
      <c r="X14" s="76">
        <f>分析係数表!E17</f>
        <v>4.2151162790697673E-2</v>
      </c>
      <c r="Y14" s="89">
        <f t="shared" si="9"/>
        <v>0</v>
      </c>
    </row>
    <row r="15" spans="1:25" x14ac:dyDescent="0.2">
      <c r="A15" s="6" t="s">
        <v>3</v>
      </c>
      <c r="B15" s="5" t="s">
        <v>31</v>
      </c>
      <c r="C15" s="90"/>
      <c r="D15" s="76">
        <f>投入係数表!V15</f>
        <v>0</v>
      </c>
      <c r="E15" s="77">
        <f t="shared" si="0"/>
        <v>0</v>
      </c>
      <c r="F15" s="76">
        <f>分析係数表!C18</f>
        <v>0.3411764705882353</v>
      </c>
      <c r="G15" s="77">
        <f t="shared" si="1"/>
        <v>0</v>
      </c>
      <c r="H15" s="77">
        <v>2.0977540178178235E-2</v>
      </c>
      <c r="I15" s="77">
        <f t="shared" si="2"/>
        <v>2.0977540178178235E-2</v>
      </c>
      <c r="J15" s="76">
        <f>分析係数表!G18</f>
        <v>0.21582733812949639</v>
      </c>
      <c r="K15" s="78">
        <f t="shared" si="3"/>
        <v>4.5275266571607698E-3</v>
      </c>
      <c r="L15" s="79"/>
      <c r="M15" s="80"/>
      <c r="N15" s="81">
        <f>分析係数表!H18</f>
        <v>4.7810669747798716E-4</v>
      </c>
      <c r="O15" s="82">
        <f t="shared" si="4"/>
        <v>6.2299564201441001E-3</v>
      </c>
      <c r="P15" s="76">
        <f>分析係数表!C18</f>
        <v>0.3411764705882353</v>
      </c>
      <c r="Q15" s="82">
        <f t="shared" si="5"/>
        <v>2.1255145433432812E-3</v>
      </c>
      <c r="R15" s="83">
        <v>4.4223364467050668E-3</v>
      </c>
      <c r="S15" s="84">
        <f t="shared" si="6"/>
        <v>2.5399876624883303E-2</v>
      </c>
      <c r="T15" s="85">
        <f>分析係数表!F18</f>
        <v>0.45899280575539569</v>
      </c>
      <c r="U15" s="86">
        <f t="shared" si="7"/>
        <v>1.1658360637896078E-2</v>
      </c>
      <c r="V15" s="87">
        <f>分析係数表!D18</f>
        <v>0.1223021582733813</v>
      </c>
      <c r="W15" s="88">
        <f t="shared" si="8"/>
        <v>0</v>
      </c>
      <c r="X15" s="76">
        <f>分析係数表!E18</f>
        <v>0.12949640287769784</v>
      </c>
      <c r="Y15" s="89">
        <f t="shared" si="9"/>
        <v>0</v>
      </c>
    </row>
    <row r="16" spans="1:25" x14ac:dyDescent="0.2">
      <c r="A16" s="6" t="s">
        <v>4</v>
      </c>
      <c r="B16" s="5" t="s">
        <v>32</v>
      </c>
      <c r="C16" s="90"/>
      <c r="D16" s="76">
        <f>投入係数表!V16</f>
        <v>0</v>
      </c>
      <c r="E16" s="77">
        <f t="shared" si="0"/>
        <v>0</v>
      </c>
      <c r="F16" s="76">
        <f>分析係数表!C19</f>
        <v>3.2631144155307767E-2</v>
      </c>
      <c r="G16" s="77">
        <f t="shared" si="1"/>
        <v>0</v>
      </c>
      <c r="H16" s="77">
        <v>2.6145413891303294E-2</v>
      </c>
      <c r="I16" s="77">
        <f t="shared" si="2"/>
        <v>2.6145413891303294E-2</v>
      </c>
      <c r="J16" s="76">
        <f>分析係数表!G19</f>
        <v>5.8988764044943819E-2</v>
      </c>
      <c r="K16" s="78">
        <f t="shared" si="3"/>
        <v>1.5422856508914863E-3</v>
      </c>
      <c r="L16" s="79"/>
      <c r="M16" s="80"/>
      <c r="N16" s="81">
        <f>分析係数表!H19</f>
        <v>-1.1952667436949679E-4</v>
      </c>
      <c r="O16" s="82">
        <f t="shared" si="4"/>
        <v>-1.557489105036025E-3</v>
      </c>
      <c r="P16" s="76">
        <f>分析係数表!C19</f>
        <v>3.2631144155307767E-2</v>
      </c>
      <c r="Q16" s="82">
        <f t="shared" si="5"/>
        <v>-5.0822651506751816E-5</v>
      </c>
      <c r="R16" s="83">
        <v>3.2696993852183445E-4</v>
      </c>
      <c r="S16" s="84">
        <f t="shared" si="6"/>
        <v>2.6472383829825127E-2</v>
      </c>
      <c r="T16" s="85">
        <f>分析係数表!F19</f>
        <v>0.2443820224719101</v>
      </c>
      <c r="U16" s="86">
        <f t="shared" si="7"/>
        <v>6.4693746999853535E-3</v>
      </c>
      <c r="V16" s="87">
        <f>分析係数表!D19</f>
        <v>4.49438202247191E-2</v>
      </c>
      <c r="W16" s="88">
        <f t="shared" si="8"/>
        <v>0</v>
      </c>
      <c r="X16" s="76">
        <f>分析係数表!E19</f>
        <v>4.7752808988764044E-2</v>
      </c>
      <c r="Y16" s="89">
        <f t="shared" si="9"/>
        <v>0</v>
      </c>
    </row>
    <row r="17" spans="1:25" x14ac:dyDescent="0.2">
      <c r="A17" s="6" t="s">
        <v>5</v>
      </c>
      <c r="B17" s="5" t="s">
        <v>33</v>
      </c>
      <c r="C17" s="90"/>
      <c r="D17" s="76">
        <f>投入係数表!V17</f>
        <v>4.6153846153846156E-2</v>
      </c>
      <c r="E17" s="77">
        <f t="shared" si="0"/>
        <v>4.6153846153846159</v>
      </c>
      <c r="F17" s="76">
        <f>分析係数表!C20</f>
        <v>6.4516129032258118E-2</v>
      </c>
      <c r="G17" s="77">
        <f t="shared" si="1"/>
        <v>0.29776674937965286</v>
      </c>
      <c r="H17" s="77">
        <v>0.32798385290092535</v>
      </c>
      <c r="I17" s="77">
        <f t="shared" si="2"/>
        <v>0.32798385290092535</v>
      </c>
      <c r="J17" s="76">
        <f>分析係数表!G20</f>
        <v>0.10153846153846154</v>
      </c>
      <c r="K17" s="78">
        <f t="shared" si="3"/>
        <v>3.3302975833017036E-2</v>
      </c>
      <c r="L17" s="79"/>
      <c r="M17" s="80"/>
      <c r="N17" s="81">
        <f>分析係数表!H20</f>
        <v>5.9763337184748399E-4</v>
      </c>
      <c r="O17" s="82">
        <f t="shared" si="4"/>
        <v>7.7874455251801264E-3</v>
      </c>
      <c r="P17" s="76">
        <f>分析係数表!C20</f>
        <v>6.4516129032258118E-2</v>
      </c>
      <c r="Q17" s="82">
        <f t="shared" si="5"/>
        <v>5.0241584033420216E-4</v>
      </c>
      <c r="R17" s="83">
        <v>1.1858646427351336E-3</v>
      </c>
      <c r="S17" s="84">
        <f t="shared" si="6"/>
        <v>0.32916971754366048</v>
      </c>
      <c r="T17" s="85">
        <f>分析係数表!F20</f>
        <v>0.22461538461538461</v>
      </c>
      <c r="U17" s="86">
        <f t="shared" si="7"/>
        <v>7.3936582709806811E-2</v>
      </c>
      <c r="V17" s="87">
        <f>分析係数表!D20</f>
        <v>1.2307692307692308E-2</v>
      </c>
      <c r="W17" s="88">
        <f t="shared" si="8"/>
        <v>0</v>
      </c>
      <c r="X17" s="76">
        <f>分析係数表!E20</f>
        <v>1.2307692307692308E-2</v>
      </c>
      <c r="Y17" s="89">
        <f t="shared" si="9"/>
        <v>0</v>
      </c>
    </row>
    <row r="18" spans="1:25" x14ac:dyDescent="0.2">
      <c r="A18" s="6" t="s">
        <v>6</v>
      </c>
      <c r="B18" s="5" t="s">
        <v>34</v>
      </c>
      <c r="C18" s="90"/>
      <c r="D18" s="76">
        <f>投入係数表!V18</f>
        <v>3.0769230769230771E-2</v>
      </c>
      <c r="E18" s="77">
        <f t="shared" si="0"/>
        <v>3.0769230769230771</v>
      </c>
      <c r="F18" s="76">
        <f>分析係数表!C21</f>
        <v>0.91527001862197399</v>
      </c>
      <c r="G18" s="77">
        <f t="shared" si="1"/>
        <v>2.8162154419137662</v>
      </c>
      <c r="H18" s="77">
        <v>3.0847998769170561</v>
      </c>
      <c r="I18" s="77">
        <f t="shared" si="2"/>
        <v>3.0847998769170561</v>
      </c>
      <c r="J18" s="76">
        <f>分析係数表!G21</f>
        <v>0.28514332965821387</v>
      </c>
      <c r="K18" s="78">
        <f t="shared" si="3"/>
        <v>0.87961010823337771</v>
      </c>
      <c r="L18" s="79"/>
      <c r="M18" s="80"/>
      <c r="N18" s="81">
        <f>分析係数表!H21</f>
        <v>9.9605561974580657E-4</v>
      </c>
      <c r="O18" s="82">
        <f t="shared" si="4"/>
        <v>1.2979075875300209E-2</v>
      </c>
      <c r="P18" s="76">
        <f>分析係数表!C21</f>
        <v>0.91527001862197399</v>
      </c>
      <c r="Q18" s="82">
        <f t="shared" si="5"/>
        <v>1.1879359018082035E-2</v>
      </c>
      <c r="R18" s="83">
        <v>2.4886178589397248E-2</v>
      </c>
      <c r="S18" s="84">
        <f t="shared" si="6"/>
        <v>3.1096860555064536</v>
      </c>
      <c r="T18" s="85">
        <f>分析係数表!F21</f>
        <v>0.42530319735391398</v>
      </c>
      <c r="U18" s="86">
        <f t="shared" si="7"/>
        <v>1.3225594221737755</v>
      </c>
      <c r="V18" s="87">
        <f>分析係数表!D21</f>
        <v>8.7513781697905177E-2</v>
      </c>
      <c r="W18" s="88">
        <f t="shared" si="8"/>
        <v>0</v>
      </c>
      <c r="X18" s="76">
        <f>分析係数表!E21</f>
        <v>7.5661521499448728E-2</v>
      </c>
      <c r="Y18" s="89">
        <f t="shared" si="9"/>
        <v>0</v>
      </c>
    </row>
    <row r="19" spans="1:25" x14ac:dyDescent="0.2">
      <c r="A19" s="6" t="s">
        <v>7</v>
      </c>
      <c r="B19" s="5" t="s">
        <v>268</v>
      </c>
      <c r="C19" s="90"/>
      <c r="D19" s="76">
        <f>投入係数表!V19</f>
        <v>0</v>
      </c>
      <c r="E19" s="77">
        <f t="shared" si="0"/>
        <v>0</v>
      </c>
      <c r="F19" s="76">
        <f>分析係数表!C22</f>
        <v>0.14107142857142863</v>
      </c>
      <c r="G19" s="77">
        <f t="shared" si="1"/>
        <v>0</v>
      </c>
      <c r="H19" s="77">
        <v>3.7476977298917607E-3</v>
      </c>
      <c r="I19" s="77">
        <f t="shared" si="2"/>
        <v>3.7476977298917607E-3</v>
      </c>
      <c r="J19" s="76">
        <f>分析係数表!G22</f>
        <v>0.19425587467362923</v>
      </c>
      <c r="K19" s="78">
        <f t="shared" si="3"/>
        <v>7.2801230053249862E-4</v>
      </c>
      <c r="L19" s="79"/>
      <c r="M19" s="80"/>
      <c r="N19" s="81">
        <f>分析係数表!H22</f>
        <v>3.9842224789832265E-5</v>
      </c>
      <c r="O19" s="82">
        <f t="shared" si="4"/>
        <v>5.1916303501200838E-4</v>
      </c>
      <c r="P19" s="76">
        <f>分析係数表!C22</f>
        <v>0.14107142857142863</v>
      </c>
      <c r="Q19" s="82">
        <f t="shared" si="5"/>
        <v>7.3239071010622642E-5</v>
      </c>
      <c r="R19" s="83">
        <v>6.1541491726418236E-4</v>
      </c>
      <c r="S19" s="84">
        <f t="shared" si="6"/>
        <v>4.3631126471559431E-3</v>
      </c>
      <c r="T19" s="85">
        <f>分析係数表!F22</f>
        <v>0.41148825065274153</v>
      </c>
      <c r="U19" s="86">
        <f t="shared" si="7"/>
        <v>1.7953695905790514E-3</v>
      </c>
      <c r="V19" s="87">
        <f>分析係数表!D22</f>
        <v>6.2663185378590081E-3</v>
      </c>
      <c r="W19" s="88">
        <f t="shared" si="8"/>
        <v>0</v>
      </c>
      <c r="X19" s="76">
        <f>分析係数表!E22</f>
        <v>5.2219321148825066E-3</v>
      </c>
      <c r="Y19" s="89">
        <f t="shared" si="9"/>
        <v>0</v>
      </c>
    </row>
    <row r="20" spans="1:25" x14ac:dyDescent="0.2">
      <c r="A20" s="6" t="s">
        <v>8</v>
      </c>
      <c r="B20" s="5" t="s">
        <v>269</v>
      </c>
      <c r="C20" s="90"/>
      <c r="D20" s="76">
        <f>投入係数表!V20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5.1916303501200838E-4</v>
      </c>
      <c r="P20" s="76">
        <f>分析係数表!C23</f>
        <v>0</v>
      </c>
      <c r="Q20" s="82">
        <f t="shared" si="5"/>
        <v>0</v>
      </c>
      <c r="R20" s="83">
        <v>0</v>
      </c>
      <c r="S20" s="84">
        <f t="shared" si="6"/>
        <v>0</v>
      </c>
      <c r="T20" s="85">
        <f>分析係数表!F23</f>
        <v>0.43755958055290756</v>
      </c>
      <c r="U20" s="86">
        <f t="shared" si="7"/>
        <v>0</v>
      </c>
      <c r="V20" s="87">
        <f>分析係数表!D23</f>
        <v>4.9571020019065777E-2</v>
      </c>
      <c r="W20" s="88">
        <f t="shared" si="8"/>
        <v>0</v>
      </c>
      <c r="X20" s="76">
        <f>分析係数表!E23</f>
        <v>4.38512869399428E-2</v>
      </c>
      <c r="Y20" s="89">
        <f t="shared" si="9"/>
        <v>0</v>
      </c>
    </row>
    <row r="21" spans="1:25" x14ac:dyDescent="0.2">
      <c r="A21" s="6" t="s">
        <v>9</v>
      </c>
      <c r="B21" s="5" t="s">
        <v>270</v>
      </c>
      <c r="C21" s="90"/>
      <c r="D21" s="76">
        <f>投入係数表!V21</f>
        <v>0</v>
      </c>
      <c r="E21" s="77">
        <f t="shared" si="0"/>
        <v>0</v>
      </c>
      <c r="F21" s="76">
        <f>分析係数表!C24</f>
        <v>1</v>
      </c>
      <c r="G21" s="77">
        <f t="shared" si="1"/>
        <v>0</v>
      </c>
      <c r="H21" s="77">
        <v>6.215786401139109E-3</v>
      </c>
      <c r="I21" s="77">
        <f t="shared" si="2"/>
        <v>6.215786401139109E-3</v>
      </c>
      <c r="J21" s="76">
        <f>分析係数表!G24</f>
        <v>0.20760410380205191</v>
      </c>
      <c r="K21" s="78">
        <f t="shared" si="3"/>
        <v>1.2904227652334663E-3</v>
      </c>
      <c r="L21" s="79"/>
      <c r="M21" s="80"/>
      <c r="N21" s="81">
        <f>分析係数表!H24</f>
        <v>3.9842224789832264E-4</v>
      </c>
      <c r="O21" s="82">
        <f t="shared" si="4"/>
        <v>5.191630350120084E-3</v>
      </c>
      <c r="P21" s="76">
        <f>分析係数表!C24</f>
        <v>1</v>
      </c>
      <c r="Q21" s="82">
        <f t="shared" si="5"/>
        <v>5.191630350120084E-3</v>
      </c>
      <c r="R21" s="83">
        <v>1.1097649366211503E-2</v>
      </c>
      <c r="S21" s="84">
        <f t="shared" si="6"/>
        <v>1.7313435767350612E-2</v>
      </c>
      <c r="T21" s="85">
        <f>分析係数表!F24</f>
        <v>0.38986119493059745</v>
      </c>
      <c r="U21" s="86">
        <f t="shared" si="7"/>
        <v>6.7498367566134554E-3</v>
      </c>
      <c r="V21" s="87">
        <f>分析係数表!D24</f>
        <v>0.12190706095353047</v>
      </c>
      <c r="W21" s="88">
        <f t="shared" si="8"/>
        <v>0</v>
      </c>
      <c r="X21" s="76">
        <f>分析係数表!E24</f>
        <v>0.12492456246228123</v>
      </c>
      <c r="Y21" s="89">
        <f t="shared" si="9"/>
        <v>0</v>
      </c>
    </row>
    <row r="22" spans="1:25" x14ac:dyDescent="0.2">
      <c r="A22" s="6" t="s">
        <v>10</v>
      </c>
      <c r="B22" s="5" t="s">
        <v>271</v>
      </c>
      <c r="C22" s="90"/>
      <c r="D22" s="76">
        <f>投入係数表!V22</f>
        <v>0.32307692307692309</v>
      </c>
      <c r="E22" s="77">
        <f t="shared" si="0"/>
        <v>32.307692307692307</v>
      </c>
      <c r="F22" s="76">
        <f>分析係数表!C25</f>
        <v>2.3217247097844118E-2</v>
      </c>
      <c r="G22" s="77">
        <f t="shared" si="1"/>
        <v>0.75009567546880995</v>
      </c>
      <c r="H22" s="77">
        <v>0.76038168108909288</v>
      </c>
      <c r="I22" s="77">
        <f t="shared" si="2"/>
        <v>0.76038168108909288</v>
      </c>
      <c r="J22" s="76">
        <f>分析係数表!G25</f>
        <v>0.19607843137254902</v>
      </c>
      <c r="K22" s="78">
        <f t="shared" si="3"/>
        <v>0.14909444727237114</v>
      </c>
      <c r="L22" s="79"/>
      <c r="M22" s="80"/>
      <c r="N22" s="81">
        <f>分析係数表!H25</f>
        <v>5.5779114705765173E-4</v>
      </c>
      <c r="O22" s="82">
        <f t="shared" si="4"/>
        <v>7.2682824901681179E-3</v>
      </c>
      <c r="P22" s="76">
        <f>分析係数表!C25</f>
        <v>2.3217247097844118E-2</v>
      </c>
      <c r="Q22" s="82">
        <f t="shared" si="5"/>
        <v>1.6874951055116696E-4</v>
      </c>
      <c r="R22" s="83">
        <v>5.7910565333950555E-4</v>
      </c>
      <c r="S22" s="84">
        <f t="shared" si="6"/>
        <v>0.76096078674243239</v>
      </c>
      <c r="T22" s="85">
        <f>分析係数表!F25</f>
        <v>0.34640522875816993</v>
      </c>
      <c r="U22" s="86">
        <f t="shared" si="7"/>
        <v>0.26360079540750925</v>
      </c>
      <c r="V22" s="87">
        <f>分析係数表!D25</f>
        <v>3.9215686274509803E-2</v>
      </c>
      <c r="W22" s="88">
        <f t="shared" si="8"/>
        <v>0</v>
      </c>
      <c r="X22" s="76">
        <f>分析係数表!E25</f>
        <v>3.9215686274509803E-2</v>
      </c>
      <c r="Y22" s="89">
        <f t="shared" si="9"/>
        <v>0</v>
      </c>
    </row>
    <row r="23" spans="1:25" x14ac:dyDescent="0.2">
      <c r="A23" s="6" t="s">
        <v>11</v>
      </c>
      <c r="B23" s="5" t="s">
        <v>35</v>
      </c>
      <c r="C23" s="90"/>
      <c r="D23" s="76">
        <f>投入係数表!V23</f>
        <v>3.0769230769230771E-2</v>
      </c>
      <c r="E23" s="77">
        <f t="shared" si="0"/>
        <v>3.0769230769230771</v>
      </c>
      <c r="F23" s="76">
        <f>分析係数表!C26</f>
        <v>0.3263433813892529</v>
      </c>
      <c r="G23" s="77">
        <f t="shared" si="1"/>
        <v>1.0041334811977012</v>
      </c>
      <c r="H23" s="77">
        <v>1.0560079264581257</v>
      </c>
      <c r="I23" s="77">
        <f t="shared" si="2"/>
        <v>1.0560079264581257</v>
      </c>
      <c r="J23" s="76">
        <f>分析係数表!G26</f>
        <v>0.19720279720279721</v>
      </c>
      <c r="K23" s="78">
        <f t="shared" si="3"/>
        <v>0.20824771696586816</v>
      </c>
      <c r="L23" s="79"/>
      <c r="M23" s="80"/>
      <c r="N23" s="81">
        <f>分析係数表!H26</f>
        <v>1.195266743694968E-2</v>
      </c>
      <c r="O23" s="82">
        <f t="shared" si="4"/>
        <v>0.15574891050360251</v>
      </c>
      <c r="P23" s="76">
        <f>分析係数表!C26</f>
        <v>0.3263433813892529</v>
      </c>
      <c r="Q23" s="82">
        <f t="shared" si="5"/>
        <v>5.0827626101437769E-2</v>
      </c>
      <c r="R23" s="83">
        <v>5.3926718983748151E-2</v>
      </c>
      <c r="S23" s="84">
        <f t="shared" si="6"/>
        <v>1.1099346454418739</v>
      </c>
      <c r="T23" s="85">
        <f>分析係数表!F26</f>
        <v>0.33496503496503499</v>
      </c>
      <c r="U23" s="86">
        <f t="shared" si="7"/>
        <v>0.37178929731934102</v>
      </c>
      <c r="V23" s="87">
        <f>分析係数表!D26</f>
        <v>7.8321678321678329E-2</v>
      </c>
      <c r="W23" s="88">
        <f t="shared" si="8"/>
        <v>0</v>
      </c>
      <c r="X23" s="76">
        <f>分析係数表!E26</f>
        <v>8.3216783216783219E-2</v>
      </c>
      <c r="Y23" s="89">
        <f t="shared" si="9"/>
        <v>0</v>
      </c>
    </row>
    <row r="24" spans="1:25" x14ac:dyDescent="0.2">
      <c r="A24" s="6" t="s">
        <v>12</v>
      </c>
      <c r="B24" s="5" t="s">
        <v>365</v>
      </c>
      <c r="C24" s="75">
        <f>最終需要_まとめ!C25</f>
        <v>100</v>
      </c>
      <c r="D24" s="76">
        <f>投入係数表!V24</f>
        <v>3.0769230769230771E-2</v>
      </c>
      <c r="E24" s="77">
        <f t="shared" si="0"/>
        <v>3.0769230769230771</v>
      </c>
      <c r="F24" s="76">
        <f>分析係数表!C27</f>
        <v>4.6641791044776171E-2</v>
      </c>
      <c r="G24" s="77">
        <f t="shared" si="1"/>
        <v>0.14351320321469591</v>
      </c>
      <c r="H24" s="77">
        <v>0.14372257592936835</v>
      </c>
      <c r="I24" s="77">
        <f t="shared" si="2"/>
        <v>100.14372257592937</v>
      </c>
      <c r="J24" s="76">
        <f>分析係数表!G27</f>
        <v>0.18461538461538463</v>
      </c>
      <c r="K24" s="78">
        <f t="shared" si="3"/>
        <v>18.488071860171576</v>
      </c>
      <c r="L24" s="79"/>
      <c r="M24" s="80"/>
      <c r="N24" s="81">
        <f>分析係数表!H27</f>
        <v>1.1394876289892027E-2</v>
      </c>
      <c r="O24" s="82">
        <f t="shared" si="4"/>
        <v>0.1484806280134344</v>
      </c>
      <c r="P24" s="76">
        <f>分析係数表!C27</f>
        <v>4.6641791044776171E-2</v>
      </c>
      <c r="Q24" s="82">
        <f t="shared" si="5"/>
        <v>6.9254024259997465E-3</v>
      </c>
      <c r="R24" s="83">
        <v>6.9472288725637397E-3</v>
      </c>
      <c r="S24" s="84">
        <f t="shared" si="6"/>
        <v>100.15066980480194</v>
      </c>
      <c r="T24" s="85">
        <f>分析係数表!F27</f>
        <v>0.35384615384615387</v>
      </c>
      <c r="U24" s="86">
        <f t="shared" si="7"/>
        <v>35.437929315545304</v>
      </c>
      <c r="V24" s="87">
        <f>分析係数表!D27</f>
        <v>3.0769230769230771E-2</v>
      </c>
      <c r="W24" s="88">
        <f t="shared" si="8"/>
        <v>3</v>
      </c>
      <c r="X24" s="76">
        <f>分析係数表!E27</f>
        <v>4.6153846153846156E-2</v>
      </c>
      <c r="Y24" s="89">
        <f t="shared" si="9"/>
        <v>5</v>
      </c>
    </row>
    <row r="25" spans="1:25" x14ac:dyDescent="0.2">
      <c r="A25" s="6" t="s">
        <v>13</v>
      </c>
      <c r="B25" s="5" t="s">
        <v>191</v>
      </c>
      <c r="C25" s="90"/>
      <c r="D25" s="76">
        <f>投入係数表!V25</f>
        <v>0</v>
      </c>
      <c r="E25" s="77">
        <f t="shared" si="0"/>
        <v>0</v>
      </c>
      <c r="F25" s="76">
        <f>分析係数表!C28</f>
        <v>2.8632025450689325E-2</v>
      </c>
      <c r="G25" s="77">
        <f t="shared" si="1"/>
        <v>0</v>
      </c>
      <c r="H25" s="77">
        <v>6.0417147823301008E-4</v>
      </c>
      <c r="I25" s="77">
        <f t="shared" si="2"/>
        <v>6.0417147823301008E-4</v>
      </c>
      <c r="J25" s="76">
        <f>分析係数表!G28</f>
        <v>0.12903225806451613</v>
      </c>
      <c r="K25" s="78">
        <f t="shared" si="3"/>
        <v>7.795761009458195E-5</v>
      </c>
      <c r="L25" s="79"/>
      <c r="M25" s="80"/>
      <c r="N25" s="81">
        <f>分析係数表!H28</f>
        <v>2.2510857006255228E-2</v>
      </c>
      <c r="O25" s="82">
        <f t="shared" si="4"/>
        <v>0.29332711478178469</v>
      </c>
      <c r="P25" s="76">
        <f>分析係数表!C28</f>
        <v>2.8632025450689325E-2</v>
      </c>
      <c r="Q25" s="82">
        <f t="shared" si="5"/>
        <v>8.3985494158093279E-3</v>
      </c>
      <c r="R25" s="83">
        <v>8.6505045473063199E-3</v>
      </c>
      <c r="S25" s="84">
        <f t="shared" si="6"/>
        <v>9.2546760255393292E-3</v>
      </c>
      <c r="T25" s="85">
        <f>分析係数表!F28</f>
        <v>0.22580645161290322</v>
      </c>
      <c r="U25" s="86">
        <f t="shared" si="7"/>
        <v>2.089765554154042E-3</v>
      </c>
      <c r="V25" s="87">
        <f>分析係数表!D28</f>
        <v>0.15207373271889402</v>
      </c>
      <c r="W25" s="88">
        <f t="shared" si="8"/>
        <v>0</v>
      </c>
      <c r="X25" s="76">
        <f>分析係数表!E28</f>
        <v>9.6774193548387094E-2</v>
      </c>
      <c r="Y25" s="89">
        <f t="shared" si="9"/>
        <v>0</v>
      </c>
    </row>
    <row r="26" spans="1:25" x14ac:dyDescent="0.2">
      <c r="A26" s="6" t="s">
        <v>14</v>
      </c>
      <c r="B26" s="5" t="s">
        <v>50</v>
      </c>
      <c r="C26" s="90"/>
      <c r="D26" s="76">
        <f>投入係数表!V26</f>
        <v>0</v>
      </c>
      <c r="E26" s="77">
        <f t="shared" si="0"/>
        <v>0</v>
      </c>
      <c r="F26" s="76">
        <f>分析係数表!C29</f>
        <v>0.63560732113144758</v>
      </c>
      <c r="G26" s="77">
        <f t="shared" si="1"/>
        <v>0</v>
      </c>
      <c r="H26" s="77">
        <v>2.7604534902829131E-2</v>
      </c>
      <c r="I26" s="77">
        <f t="shared" si="2"/>
        <v>2.7604534902829131E-2</v>
      </c>
      <c r="J26" s="76">
        <f>分析係数表!G29</f>
        <v>0.25937031484257872</v>
      </c>
      <c r="K26" s="78">
        <f t="shared" si="3"/>
        <v>7.1597969088297445E-3</v>
      </c>
      <c r="L26" s="79"/>
      <c r="M26" s="80"/>
      <c r="N26" s="81">
        <f>分析係数表!H29</f>
        <v>1.0239451770986892E-2</v>
      </c>
      <c r="O26" s="82">
        <f t="shared" si="4"/>
        <v>0.13342489999808615</v>
      </c>
      <c r="P26" s="76">
        <f>分析係数表!C29</f>
        <v>0.63560732113144758</v>
      </c>
      <c r="Q26" s="82">
        <f t="shared" si="5"/>
        <v>8.4805843260014821E-2</v>
      </c>
      <c r="R26" s="83">
        <v>0.10549272037946847</v>
      </c>
      <c r="S26" s="84">
        <f t="shared" si="6"/>
        <v>0.1330972552822976</v>
      </c>
      <c r="T26" s="85">
        <f>分析係数表!F29</f>
        <v>0.38680659670164919</v>
      </c>
      <c r="U26" s="86">
        <f t="shared" si="7"/>
        <v>5.1482896346076133E-2</v>
      </c>
      <c r="V26" s="87">
        <f>分析係数表!D29</f>
        <v>0.1184407796101949</v>
      </c>
      <c r="W26" s="88">
        <f t="shared" si="8"/>
        <v>0</v>
      </c>
      <c r="X26" s="76">
        <f>分析係数表!E29</f>
        <v>6.5967016491754127E-2</v>
      </c>
      <c r="Y26" s="89">
        <f t="shared" si="9"/>
        <v>0</v>
      </c>
    </row>
    <row r="27" spans="1:25" x14ac:dyDescent="0.2">
      <c r="A27" s="6" t="s">
        <v>15</v>
      </c>
      <c r="B27" s="5" t="s">
        <v>36</v>
      </c>
      <c r="C27" s="90"/>
      <c r="D27" s="76">
        <f>投入係数表!V27</f>
        <v>0</v>
      </c>
      <c r="E27" s="77">
        <f t="shared" si="0"/>
        <v>0</v>
      </c>
      <c r="F27" s="76">
        <f>分析係数表!C30</f>
        <v>1</v>
      </c>
      <c r="G27" s="77">
        <f t="shared" si="1"/>
        <v>0</v>
      </c>
      <c r="H27" s="77">
        <v>2.9743437730746117E-2</v>
      </c>
      <c r="I27" s="77">
        <f t="shared" si="2"/>
        <v>2.9743437730746117E-2</v>
      </c>
      <c r="J27" s="76">
        <f>分析係数表!G30</f>
        <v>0.34552666372851476</v>
      </c>
      <c r="K27" s="78">
        <f t="shared" si="3"/>
        <v>1.0277150806921532E-2</v>
      </c>
      <c r="L27" s="79"/>
      <c r="M27" s="80"/>
      <c r="N27" s="81">
        <f>分析係数表!H30</f>
        <v>0</v>
      </c>
      <c r="O27" s="82">
        <f t="shared" si="4"/>
        <v>0</v>
      </c>
      <c r="P27" s="76">
        <f>分析係数表!C30</f>
        <v>1</v>
      </c>
      <c r="Q27" s="82">
        <f t="shared" si="5"/>
        <v>0</v>
      </c>
      <c r="R27" s="83">
        <v>2.2060086799666909E-2</v>
      </c>
      <c r="S27" s="84">
        <f t="shared" si="6"/>
        <v>5.1803524530413023E-2</v>
      </c>
      <c r="T27" s="85">
        <f>分析係数表!F30</f>
        <v>0.44072278536800352</v>
      </c>
      <c r="U27" s="86">
        <f t="shared" si="7"/>
        <v>2.2830993622923325E-2</v>
      </c>
      <c r="V27" s="87">
        <f>分析係数表!D30</f>
        <v>0.15998237108858529</v>
      </c>
      <c r="W27" s="88">
        <f t="shared" si="8"/>
        <v>0</v>
      </c>
      <c r="X27" s="76">
        <f>分析係数表!E30</f>
        <v>8.153371529308065E-2</v>
      </c>
      <c r="Y27" s="89">
        <f t="shared" si="9"/>
        <v>0</v>
      </c>
    </row>
    <row r="28" spans="1:25" x14ac:dyDescent="0.2">
      <c r="A28" s="6" t="s">
        <v>16</v>
      </c>
      <c r="B28" s="5" t="s">
        <v>192</v>
      </c>
      <c r="C28" s="90"/>
      <c r="D28" s="76">
        <f>投入係数表!V28</f>
        <v>0</v>
      </c>
      <c r="E28" s="77">
        <f t="shared" si="0"/>
        <v>0</v>
      </c>
      <c r="F28" s="76">
        <f>分析係数表!C31</f>
        <v>3.6128152692569859E-2</v>
      </c>
      <c r="G28" s="77">
        <f t="shared" si="1"/>
        <v>0</v>
      </c>
      <c r="H28" s="77">
        <v>7.8470719684245113E-3</v>
      </c>
      <c r="I28" s="77">
        <f t="shared" si="2"/>
        <v>7.8470719684245113E-3</v>
      </c>
      <c r="J28" s="76">
        <f>分析係数表!G31</f>
        <v>5.6603773584905662E-2</v>
      </c>
      <c r="K28" s="78">
        <f t="shared" si="3"/>
        <v>4.4417388500516102E-4</v>
      </c>
      <c r="L28" s="79"/>
      <c r="M28" s="80"/>
      <c r="N28" s="81">
        <f>分析係数表!H31</f>
        <v>2.4303757121797682E-2</v>
      </c>
      <c r="O28" s="82">
        <f t="shared" si="4"/>
        <v>0.31668945135732512</v>
      </c>
      <c r="P28" s="76">
        <f>分析係数表!C31</f>
        <v>3.6128152692569859E-2</v>
      </c>
      <c r="Q28" s="82">
        <f t="shared" si="5"/>
        <v>1.1441404854763618E-2</v>
      </c>
      <c r="R28" s="83">
        <v>1.3084512404987458E-2</v>
      </c>
      <c r="S28" s="84">
        <f t="shared" si="6"/>
        <v>2.0931584373411971E-2</v>
      </c>
      <c r="T28" s="85">
        <f>分析係数表!F31</f>
        <v>0.33962264150943394</v>
      </c>
      <c r="U28" s="86">
        <f t="shared" si="7"/>
        <v>7.1088399758757635E-3</v>
      </c>
      <c r="V28" s="87">
        <f>分析係数表!D31</f>
        <v>0</v>
      </c>
      <c r="W28" s="88">
        <f t="shared" si="8"/>
        <v>0</v>
      </c>
      <c r="X28" s="76">
        <f>分析係数表!E31</f>
        <v>0</v>
      </c>
      <c r="Y28" s="89">
        <f t="shared" si="9"/>
        <v>0</v>
      </c>
    </row>
    <row r="29" spans="1:25" x14ac:dyDescent="0.2">
      <c r="A29" s="6" t="s">
        <v>17</v>
      </c>
      <c r="B29" s="5" t="s">
        <v>272</v>
      </c>
      <c r="C29" s="90"/>
      <c r="D29" s="76">
        <f>投入係数表!V29</f>
        <v>0</v>
      </c>
      <c r="E29" s="77">
        <f t="shared" si="0"/>
        <v>0</v>
      </c>
      <c r="F29" s="76">
        <f>分析係数表!C32</f>
        <v>1</v>
      </c>
      <c r="G29" s="77">
        <f t="shared" si="1"/>
        <v>0</v>
      </c>
      <c r="H29" s="77">
        <v>7.506342485438214E-3</v>
      </c>
      <c r="I29" s="77">
        <f t="shared" si="2"/>
        <v>7.506342485438214E-3</v>
      </c>
      <c r="J29" s="76">
        <f>分析係数表!G32</f>
        <v>0.14012738853503184</v>
      </c>
      <c r="K29" s="78">
        <f t="shared" si="3"/>
        <v>1.0518441699340173E-3</v>
      </c>
      <c r="L29" s="79"/>
      <c r="M29" s="80"/>
      <c r="N29" s="81">
        <f>分析係数表!H32</f>
        <v>7.0919160125901427E-3</v>
      </c>
      <c r="O29" s="82">
        <f t="shared" si="4"/>
        <v>9.2411020232137486E-2</v>
      </c>
      <c r="P29" s="76">
        <f>分析係数表!C32</f>
        <v>1</v>
      </c>
      <c r="Q29" s="82">
        <f t="shared" si="5"/>
        <v>9.2411020232137486E-2</v>
      </c>
      <c r="R29" s="83">
        <v>0.11158138294650087</v>
      </c>
      <c r="S29" s="84">
        <f t="shared" si="6"/>
        <v>0.11908772543193909</v>
      </c>
      <c r="T29" s="85">
        <f>分析係数表!F32</f>
        <v>0.48195329087048833</v>
      </c>
      <c r="U29" s="86">
        <f t="shared" si="7"/>
        <v>5.7394721174204189E-2</v>
      </c>
      <c r="V29" s="87">
        <f>分析係数表!D32</f>
        <v>1.0615711252653927E-2</v>
      </c>
      <c r="W29" s="88">
        <f t="shared" si="8"/>
        <v>0</v>
      </c>
      <c r="X29" s="76">
        <f>分析係数表!E32</f>
        <v>1.4861995753715499E-2</v>
      </c>
      <c r="Y29" s="89">
        <f t="shared" si="9"/>
        <v>0</v>
      </c>
    </row>
    <row r="30" spans="1:25" x14ac:dyDescent="0.2">
      <c r="A30" s="6" t="s">
        <v>18</v>
      </c>
      <c r="B30" s="5" t="s">
        <v>273</v>
      </c>
      <c r="C30" s="90"/>
      <c r="D30" s="76">
        <f>投入係数表!V30</f>
        <v>0</v>
      </c>
      <c r="E30" s="77">
        <f t="shared" si="0"/>
        <v>0</v>
      </c>
      <c r="F30" s="76">
        <f>分析係数表!C33</f>
        <v>1</v>
      </c>
      <c r="G30" s="77">
        <f t="shared" si="1"/>
        <v>0</v>
      </c>
      <c r="H30" s="77">
        <v>1.6823223539819778E-3</v>
      </c>
      <c r="I30" s="77">
        <f t="shared" si="2"/>
        <v>1.6823223539819778E-3</v>
      </c>
      <c r="J30" s="76">
        <f>分析係数表!G33</f>
        <v>0.50577557755775582</v>
      </c>
      <c r="K30" s="78">
        <f t="shared" si="3"/>
        <v>8.5087756022355818E-4</v>
      </c>
      <c r="L30" s="79"/>
      <c r="M30" s="80"/>
      <c r="N30" s="81">
        <f>分析係数表!H33</f>
        <v>1.0358978445356389E-3</v>
      </c>
      <c r="O30" s="82">
        <f t="shared" si="4"/>
        <v>1.3498238910312219E-2</v>
      </c>
      <c r="P30" s="76">
        <f>分析係数表!C33</f>
        <v>1</v>
      </c>
      <c r="Q30" s="82">
        <f t="shared" si="5"/>
        <v>1.3498238910312219E-2</v>
      </c>
      <c r="R30" s="83">
        <v>2.6996835282438531E-2</v>
      </c>
      <c r="S30" s="84">
        <f t="shared" si="6"/>
        <v>2.867915763642051E-2</v>
      </c>
      <c r="T30" s="85">
        <f>分析係数表!F33</f>
        <v>0.6410891089108911</v>
      </c>
      <c r="U30" s="86">
        <f t="shared" si="7"/>
        <v>1.8385895613447802E-2</v>
      </c>
      <c r="V30" s="87">
        <f>分析係数表!D33</f>
        <v>2.3927392739273929E-2</v>
      </c>
      <c r="W30" s="88">
        <f t="shared" si="8"/>
        <v>0</v>
      </c>
      <c r="X30" s="76">
        <f>分析係数表!E33</f>
        <v>2.0627062706270627E-2</v>
      </c>
      <c r="Y30" s="89">
        <f t="shared" si="9"/>
        <v>0</v>
      </c>
    </row>
    <row r="31" spans="1:25" x14ac:dyDescent="0.2">
      <c r="A31" s="6" t="s">
        <v>19</v>
      </c>
      <c r="B31" s="5" t="s">
        <v>274</v>
      </c>
      <c r="C31" s="90"/>
      <c r="D31" s="76">
        <f>投入係数表!V31</f>
        <v>4.6153846153846156E-2</v>
      </c>
      <c r="E31" s="77">
        <f t="shared" si="0"/>
        <v>4.6153846153846159</v>
      </c>
      <c r="F31" s="76">
        <f>分析係数表!C34</f>
        <v>0.1150316455696202</v>
      </c>
      <c r="G31" s="77">
        <f t="shared" si="1"/>
        <v>0.53091528724440096</v>
      </c>
      <c r="H31" s="77">
        <v>0.57880713484481505</v>
      </c>
      <c r="I31" s="77">
        <f t="shared" si="2"/>
        <v>0.57880713484481505</v>
      </c>
      <c r="J31" s="76">
        <f>分析係数表!G34</f>
        <v>0.42702251876563802</v>
      </c>
      <c r="K31" s="78">
        <f t="shared" si="3"/>
        <v>0.2471636806009552</v>
      </c>
      <c r="L31" s="79"/>
      <c r="M31" s="80"/>
      <c r="N31" s="81">
        <f>分析係数表!H34</f>
        <v>0.17339336228535002</v>
      </c>
      <c r="O31" s="82">
        <f t="shared" si="4"/>
        <v>2.2593975283722605</v>
      </c>
      <c r="P31" s="76">
        <f>分析係数表!C34</f>
        <v>0.1150316455696202</v>
      </c>
      <c r="Q31" s="82">
        <f t="shared" si="5"/>
        <v>0.25990221568459376</v>
      </c>
      <c r="R31" s="83">
        <v>0.27153742640322676</v>
      </c>
      <c r="S31" s="84">
        <f t="shared" si="6"/>
        <v>0.85034456124804181</v>
      </c>
      <c r="T31" s="85">
        <f>分析係数表!F34</f>
        <v>0.70141784820683906</v>
      </c>
      <c r="U31" s="86">
        <f t="shared" si="7"/>
        <v>0.59644685238499018</v>
      </c>
      <c r="V31" s="87">
        <f>分析係数表!D34</f>
        <v>0.4553794829024187</v>
      </c>
      <c r="W31" s="88">
        <f t="shared" si="8"/>
        <v>0</v>
      </c>
      <c r="X31" s="76">
        <f>分析係数表!E34</f>
        <v>0.29190992493744788</v>
      </c>
      <c r="Y31" s="89">
        <f t="shared" si="9"/>
        <v>0</v>
      </c>
    </row>
    <row r="32" spans="1:25" x14ac:dyDescent="0.2">
      <c r="A32" s="6" t="s">
        <v>20</v>
      </c>
      <c r="B32" s="5" t="s">
        <v>37</v>
      </c>
      <c r="C32" s="90"/>
      <c r="D32" s="76">
        <f>投入係数表!V32</f>
        <v>0</v>
      </c>
      <c r="E32" s="77">
        <f t="shared" si="0"/>
        <v>0</v>
      </c>
      <c r="F32" s="76">
        <f>分析係数表!C35</f>
        <v>3.8036267138434332E-2</v>
      </c>
      <c r="G32" s="77">
        <f t="shared" si="1"/>
        <v>0</v>
      </c>
      <c r="H32" s="77">
        <v>3.013667298110919E-3</v>
      </c>
      <c r="I32" s="77">
        <f t="shared" si="2"/>
        <v>3.013667298110919E-3</v>
      </c>
      <c r="J32" s="76">
        <f>分析係数表!G35</f>
        <v>0.34782608695652173</v>
      </c>
      <c r="K32" s="78">
        <f t="shared" si="3"/>
        <v>1.0482321036907544E-3</v>
      </c>
      <c r="L32" s="79"/>
      <c r="M32" s="80"/>
      <c r="N32" s="81">
        <f>分析係数表!H35</f>
        <v>6.6058408701541893E-2</v>
      </c>
      <c r="O32" s="82">
        <f t="shared" si="4"/>
        <v>0.86077231204990989</v>
      </c>
      <c r="P32" s="76">
        <f>分析係数表!C35</f>
        <v>3.8036267138434332E-2</v>
      </c>
      <c r="Q32" s="82">
        <f t="shared" si="5"/>
        <v>3.2740565606498129E-2</v>
      </c>
      <c r="R32" s="83">
        <v>3.7426767175705464E-2</v>
      </c>
      <c r="S32" s="84">
        <f t="shared" si="6"/>
        <v>4.0440434473816386E-2</v>
      </c>
      <c r="T32" s="85">
        <f>分析係数表!F35</f>
        <v>0.69565217391304346</v>
      </c>
      <c r="U32" s="86">
        <f t="shared" si="7"/>
        <v>2.8132476155698354E-2</v>
      </c>
      <c r="V32" s="87">
        <f>分析係数表!D35</f>
        <v>0.27173913043478259</v>
      </c>
      <c r="W32" s="88">
        <f t="shared" si="8"/>
        <v>0</v>
      </c>
      <c r="X32" s="76">
        <f>分析係数表!E35</f>
        <v>0.25</v>
      </c>
      <c r="Y32" s="89">
        <f t="shared" si="9"/>
        <v>0</v>
      </c>
    </row>
    <row r="33" spans="1:25" x14ac:dyDescent="0.2">
      <c r="A33" s="6" t="s">
        <v>21</v>
      </c>
      <c r="B33" s="5" t="s">
        <v>38</v>
      </c>
      <c r="C33" s="90"/>
      <c r="D33" s="76">
        <f>投入係数表!V33</f>
        <v>0</v>
      </c>
      <c r="E33" s="77">
        <f t="shared" si="0"/>
        <v>0</v>
      </c>
      <c r="F33" s="76">
        <f>分析係数表!C36</f>
        <v>0.6983193277310924</v>
      </c>
      <c r="G33" s="77">
        <f t="shared" si="1"/>
        <v>0</v>
      </c>
      <c r="H33" s="77">
        <v>2.3503556926185536E-2</v>
      </c>
      <c r="I33" s="77">
        <f t="shared" si="2"/>
        <v>2.3503556926185536E-2</v>
      </c>
      <c r="J33" s="76">
        <f>分析係数表!G36</f>
        <v>2.0048115477145148E-3</v>
      </c>
      <c r="K33" s="78">
        <f t="shared" si="3"/>
        <v>4.7120202337982228E-5</v>
      </c>
      <c r="L33" s="79"/>
      <c r="M33" s="80"/>
      <c r="N33" s="81">
        <f>分析係数表!H36</f>
        <v>0.13239571297661262</v>
      </c>
      <c r="O33" s="82">
        <f t="shared" si="4"/>
        <v>1.725178765344904</v>
      </c>
      <c r="P33" s="76">
        <f>分析係数表!C36</f>
        <v>0.6983193277310924</v>
      </c>
      <c r="Q33" s="82">
        <f t="shared" si="5"/>
        <v>1.2047256756316094</v>
      </c>
      <c r="R33" s="83">
        <v>1.232147817646567</v>
      </c>
      <c r="S33" s="84">
        <f t="shared" si="6"/>
        <v>1.2556513745727524</v>
      </c>
      <c r="T33" s="85">
        <f>分析係数表!F36</f>
        <v>0.90136327185244591</v>
      </c>
      <c r="U33" s="86">
        <f t="shared" si="7"/>
        <v>1.1317980312909173</v>
      </c>
      <c r="V33" s="87">
        <f>分析係数表!D36</f>
        <v>3.6086607858861267E-3</v>
      </c>
      <c r="W33" s="88">
        <f t="shared" si="8"/>
        <v>0</v>
      </c>
      <c r="X33" s="76">
        <f>分析係数表!E36</f>
        <v>4.0096230954290296E-4</v>
      </c>
      <c r="Y33" s="89">
        <f t="shared" si="9"/>
        <v>0</v>
      </c>
    </row>
    <row r="34" spans="1:25" x14ac:dyDescent="0.2">
      <c r="A34" s="6" t="s">
        <v>22</v>
      </c>
      <c r="B34" s="5" t="s">
        <v>377</v>
      </c>
      <c r="C34" s="90"/>
      <c r="D34" s="76">
        <f>投入係数表!V34</f>
        <v>0</v>
      </c>
      <c r="E34" s="77">
        <f t="shared" si="0"/>
        <v>0</v>
      </c>
      <c r="F34" s="76">
        <f>分析係数表!C37</f>
        <v>0.25193798449612403</v>
      </c>
      <c r="G34" s="77">
        <f t="shared" si="1"/>
        <v>0</v>
      </c>
      <c r="H34" s="77">
        <v>4.3205864438976213E-2</v>
      </c>
      <c r="I34" s="77">
        <f t="shared" si="2"/>
        <v>4.3205864438976213E-2</v>
      </c>
      <c r="J34" s="76">
        <f>分析係数表!G37</f>
        <v>0.36436436436436437</v>
      </c>
      <c r="K34" s="78">
        <f t="shared" si="3"/>
        <v>1.5742677333120462E-2</v>
      </c>
      <c r="L34" s="79"/>
      <c r="M34" s="80"/>
      <c r="N34" s="81">
        <f>分析係数表!H37</f>
        <v>5.107773218056496E-2</v>
      </c>
      <c r="O34" s="82">
        <f t="shared" si="4"/>
        <v>0.66556701088539472</v>
      </c>
      <c r="P34" s="76">
        <f>分析係数表!C37</f>
        <v>0.25193798449612403</v>
      </c>
      <c r="Q34" s="82">
        <f t="shared" si="5"/>
        <v>0.1676816112695762</v>
      </c>
      <c r="R34" s="83">
        <v>0.18625278720069419</v>
      </c>
      <c r="S34" s="84">
        <f t="shared" si="6"/>
        <v>0.22945865163967039</v>
      </c>
      <c r="T34" s="85">
        <f>分析係数表!F37</f>
        <v>0.67567567567567566</v>
      </c>
      <c r="U34" s="86">
        <f t="shared" si="7"/>
        <v>0.15503962948626376</v>
      </c>
      <c r="V34" s="87">
        <f>分析係数表!D37</f>
        <v>9.1091091091091092E-2</v>
      </c>
      <c r="W34" s="88">
        <f t="shared" si="8"/>
        <v>0</v>
      </c>
      <c r="X34" s="76">
        <f>分析係数表!E37</f>
        <v>7.6576576576576572E-2</v>
      </c>
      <c r="Y34" s="89">
        <f t="shared" si="9"/>
        <v>0</v>
      </c>
    </row>
    <row r="35" spans="1:25" x14ac:dyDescent="0.2">
      <c r="A35" s="6" t="s">
        <v>23</v>
      </c>
      <c r="B35" s="5" t="s">
        <v>193</v>
      </c>
      <c r="C35" s="90"/>
      <c r="D35" s="76">
        <f>投入係数表!V35</f>
        <v>3.0769230769230771E-2</v>
      </c>
      <c r="E35" s="77">
        <f t="shared" si="0"/>
        <v>3.0769230769230771</v>
      </c>
      <c r="F35" s="76">
        <f>分析係数表!C38</f>
        <v>5.8638743455497355E-2</v>
      </c>
      <c r="G35" s="77">
        <f t="shared" si="1"/>
        <v>0.18042690293999186</v>
      </c>
      <c r="H35" s="77">
        <v>0.1888127537401435</v>
      </c>
      <c r="I35" s="77">
        <f t="shared" si="2"/>
        <v>0.1888127537401435</v>
      </c>
      <c r="J35" s="76">
        <f>分析係数表!G38</f>
        <v>6.6115702479338845E-2</v>
      </c>
      <c r="K35" s="78">
        <f t="shared" si="3"/>
        <v>1.2483487850588001E-2</v>
      </c>
      <c r="L35" s="79"/>
      <c r="M35" s="80"/>
      <c r="N35" s="81">
        <f>分析係数表!H38</f>
        <v>4.4663133989401971E-2</v>
      </c>
      <c r="O35" s="82">
        <f t="shared" si="4"/>
        <v>0.58198176224846143</v>
      </c>
      <c r="P35" s="76">
        <f>分析係数表!C38</f>
        <v>5.8638743455497355E-2</v>
      </c>
      <c r="Q35" s="82">
        <f t="shared" si="5"/>
        <v>3.4126679252265785E-2</v>
      </c>
      <c r="R35" s="83">
        <v>3.8263623670551271E-2</v>
      </c>
      <c r="S35" s="84">
        <f t="shared" si="6"/>
        <v>0.22707637741069478</v>
      </c>
      <c r="T35" s="85">
        <f>分析係数表!F38</f>
        <v>0.57851239669421484</v>
      </c>
      <c r="U35" s="86">
        <f t="shared" si="7"/>
        <v>0.13136649932850111</v>
      </c>
      <c r="V35" s="87">
        <f>分析係数表!D38</f>
        <v>8.2644628099173556E-2</v>
      </c>
      <c r="W35" s="88">
        <f t="shared" si="8"/>
        <v>0</v>
      </c>
      <c r="X35" s="76">
        <f>分析係数表!E38</f>
        <v>0</v>
      </c>
      <c r="Y35" s="89">
        <f t="shared" si="9"/>
        <v>0</v>
      </c>
    </row>
    <row r="36" spans="1:25" x14ac:dyDescent="0.2">
      <c r="A36" s="6" t="s">
        <v>24</v>
      </c>
      <c r="B36" s="5" t="s">
        <v>39</v>
      </c>
      <c r="C36" s="90"/>
      <c r="D36" s="76">
        <f>投入係数表!V36</f>
        <v>0</v>
      </c>
      <c r="E36" s="77">
        <f t="shared" si="0"/>
        <v>0</v>
      </c>
      <c r="F36" s="76">
        <f>分析係数表!C39</f>
        <v>1</v>
      </c>
      <c r="G36" s="77">
        <f t="shared" si="1"/>
        <v>0</v>
      </c>
      <c r="H36" s="77">
        <v>4.1010697621526038E-3</v>
      </c>
      <c r="I36" s="77">
        <f t="shared" si="2"/>
        <v>4.1010697621526038E-3</v>
      </c>
      <c r="J36" s="76">
        <f>分析係数表!G39</f>
        <v>0.34956843403205917</v>
      </c>
      <c r="K36" s="78">
        <f t="shared" si="3"/>
        <v>1.4336045346119151E-3</v>
      </c>
      <c r="L36" s="79"/>
      <c r="M36" s="80"/>
      <c r="N36" s="81">
        <f>分析係数表!H39</f>
        <v>4.0639069285628906E-3</v>
      </c>
      <c r="O36" s="82">
        <f t="shared" si="4"/>
        <v>5.2954629571224848E-2</v>
      </c>
      <c r="P36" s="76">
        <f>分析係数表!C39</f>
        <v>1</v>
      </c>
      <c r="Q36" s="82">
        <f t="shared" si="5"/>
        <v>5.2954629571224848E-2</v>
      </c>
      <c r="R36" s="83">
        <v>9.45094995626342E-2</v>
      </c>
      <c r="S36" s="84">
        <f t="shared" si="6"/>
        <v>9.8610569324786804E-2</v>
      </c>
      <c r="T36" s="85">
        <f>分析係数表!F39</f>
        <v>0.6997533908754624</v>
      </c>
      <c r="U36" s="86">
        <f t="shared" si="7"/>
        <v>6.900308026117942E-2</v>
      </c>
      <c r="V36" s="87">
        <f>分析係数表!D39</f>
        <v>6.7817509247842175E-2</v>
      </c>
      <c r="W36" s="88">
        <f t="shared" si="8"/>
        <v>0</v>
      </c>
      <c r="X36" s="76">
        <f>分析係数表!E39</f>
        <v>8.0764488286066582E-2</v>
      </c>
      <c r="Y36" s="89">
        <f t="shared" si="9"/>
        <v>0</v>
      </c>
    </row>
    <row r="37" spans="1:25" x14ac:dyDescent="0.2">
      <c r="A37" s="6" t="s">
        <v>25</v>
      </c>
      <c r="B37" s="5" t="s">
        <v>40</v>
      </c>
      <c r="C37" s="90"/>
      <c r="D37" s="76">
        <f>投入係数表!V37</f>
        <v>0</v>
      </c>
      <c r="E37" s="77">
        <f t="shared" si="0"/>
        <v>0</v>
      </c>
      <c r="F37" s="76">
        <f>分析係数表!C40</f>
        <v>0.52321668909825036</v>
      </c>
      <c r="G37" s="77">
        <f t="shared" si="1"/>
        <v>0</v>
      </c>
      <c r="H37" s="77">
        <v>1.1276639501224526E-3</v>
      </c>
      <c r="I37" s="77">
        <f t="shared" si="2"/>
        <v>1.1276639501224526E-3</v>
      </c>
      <c r="J37" s="76">
        <f>分析係数表!G40</f>
        <v>0.58262454434993927</v>
      </c>
      <c r="K37" s="78">
        <f t="shared" si="3"/>
        <v>6.5700469511994662E-4</v>
      </c>
      <c r="L37" s="79"/>
      <c r="M37" s="80"/>
      <c r="N37" s="81">
        <f>分析係数表!H40</f>
        <v>2.9881668592374198E-2</v>
      </c>
      <c r="O37" s="82">
        <f t="shared" si="4"/>
        <v>0.38937227625900628</v>
      </c>
      <c r="P37" s="76">
        <f>分析係数表!C40</f>
        <v>0.52321668909825036</v>
      </c>
      <c r="Q37" s="82">
        <f t="shared" si="5"/>
        <v>0.20372607321088654</v>
      </c>
      <c r="R37" s="83">
        <v>0.20380231563446721</v>
      </c>
      <c r="S37" s="84">
        <f t="shared" si="6"/>
        <v>0.20492997958458967</v>
      </c>
      <c r="T37" s="85">
        <f>分析係数表!F40</f>
        <v>0.77642770352369384</v>
      </c>
      <c r="U37" s="86">
        <f t="shared" si="7"/>
        <v>0.15911331343202043</v>
      </c>
      <c r="V37" s="87">
        <f>分析係数表!D40</f>
        <v>0.18529769137302551</v>
      </c>
      <c r="W37" s="88">
        <f t="shared" si="8"/>
        <v>0</v>
      </c>
      <c r="X37" s="76">
        <f>分析係数表!E40</f>
        <v>0.10328068043742406</v>
      </c>
      <c r="Y37" s="89">
        <f t="shared" si="9"/>
        <v>0</v>
      </c>
    </row>
    <row r="38" spans="1:25" x14ac:dyDescent="0.2">
      <c r="A38" s="6" t="s">
        <v>26</v>
      </c>
      <c r="B38" s="5" t="s">
        <v>276</v>
      </c>
      <c r="C38" s="90"/>
      <c r="D38" s="76">
        <f>投入係数表!V38</f>
        <v>0</v>
      </c>
      <c r="E38" s="77">
        <f t="shared" si="0"/>
        <v>0</v>
      </c>
      <c r="F38" s="76">
        <f>分析係数表!C41</f>
        <v>0.20545717383447781</v>
      </c>
      <c r="G38" s="77">
        <f t="shared" si="1"/>
        <v>0</v>
      </c>
      <c r="H38" s="77">
        <v>2.5757922439111187E-5</v>
      </c>
      <c r="I38" s="77">
        <f t="shared" si="2"/>
        <v>2.5757922439111187E-5</v>
      </c>
      <c r="J38" s="76">
        <f>分析係数表!G41</f>
        <v>0.49662731871838112</v>
      </c>
      <c r="K38" s="78">
        <f t="shared" si="3"/>
        <v>1.2792087956691811E-5</v>
      </c>
      <c r="L38" s="79"/>
      <c r="M38" s="80"/>
      <c r="N38" s="81">
        <f>分析係数表!H41</f>
        <v>5.2870632296107417E-2</v>
      </c>
      <c r="O38" s="82">
        <f t="shared" si="4"/>
        <v>0.68892934746093515</v>
      </c>
      <c r="P38" s="76">
        <f>分析係数表!C41</f>
        <v>0.20545717383447781</v>
      </c>
      <c r="Q38" s="82">
        <f t="shared" si="5"/>
        <v>0.14154547670095471</v>
      </c>
      <c r="R38" s="83">
        <v>0.14235418157375532</v>
      </c>
      <c r="S38" s="84">
        <f t="shared" si="6"/>
        <v>0.14237993949619443</v>
      </c>
      <c r="T38" s="85">
        <f>分析係数表!F41</f>
        <v>0.59106239460370991</v>
      </c>
      <c r="U38" s="86">
        <f t="shared" si="7"/>
        <v>8.4155427982152017E-2</v>
      </c>
      <c r="V38" s="87">
        <f>分析係数表!D41</f>
        <v>0.2799325463743676</v>
      </c>
      <c r="W38" s="88">
        <f t="shared" si="8"/>
        <v>0</v>
      </c>
      <c r="X38" s="76">
        <f>分析係数表!E41</f>
        <v>0.26559865092748736</v>
      </c>
      <c r="Y38" s="89">
        <f t="shared" si="9"/>
        <v>0</v>
      </c>
    </row>
    <row r="39" spans="1:25" x14ac:dyDescent="0.2">
      <c r="A39" s="6" t="s">
        <v>51</v>
      </c>
      <c r="B39" s="5" t="s">
        <v>367</v>
      </c>
      <c r="C39" s="90"/>
      <c r="D39" s="76">
        <f>投入係数表!V39</f>
        <v>0</v>
      </c>
      <c r="E39" s="77">
        <f>$C$24*D39</f>
        <v>0</v>
      </c>
      <c r="F39" s="76">
        <f>分析係数表!C42</f>
        <v>0.63260340632603407</v>
      </c>
      <c r="G39" s="77">
        <f>E39*F39</f>
        <v>0</v>
      </c>
      <c r="H39" s="77">
        <v>3.2630981810315837E-3</v>
      </c>
      <c r="I39" s="77">
        <f>C39+H39</f>
        <v>3.2630981810315837E-3</v>
      </c>
      <c r="J39" s="76">
        <f>分析係数表!G42</f>
        <v>0.48091603053435117</v>
      </c>
      <c r="K39" s="78">
        <f t="shared" si="3"/>
        <v>1.5692762244655708E-3</v>
      </c>
      <c r="L39" s="79"/>
      <c r="M39" s="80"/>
      <c r="N39" s="81">
        <f>分析係数表!H42</f>
        <v>1.4900992071397267E-2</v>
      </c>
      <c r="O39" s="82">
        <f t="shared" si="4"/>
        <v>0.19416697509449113</v>
      </c>
      <c r="P39" s="76">
        <f>分析係数表!C42</f>
        <v>0.63260340632603407</v>
      </c>
      <c r="Q39" s="82">
        <f>O39*P39</f>
        <v>0.12283068984079731</v>
      </c>
      <c r="R39" s="83">
        <v>0.12487619408978579</v>
      </c>
      <c r="S39" s="84">
        <f>I39+R39</f>
        <v>0.12813929227081736</v>
      </c>
      <c r="T39" s="85">
        <f>分析係数表!F42</f>
        <v>0.54580152671755722</v>
      </c>
      <c r="U39" s="86">
        <f>S39*T39</f>
        <v>6.9938621353919386E-2</v>
      </c>
      <c r="V39" s="87">
        <f>分析係数表!D42</f>
        <v>0.26335877862595419</v>
      </c>
      <c r="W39" s="88">
        <f>ROUND(S39*V39,0)</f>
        <v>0</v>
      </c>
      <c r="X39" s="76">
        <f>分析係数表!E42</f>
        <v>0.19083969465648856</v>
      </c>
      <c r="Y39" s="89">
        <f>ROUND(S39*X39,0)</f>
        <v>0</v>
      </c>
    </row>
    <row r="40" spans="1:25" x14ac:dyDescent="0.2">
      <c r="A40" s="6" t="s">
        <v>194</v>
      </c>
      <c r="B40" s="5" t="s">
        <v>41</v>
      </c>
      <c r="C40" s="90"/>
      <c r="D40" s="76">
        <f>投入係数表!V40</f>
        <v>3.0769230769230771E-2</v>
      </c>
      <c r="E40" s="77">
        <f>$C$24*D40</f>
        <v>3.0769230769230771</v>
      </c>
      <c r="F40" s="76">
        <f>分析係数表!C43</f>
        <v>0.18460513162279235</v>
      </c>
      <c r="G40" s="77">
        <f>E40*F40</f>
        <v>0.56801578960859189</v>
      </c>
      <c r="H40" s="77">
        <v>0.64794011173380239</v>
      </c>
      <c r="I40" s="77">
        <f>C40+H40</f>
        <v>0.64794011173380239</v>
      </c>
      <c r="J40" s="76">
        <f>分析係数表!G43</f>
        <v>0.34455128205128205</v>
      </c>
      <c r="K40" s="78">
        <f t="shared" si="3"/>
        <v>0.22324859619033255</v>
      </c>
      <c r="L40" s="79"/>
      <c r="M40" s="80"/>
      <c r="N40" s="81">
        <f>分析係数表!H43</f>
        <v>4.0001593688991595E-2</v>
      </c>
      <c r="O40" s="82">
        <f t="shared" si="4"/>
        <v>0.52123968715205649</v>
      </c>
      <c r="P40" s="76">
        <f>分析係数表!C43</f>
        <v>0.18460513162279235</v>
      </c>
      <c r="Q40" s="82">
        <f>O40*P40</f>
        <v>9.62235210537285E-2</v>
      </c>
      <c r="R40" s="83">
        <v>0.12593185345351743</v>
      </c>
      <c r="S40" s="84">
        <f>I40+R40</f>
        <v>0.77387196518731982</v>
      </c>
      <c r="T40" s="85">
        <f>分析係数表!F43</f>
        <v>0.64423076923076927</v>
      </c>
      <c r="U40" s="86">
        <f>S40*T40</f>
        <v>0.49855213141875415</v>
      </c>
      <c r="V40" s="87">
        <f>分析係数表!D43</f>
        <v>0.36378205128205127</v>
      </c>
      <c r="W40" s="88">
        <f>ROUND(S40*V40,0)</f>
        <v>0</v>
      </c>
      <c r="X40" s="76">
        <f>分析係数表!E43</f>
        <v>0.22596153846153846</v>
      </c>
      <c r="Y40" s="89">
        <f>ROUND(S40*X40,0)</f>
        <v>0</v>
      </c>
    </row>
    <row r="41" spans="1:25" x14ac:dyDescent="0.2">
      <c r="A41" s="6" t="s">
        <v>340</v>
      </c>
      <c r="B41" s="5" t="s">
        <v>42</v>
      </c>
      <c r="C41" s="90"/>
      <c r="D41" s="76">
        <f>投入係数表!V41</f>
        <v>0</v>
      </c>
      <c r="E41" s="77">
        <f>$C$24*D41</f>
        <v>0</v>
      </c>
      <c r="F41" s="76">
        <f>分析係数表!C44</f>
        <v>0.21127596439169138</v>
      </c>
      <c r="G41" s="77">
        <f>E41*F41</f>
        <v>0</v>
      </c>
      <c r="H41" s="77">
        <v>1.2335897381719006E-4</v>
      </c>
      <c r="I41" s="77">
        <f>C41+H41</f>
        <v>1.2335897381719006E-4</v>
      </c>
      <c r="J41" s="76">
        <f>分析係数表!G44</f>
        <v>0.28586387434554972</v>
      </c>
      <c r="K41" s="78">
        <f t="shared" si="3"/>
        <v>3.5263874190673176E-5</v>
      </c>
      <c r="L41" s="79"/>
      <c r="M41" s="80"/>
      <c r="N41" s="81">
        <f>分析係数表!H44</f>
        <v>0.11633929638631021</v>
      </c>
      <c r="O41" s="82">
        <f t="shared" si="4"/>
        <v>1.5159560622350645</v>
      </c>
      <c r="P41" s="76">
        <f>分析係数表!C44</f>
        <v>0.21127596439169138</v>
      </c>
      <c r="Q41" s="82">
        <f>O41*P41</f>
        <v>0.32028507902414416</v>
      </c>
      <c r="R41" s="83">
        <v>0.32201569005094921</v>
      </c>
      <c r="S41" s="84">
        <f>I41+R41</f>
        <v>0.32213904902476642</v>
      </c>
      <c r="T41" s="85">
        <f>分析係数表!F44</f>
        <v>0.54973821989528793</v>
      </c>
      <c r="U41" s="86">
        <f>S41*T41</f>
        <v>0.17709214736963599</v>
      </c>
      <c r="V41" s="87">
        <f>分析係数表!D44</f>
        <v>0.41256544502617803</v>
      </c>
      <c r="W41" s="88">
        <f>ROUND(S41*V41,0)</f>
        <v>0</v>
      </c>
      <c r="X41" s="76">
        <f>分析係数表!E44</f>
        <v>0.29528795811518327</v>
      </c>
      <c r="Y41" s="89">
        <f>ROUND(S41*X41,0)</f>
        <v>0</v>
      </c>
    </row>
    <row r="42" spans="1:25" x14ac:dyDescent="0.2">
      <c r="A42" s="6" t="s">
        <v>341</v>
      </c>
      <c r="B42" s="5" t="s">
        <v>278</v>
      </c>
      <c r="C42" s="90"/>
      <c r="D42" s="76">
        <f>投入係数表!V42</f>
        <v>0</v>
      </c>
      <c r="E42" s="77">
        <f>$C$24*D42</f>
        <v>0</v>
      </c>
      <c r="F42" s="76">
        <f>分析係数表!C45</f>
        <v>1</v>
      </c>
      <c r="G42" s="77">
        <f>E42*F42</f>
        <v>0</v>
      </c>
      <c r="H42" s="77">
        <v>9.5495223027934513E-3</v>
      </c>
      <c r="I42" s="77">
        <f>C42+H42</f>
        <v>9.5495223027934513E-3</v>
      </c>
      <c r="J42" s="76">
        <f>分析係数表!G45</f>
        <v>0</v>
      </c>
      <c r="K42" s="78">
        <f t="shared" si="3"/>
        <v>0</v>
      </c>
      <c r="L42" s="79"/>
      <c r="M42" s="80"/>
      <c r="N42" s="81">
        <f>分析係数表!H45</f>
        <v>0</v>
      </c>
      <c r="O42" s="82">
        <f t="shared" si="4"/>
        <v>0</v>
      </c>
      <c r="P42" s="76">
        <f>分析係数表!C45</f>
        <v>1</v>
      </c>
      <c r="Q42" s="82">
        <f>O42*P42</f>
        <v>0</v>
      </c>
      <c r="R42" s="83">
        <v>8.0261915479964661E-3</v>
      </c>
      <c r="S42" s="84">
        <f>I42+R42</f>
        <v>1.7575713850789917E-2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投入係数表!V43</f>
        <v>0</v>
      </c>
      <c r="E43" s="77">
        <f>$C$24*D43</f>
        <v>0</v>
      </c>
      <c r="F43" s="76">
        <f>分析係数表!C46</f>
        <v>0.67444574095682608</v>
      </c>
      <c r="G43" s="77">
        <f>E43*F43</f>
        <v>0</v>
      </c>
      <c r="H43" s="77">
        <v>2.1784581580608781E-2</v>
      </c>
      <c r="I43" s="77">
        <f>C43+H43</f>
        <v>2.1784581580608781E-2</v>
      </c>
      <c r="J43" s="76">
        <f>分析係数表!G46</f>
        <v>1.0362694300518135E-2</v>
      </c>
      <c r="K43" s="78">
        <f t="shared" si="3"/>
        <v>2.2574695938454696E-4</v>
      </c>
      <c r="L43" s="79"/>
      <c r="M43" s="80"/>
      <c r="N43" s="81">
        <f>分析係数表!H46</f>
        <v>2.3785808199529863E-2</v>
      </c>
      <c r="O43" s="82">
        <f t="shared" si="4"/>
        <v>0.30994033190216902</v>
      </c>
      <c r="P43" s="76">
        <f>分析係数表!C46</f>
        <v>0.67444574095682608</v>
      </c>
      <c r="Q43" s="82">
        <f>O43*P43</f>
        <v>0.20903793680216298</v>
      </c>
      <c r="R43" s="83">
        <v>0.22073641949565159</v>
      </c>
      <c r="S43" s="84">
        <f>I43+R43</f>
        <v>0.24252100107626037</v>
      </c>
      <c r="T43" s="85">
        <f>分析係数表!F46</f>
        <v>0.31433506044905007</v>
      </c>
      <c r="U43" s="86">
        <f>S43*T43</f>
        <v>7.6232853533470438E-2</v>
      </c>
      <c r="V43" s="87">
        <f>分析係数表!D46</f>
        <v>0</v>
      </c>
      <c r="W43" s="88">
        <f>ROUND(S43*V43,0)</f>
        <v>0</v>
      </c>
      <c r="X43" s="76">
        <f>分析係数表!E46</f>
        <v>1.7271157167530224E-3</v>
      </c>
      <c r="Y43" s="89">
        <f>ROUND(S43*X43,0)</f>
        <v>0</v>
      </c>
    </row>
    <row r="44" spans="1:25" x14ac:dyDescent="0.2">
      <c r="A44" s="3">
        <v>37</v>
      </c>
      <c r="B44" s="14" t="s">
        <v>150</v>
      </c>
      <c r="C44" s="197">
        <f>SUM(C5:C43)</f>
        <v>100</v>
      </c>
      <c r="D44" s="92">
        <f>投入係数表!V44</f>
        <v>0.61538461538461542</v>
      </c>
      <c r="E44" s="91">
        <f>SUM(E5:E43)</f>
        <v>61.538461538461547</v>
      </c>
      <c r="F44" s="92">
        <f>分析係数表!C47</f>
        <v>0.30293510145279712</v>
      </c>
      <c r="G44" s="91">
        <f>SUM(G5:G43)</f>
        <v>8.2478735038587629</v>
      </c>
      <c r="H44" s="91">
        <f>SUM(H5:H43)</f>
        <v>9.3322793270087185</v>
      </c>
      <c r="I44" s="91">
        <f>SUM(I5:I43)</f>
        <v>109.33227932700875</v>
      </c>
      <c r="J44" s="92">
        <f>分析係数表!G47</f>
        <v>0.26248630220382319</v>
      </c>
      <c r="K44" s="93">
        <f>SUM(K5:K43)</f>
        <v>20.782253613662519</v>
      </c>
      <c r="L44" s="94">
        <f>最終需要_まとめ!$L$33</f>
        <v>0.627</v>
      </c>
      <c r="M44" s="91">
        <f>K44*L44</f>
        <v>13.030473015766399</v>
      </c>
      <c r="N44" s="95">
        <f>分析係数表!H47</f>
        <v>1</v>
      </c>
      <c r="O44" s="96">
        <f>SUM(O5:O43)</f>
        <v>13.030473015766397</v>
      </c>
      <c r="P44" s="92">
        <f>分析係数表!C47</f>
        <v>0.30293510145279712</v>
      </c>
      <c r="Q44" s="96">
        <f>SUM(Q5:Q43)</f>
        <v>3.3408274775577875</v>
      </c>
      <c r="R44" s="91">
        <f>SUM(R7:R43)</f>
        <v>3.4657139645967128</v>
      </c>
      <c r="S44" s="97">
        <f>SUM(S5:S43)</f>
        <v>113.01526396165893</v>
      </c>
      <c r="T44" s="98">
        <f>分析係数表!F47</f>
        <v>0.4935102885669061</v>
      </c>
      <c r="U44" s="99">
        <f>SUM(U5:U43)</f>
        <v>41.706578363639295</v>
      </c>
      <c r="V44" s="100">
        <f>分析係数表!D47</f>
        <v>0.11041032509436259</v>
      </c>
      <c r="W44" s="101">
        <f>SUM(W5:W43)</f>
        <v>3</v>
      </c>
      <c r="X44" s="92">
        <f>分析係数表!E47</f>
        <v>8.4451479361987089E-2</v>
      </c>
      <c r="Y44" s="102">
        <f>SUM(Y5:Y43)</f>
        <v>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206</v>
      </c>
      <c r="S2" s="3" t="s">
        <v>152</v>
      </c>
      <c r="U2" s="64" t="s">
        <v>209</v>
      </c>
      <c r="W2" s="3" t="s">
        <v>130</v>
      </c>
      <c r="Y2" s="3" t="s">
        <v>153</v>
      </c>
    </row>
    <row r="3" spans="1:25" ht="44" x14ac:dyDescent="0.2">
      <c r="B3" s="65"/>
      <c r="C3" s="66" t="s">
        <v>227</v>
      </c>
      <c r="D3" s="66" t="s">
        <v>236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投入係数表!W5</f>
        <v>0</v>
      </c>
      <c r="E5" s="77">
        <f t="shared" ref="E5:E38" si="0">$C$25*D5</f>
        <v>0</v>
      </c>
      <c r="F5" s="76">
        <f>分析係数表!C8</f>
        <v>0.98909090909090913</v>
      </c>
      <c r="G5" s="77">
        <f t="shared" ref="G5:G38" si="1">E5*F5</f>
        <v>0</v>
      </c>
      <c r="H5" s="77">
        <f t="array" ref="H5:H43">MMULT(逆行列係数!C5:AO43,'21'!G5:G43)</f>
        <v>6.201941349787399E-4</v>
      </c>
      <c r="I5" s="77">
        <f t="shared" ref="I5:I38" si="2">C5+H5</f>
        <v>6.201941349787399E-4</v>
      </c>
      <c r="J5" s="76">
        <f>分析係数表!G8</f>
        <v>0.12014134275618374</v>
      </c>
      <c r="K5" s="78">
        <f t="shared" ref="K5:K38" si="3">I5*J5</f>
        <v>7.4510956145855677E-5</v>
      </c>
      <c r="L5" s="79" t="s">
        <v>183</v>
      </c>
      <c r="M5" s="80" t="s">
        <v>183</v>
      </c>
      <c r="N5" s="81">
        <f>分析係数表!H8</f>
        <v>1.3068249731064983E-2</v>
      </c>
      <c r="O5" s="82">
        <f t="shared" ref="O5:O43" si="4">$M$44*N5</f>
        <v>0.11959002635468247</v>
      </c>
      <c r="P5" s="76">
        <f>分析係数表!C8</f>
        <v>0.98909090909090913</v>
      </c>
      <c r="Q5" s="82">
        <f t="shared" ref="Q5:Q38" si="5">O5*P5</f>
        <v>0.11828540788535866</v>
      </c>
      <c r="R5" s="83">
        <f t="array" ref="R5:R43">MMULT(逆行列係数!C5:AO43,'21'!Q5:Q43)</f>
        <v>0.14412244427799484</v>
      </c>
      <c r="S5" s="84">
        <f t="shared" ref="S5:S38" si="6">I5+R5</f>
        <v>0.14474263841297358</v>
      </c>
      <c r="T5" s="85">
        <f>分析係数表!F8</f>
        <v>0.45141342756183744</v>
      </c>
      <c r="U5" s="86">
        <f t="shared" ref="U5:U38" si="7">S5*T5</f>
        <v>6.5338770520344078E-2</v>
      </c>
      <c r="V5" s="87">
        <f>分析係数表!D8</f>
        <v>0.18992932862190812</v>
      </c>
      <c r="W5" s="167">
        <f t="shared" ref="W5:W38" si="8">ROUND(S5*V5,0)</f>
        <v>0</v>
      </c>
      <c r="X5" s="76">
        <f>分析係数表!E8</f>
        <v>0.11484098939929328</v>
      </c>
      <c r="Y5" s="166">
        <f t="shared" ref="Y5:Y38" si="9">ROUND(S5*X5,0)</f>
        <v>0</v>
      </c>
    </row>
    <row r="6" spans="1:25" x14ac:dyDescent="0.2">
      <c r="A6" s="6" t="s">
        <v>219</v>
      </c>
      <c r="B6" s="5" t="s">
        <v>265</v>
      </c>
      <c r="C6" s="90"/>
      <c r="D6" s="76">
        <f>投入係数表!W6</f>
        <v>0</v>
      </c>
      <c r="E6" s="77">
        <f t="shared" si="0"/>
        <v>0</v>
      </c>
      <c r="F6" s="76">
        <f>分析係数表!C9</f>
        <v>0.97580645161290325</v>
      </c>
      <c r="G6" s="77">
        <f t="shared" si="1"/>
        <v>0</v>
      </c>
      <c r="H6" s="77">
        <v>1.2438321024119778E-3</v>
      </c>
      <c r="I6" s="77">
        <f t="shared" si="2"/>
        <v>1.2438321024119778E-3</v>
      </c>
      <c r="J6" s="76">
        <f>分析係数表!G9</f>
        <v>0.23846153846153847</v>
      </c>
      <c r="K6" s="78">
        <f t="shared" si="3"/>
        <v>2.9660611672901012E-4</v>
      </c>
      <c r="L6" s="79"/>
      <c r="M6" s="80"/>
      <c r="N6" s="81">
        <f>分析係数表!H9</f>
        <v>6.773178214271485E-4</v>
      </c>
      <c r="O6" s="82">
        <f t="shared" si="4"/>
        <v>6.1982635610658594E-3</v>
      </c>
      <c r="P6" s="76">
        <f>分析係数表!C9</f>
        <v>0.97580645161290325</v>
      </c>
      <c r="Q6" s="82">
        <f t="shared" si="5"/>
        <v>6.0483055716852342E-3</v>
      </c>
      <c r="R6" s="83">
        <v>8.4648805302546815E-3</v>
      </c>
      <c r="S6" s="84">
        <f t="shared" si="6"/>
        <v>9.7087126326666599E-3</v>
      </c>
      <c r="T6" s="85">
        <f>分析係数表!F9</f>
        <v>0.65384615384615385</v>
      </c>
      <c r="U6" s="86">
        <f t="shared" si="7"/>
        <v>6.3480044136666625E-3</v>
      </c>
      <c r="V6" s="87">
        <f>分析係数表!D9</f>
        <v>0.11538461538461539</v>
      </c>
      <c r="W6" s="167">
        <f t="shared" si="8"/>
        <v>0</v>
      </c>
      <c r="X6" s="76">
        <f>分析係数表!E9</f>
        <v>0</v>
      </c>
      <c r="Y6" s="166">
        <f t="shared" si="9"/>
        <v>0</v>
      </c>
    </row>
    <row r="7" spans="1:25" x14ac:dyDescent="0.2">
      <c r="A7" s="6" t="s">
        <v>220</v>
      </c>
      <c r="B7" s="5" t="s">
        <v>266</v>
      </c>
      <c r="C7" s="90"/>
      <c r="D7" s="76">
        <f>投入係数表!W7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1.2396527122131719E-2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投入係数表!W8</f>
        <v>0</v>
      </c>
      <c r="E8" s="77">
        <f t="shared" si="0"/>
        <v>0</v>
      </c>
      <c r="F8" s="76">
        <f>分析係数表!C11</f>
        <v>0.58682634730538918</v>
      </c>
      <c r="G8" s="77">
        <f t="shared" si="1"/>
        <v>0</v>
      </c>
      <c r="H8" s="77">
        <v>3.8132222492157059E-2</v>
      </c>
      <c r="I8" s="77">
        <f t="shared" si="2"/>
        <v>3.8132222492157059E-2</v>
      </c>
      <c r="J8" s="76">
        <f>分析係数表!G11</f>
        <v>0.35416666666666669</v>
      </c>
      <c r="K8" s="78">
        <f t="shared" si="3"/>
        <v>1.3505162132638958E-2</v>
      </c>
      <c r="L8" s="79"/>
      <c r="M8" s="80"/>
      <c r="N8" s="81">
        <f>分析係数表!H11</f>
        <v>-3.9842224789832265E-5</v>
      </c>
      <c r="O8" s="82">
        <f t="shared" si="4"/>
        <v>-3.6460373888622702E-4</v>
      </c>
      <c r="P8" s="76">
        <f>分析係数表!C11</f>
        <v>0.58682634730538918</v>
      </c>
      <c r="Q8" s="82">
        <f t="shared" si="5"/>
        <v>-2.139590803044925E-4</v>
      </c>
      <c r="R8" s="83">
        <v>2.5438192830330832E-3</v>
      </c>
      <c r="S8" s="84">
        <f t="shared" si="6"/>
        <v>4.0676041775190144E-2</v>
      </c>
      <c r="T8" s="85">
        <f>分析係数表!F11</f>
        <v>0.57638888888888884</v>
      </c>
      <c r="U8" s="86">
        <f t="shared" si="7"/>
        <v>2.3445218523199873E-2</v>
      </c>
      <c r="V8" s="87">
        <f>分析係数表!D11</f>
        <v>0</v>
      </c>
      <c r="W8" s="167">
        <f t="shared" si="8"/>
        <v>0</v>
      </c>
      <c r="X8" s="76">
        <f>分析係数表!E11</f>
        <v>0</v>
      </c>
      <c r="Y8" s="166">
        <f t="shared" si="9"/>
        <v>0</v>
      </c>
    </row>
    <row r="9" spans="1:25" x14ac:dyDescent="0.2">
      <c r="A9" s="6" t="s">
        <v>222</v>
      </c>
      <c r="B9" s="5" t="s">
        <v>190</v>
      </c>
      <c r="C9" s="90"/>
      <c r="D9" s="76">
        <f>投入係数表!W9</f>
        <v>0</v>
      </c>
      <c r="E9" s="77">
        <f t="shared" si="0"/>
        <v>0</v>
      </c>
      <c r="F9" s="76">
        <f>分析係数表!C12</f>
        <v>4.9122807017544234E-3</v>
      </c>
      <c r="G9" s="77">
        <f t="shared" si="1"/>
        <v>0</v>
      </c>
      <c r="H9" s="77">
        <v>2.8408437269468359E-6</v>
      </c>
      <c r="I9" s="77">
        <f t="shared" si="2"/>
        <v>2.8408437269468359E-6</v>
      </c>
      <c r="J9" s="76">
        <f>分析係数表!G12</f>
        <v>0.15517241379310345</v>
      </c>
      <c r="K9" s="78">
        <f t="shared" si="3"/>
        <v>4.4082057831933659E-7</v>
      </c>
      <c r="L9" s="79"/>
      <c r="M9" s="80"/>
      <c r="N9" s="81">
        <f>分析係数表!H12</f>
        <v>9.8290768556516195E-2</v>
      </c>
      <c r="O9" s="82">
        <f t="shared" si="4"/>
        <v>0.89947742383232199</v>
      </c>
      <c r="P9" s="76">
        <f>分析係数表!C12</f>
        <v>4.9122807017544234E-3</v>
      </c>
      <c r="Q9" s="82">
        <f t="shared" si="5"/>
        <v>4.4184855907552995E-3</v>
      </c>
      <c r="R9" s="83">
        <v>4.6734263083735659E-3</v>
      </c>
      <c r="S9" s="84">
        <f t="shared" si="6"/>
        <v>4.6762671521005123E-3</v>
      </c>
      <c r="T9" s="85">
        <f>分析係数表!F12</f>
        <v>0.31896551724137934</v>
      </c>
      <c r="U9" s="86">
        <f t="shared" si="7"/>
        <v>1.4915679709286119E-3</v>
      </c>
      <c r="V9" s="87">
        <f>分析係数表!D12</f>
        <v>0.18965517241379309</v>
      </c>
      <c r="W9" s="167">
        <f t="shared" si="8"/>
        <v>0</v>
      </c>
      <c r="X9" s="76">
        <f>分析係数表!E12</f>
        <v>0.12931034482758622</v>
      </c>
      <c r="Y9" s="166">
        <f t="shared" si="9"/>
        <v>0</v>
      </c>
    </row>
    <row r="10" spans="1:25" x14ac:dyDescent="0.2">
      <c r="A10" s="6" t="s">
        <v>223</v>
      </c>
      <c r="B10" s="5" t="s">
        <v>28</v>
      </c>
      <c r="C10" s="90"/>
      <c r="D10" s="76">
        <f>投入係数表!W10</f>
        <v>0</v>
      </c>
      <c r="E10" s="77">
        <f t="shared" si="0"/>
        <v>0</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0.134903383387904</v>
      </c>
      <c r="P10" s="76">
        <f>分析係数表!C13</f>
        <v>0</v>
      </c>
      <c r="Q10" s="82">
        <f t="shared" si="5"/>
        <v>0</v>
      </c>
      <c r="R10" s="83">
        <v>0</v>
      </c>
      <c r="S10" s="84">
        <f t="shared" si="6"/>
        <v>0</v>
      </c>
      <c r="T10" s="85">
        <f>分析係数表!F13</f>
        <v>0.38505747126436779</v>
      </c>
      <c r="U10" s="86">
        <f t="shared" si="7"/>
        <v>0</v>
      </c>
      <c r="V10" s="87">
        <f>分析係数表!D13</f>
        <v>0.37931034482758619</v>
      </c>
      <c r="W10" s="167">
        <f t="shared" si="8"/>
        <v>0</v>
      </c>
      <c r="X10" s="76">
        <f>分析係数表!E13</f>
        <v>0.33333333333333331</v>
      </c>
      <c r="Y10" s="166">
        <f t="shared" si="9"/>
        <v>0</v>
      </c>
    </row>
    <row r="11" spans="1:25" x14ac:dyDescent="0.2">
      <c r="A11" s="6" t="s">
        <v>224</v>
      </c>
      <c r="B11" s="5" t="s">
        <v>267</v>
      </c>
      <c r="C11" s="90"/>
      <c r="D11" s="76">
        <f>投入係数表!W11</f>
        <v>0</v>
      </c>
      <c r="E11" s="77">
        <f t="shared" si="0"/>
        <v>0</v>
      </c>
      <c r="F11" s="76">
        <f>分析係数表!C14</f>
        <v>0.28421052631578947</v>
      </c>
      <c r="G11" s="77">
        <f t="shared" si="1"/>
        <v>0</v>
      </c>
      <c r="H11" s="77">
        <v>1.3637840426565531E-2</v>
      </c>
      <c r="I11" s="77">
        <f t="shared" si="2"/>
        <v>1.3637840426565531E-2</v>
      </c>
      <c r="J11" s="76">
        <f>分析係数表!G14</f>
        <v>0.16638935108153077</v>
      </c>
      <c r="K11" s="78">
        <f t="shared" si="3"/>
        <v>2.2691914187297057E-3</v>
      </c>
      <c r="L11" s="79"/>
      <c r="M11" s="80"/>
      <c r="N11" s="81">
        <f>分析係数表!H14</f>
        <v>1.2351089684848001E-3</v>
      </c>
      <c r="O11" s="82">
        <f t="shared" si="4"/>
        <v>1.1302715905473036E-2</v>
      </c>
      <c r="P11" s="76">
        <f>分析係数表!C14</f>
        <v>0.28421052631578947</v>
      </c>
      <c r="Q11" s="82">
        <f t="shared" si="5"/>
        <v>3.2123508362923367E-3</v>
      </c>
      <c r="R11" s="83">
        <v>1.3893391127250375E-2</v>
      </c>
      <c r="S11" s="84">
        <f t="shared" si="6"/>
        <v>2.7531231553815906E-2</v>
      </c>
      <c r="T11" s="85">
        <f>分析係数表!F14</f>
        <v>0.35440931780366058</v>
      </c>
      <c r="U11" s="86">
        <f t="shared" si="7"/>
        <v>9.7573249932825096E-3</v>
      </c>
      <c r="V11" s="87">
        <f>分析係数表!D14</f>
        <v>9.9833610648918464E-2</v>
      </c>
      <c r="W11" s="167">
        <f t="shared" si="8"/>
        <v>0</v>
      </c>
      <c r="X11" s="76">
        <f>分析係数表!E14</f>
        <v>6.8219633943427616E-2</v>
      </c>
      <c r="Y11" s="166">
        <f t="shared" si="9"/>
        <v>0</v>
      </c>
    </row>
    <row r="12" spans="1:25" x14ac:dyDescent="0.2">
      <c r="A12" s="6" t="s">
        <v>225</v>
      </c>
      <c r="B12" s="5" t="s">
        <v>29</v>
      </c>
      <c r="C12" s="90"/>
      <c r="D12" s="76">
        <f>投入係数表!W12</f>
        <v>9.2165898617511521E-3</v>
      </c>
      <c r="E12" s="77">
        <f t="shared" si="0"/>
        <v>0.92165898617511521</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8.3494256204945994E-2</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90"/>
      <c r="D13" s="76">
        <f>投入係数表!W13</f>
        <v>0</v>
      </c>
      <c r="E13" s="77">
        <f t="shared" si="0"/>
        <v>0</v>
      </c>
      <c r="F13" s="76">
        <f>分析係数表!C16</f>
        <v>1.2870012870012881E-2</v>
      </c>
      <c r="G13" s="77">
        <f t="shared" si="1"/>
        <v>0</v>
      </c>
      <c r="H13" s="77">
        <v>3.6227297193166597E-4</v>
      </c>
      <c r="I13" s="77">
        <f t="shared" si="2"/>
        <v>3.6227297193166597E-4</v>
      </c>
      <c r="J13" s="76">
        <f>分析係数表!G16</f>
        <v>4.3478260869565216E-2</v>
      </c>
      <c r="K13" s="78">
        <f t="shared" si="3"/>
        <v>1.5750998779637649E-5</v>
      </c>
      <c r="L13" s="79"/>
      <c r="M13" s="80"/>
      <c r="N13" s="81">
        <f>分析係数表!H16</f>
        <v>1.7650105581895694E-2</v>
      </c>
      <c r="O13" s="82">
        <f t="shared" si="4"/>
        <v>0.16151945632659859</v>
      </c>
      <c r="P13" s="76">
        <f>分析係数表!C16</f>
        <v>1.2870012870012881E-2</v>
      </c>
      <c r="Q13" s="82">
        <f t="shared" si="5"/>
        <v>2.0787574816808073E-3</v>
      </c>
      <c r="R13" s="83">
        <v>2.2409765329500187E-3</v>
      </c>
      <c r="S13" s="84">
        <f t="shared" si="6"/>
        <v>2.6032495048816848E-3</v>
      </c>
      <c r="T13" s="85">
        <f>分析係数表!F16</f>
        <v>0.30434782608695654</v>
      </c>
      <c r="U13" s="86">
        <f t="shared" si="7"/>
        <v>7.9229332757268676E-4</v>
      </c>
      <c r="V13" s="87">
        <f>分析係数表!D16</f>
        <v>0</v>
      </c>
      <c r="W13" s="167">
        <f t="shared" si="8"/>
        <v>0</v>
      </c>
      <c r="X13" s="76">
        <f>分析係数表!E16</f>
        <v>0</v>
      </c>
      <c r="Y13" s="166">
        <f t="shared" si="9"/>
        <v>0</v>
      </c>
    </row>
    <row r="14" spans="1:25" x14ac:dyDescent="0.2">
      <c r="A14" s="6" t="s">
        <v>2</v>
      </c>
      <c r="B14" s="5" t="s">
        <v>364</v>
      </c>
      <c r="C14" s="90"/>
      <c r="D14" s="76">
        <f>投入係数表!W14</f>
        <v>3.6866359447004608E-2</v>
      </c>
      <c r="E14" s="77">
        <f t="shared" si="0"/>
        <v>3.6866359447004609</v>
      </c>
      <c r="F14" s="76">
        <f>分析係数表!C17</f>
        <v>0.42397137745974955</v>
      </c>
      <c r="G14" s="77">
        <f t="shared" si="1"/>
        <v>1.5630281196672795</v>
      </c>
      <c r="H14" s="77">
        <v>1.8168037940304025</v>
      </c>
      <c r="I14" s="77">
        <f t="shared" si="2"/>
        <v>1.8168037940304025</v>
      </c>
      <c r="J14" s="76">
        <f>分析係数表!G17</f>
        <v>0.21220930232558138</v>
      </c>
      <c r="K14" s="78">
        <f t="shared" si="3"/>
        <v>0.38554266559366096</v>
      </c>
      <c r="L14" s="79"/>
      <c r="M14" s="80"/>
      <c r="N14" s="81">
        <f>分析係数表!H17</f>
        <v>2.9483246344475873E-3</v>
      </c>
      <c r="O14" s="82">
        <f t="shared" si="4"/>
        <v>2.6980676677580796E-2</v>
      </c>
      <c r="P14" s="76">
        <f>分析係数表!C17</f>
        <v>0.42397137745974955</v>
      </c>
      <c r="Q14" s="82">
        <f t="shared" si="5"/>
        <v>1.1439034655790069E-2</v>
      </c>
      <c r="R14" s="83">
        <v>2.2985354261862989E-2</v>
      </c>
      <c r="S14" s="84">
        <f t="shared" si="6"/>
        <v>1.8397891482922655</v>
      </c>
      <c r="T14" s="85">
        <f>分析係数表!F17</f>
        <v>0.32194767441860467</v>
      </c>
      <c r="U14" s="86">
        <f t="shared" si="7"/>
        <v>0.59231583771328022</v>
      </c>
      <c r="V14" s="87">
        <f>分析係数表!D17</f>
        <v>4.1908914728682169E-2</v>
      </c>
      <c r="W14" s="167">
        <f t="shared" si="8"/>
        <v>0</v>
      </c>
      <c r="X14" s="76">
        <f>分析係数表!E17</f>
        <v>4.2151162790697673E-2</v>
      </c>
      <c r="Y14" s="166">
        <f t="shared" si="9"/>
        <v>0</v>
      </c>
    </row>
    <row r="15" spans="1:25" x14ac:dyDescent="0.2">
      <c r="A15" s="6" t="s">
        <v>3</v>
      </c>
      <c r="B15" s="5" t="s">
        <v>31</v>
      </c>
      <c r="C15" s="90"/>
      <c r="D15" s="76">
        <f>投入係数表!W15</f>
        <v>4.608294930875576E-3</v>
      </c>
      <c r="E15" s="77">
        <f t="shared" si="0"/>
        <v>0.46082949308755761</v>
      </c>
      <c r="F15" s="76">
        <f>分析係数表!C18</f>
        <v>0.3411764705882353</v>
      </c>
      <c r="G15" s="77">
        <f t="shared" si="1"/>
        <v>0.15722417999457849</v>
      </c>
      <c r="H15" s="77">
        <v>0.17351936036296839</v>
      </c>
      <c r="I15" s="77">
        <f t="shared" si="2"/>
        <v>0.17351936036296839</v>
      </c>
      <c r="J15" s="76">
        <f>分析係数表!G18</f>
        <v>0.21582733812949639</v>
      </c>
      <c r="K15" s="78">
        <f t="shared" si="3"/>
        <v>3.7450221661072314E-2</v>
      </c>
      <c r="L15" s="79"/>
      <c r="M15" s="80"/>
      <c r="N15" s="81">
        <f>分析係数表!H18</f>
        <v>4.7810669747798716E-4</v>
      </c>
      <c r="O15" s="82">
        <f t="shared" si="4"/>
        <v>4.3752448666347244E-3</v>
      </c>
      <c r="P15" s="76">
        <f>分析係数表!C18</f>
        <v>0.3411764705882353</v>
      </c>
      <c r="Q15" s="82">
        <f t="shared" si="5"/>
        <v>1.4927306015577295E-3</v>
      </c>
      <c r="R15" s="83">
        <v>3.1057688901988249E-3</v>
      </c>
      <c r="S15" s="84">
        <f t="shared" si="6"/>
        <v>0.1766251292531672</v>
      </c>
      <c r="T15" s="85">
        <f>分析係数表!F18</f>
        <v>0.45899280575539569</v>
      </c>
      <c r="U15" s="86">
        <f t="shared" si="7"/>
        <v>8.106966364282063E-2</v>
      </c>
      <c r="V15" s="87">
        <f>分析係数表!D18</f>
        <v>0.1223021582733813</v>
      </c>
      <c r="W15" s="167">
        <f t="shared" si="8"/>
        <v>0</v>
      </c>
      <c r="X15" s="76">
        <f>分析係数表!E18</f>
        <v>0.12949640287769784</v>
      </c>
      <c r="Y15" s="166">
        <f t="shared" si="9"/>
        <v>0</v>
      </c>
    </row>
    <row r="16" spans="1:25" x14ac:dyDescent="0.2">
      <c r="A16" s="6" t="s">
        <v>4</v>
      </c>
      <c r="B16" s="5" t="s">
        <v>32</v>
      </c>
      <c r="C16" s="90"/>
      <c r="D16" s="76">
        <f>投入係数表!W16</f>
        <v>5.5299539170506916E-2</v>
      </c>
      <c r="E16" s="77">
        <f t="shared" si="0"/>
        <v>5.5299539170506913</v>
      </c>
      <c r="F16" s="76">
        <f>分析係数表!C19</f>
        <v>3.2631144155307767E-2</v>
      </c>
      <c r="G16" s="77">
        <f t="shared" si="1"/>
        <v>0.18044872343948995</v>
      </c>
      <c r="H16" s="77">
        <v>0.19624617317289383</v>
      </c>
      <c r="I16" s="77">
        <f t="shared" si="2"/>
        <v>0.19624617317289383</v>
      </c>
      <c r="J16" s="76">
        <f>分析係数表!G19</f>
        <v>5.8988764044943819E-2</v>
      </c>
      <c r="K16" s="78">
        <f t="shared" si="3"/>
        <v>1.1576319204019019E-2</v>
      </c>
      <c r="L16" s="79"/>
      <c r="M16" s="80"/>
      <c r="N16" s="81">
        <f>分析係数表!H19</f>
        <v>-1.1952667436949679E-4</v>
      </c>
      <c r="O16" s="82">
        <f t="shared" si="4"/>
        <v>-1.0938112166586811E-3</v>
      </c>
      <c r="P16" s="76">
        <f>分析係数表!C19</f>
        <v>3.2631144155307767E-2</v>
      </c>
      <c r="Q16" s="82">
        <f t="shared" si="5"/>
        <v>-3.5692311489481997E-5</v>
      </c>
      <c r="R16" s="83">
        <v>2.2962817852720032E-4</v>
      </c>
      <c r="S16" s="84">
        <f t="shared" si="6"/>
        <v>0.19647580135142104</v>
      </c>
      <c r="T16" s="85">
        <f>分析係数表!F19</f>
        <v>0.2443820224719101</v>
      </c>
      <c r="U16" s="86">
        <f t="shared" si="7"/>
        <v>4.8015153701049522E-2</v>
      </c>
      <c r="V16" s="87">
        <f>分析係数表!D19</f>
        <v>4.49438202247191E-2</v>
      </c>
      <c r="W16" s="167">
        <f t="shared" si="8"/>
        <v>0</v>
      </c>
      <c r="X16" s="76">
        <f>分析係数表!E19</f>
        <v>4.7752808988764044E-2</v>
      </c>
      <c r="Y16" s="166">
        <f t="shared" si="9"/>
        <v>0</v>
      </c>
    </row>
    <row r="17" spans="1:25" x14ac:dyDescent="0.2">
      <c r="A17" s="6" t="s">
        <v>5</v>
      </c>
      <c r="B17" s="5" t="s">
        <v>33</v>
      </c>
      <c r="C17" s="90"/>
      <c r="D17" s="76">
        <f>投入係数表!W17</f>
        <v>2.3041474654377881E-2</v>
      </c>
      <c r="E17" s="77">
        <f t="shared" si="0"/>
        <v>2.3041474654377883</v>
      </c>
      <c r="F17" s="76">
        <f>分析係数表!C20</f>
        <v>6.4516129032258118E-2</v>
      </c>
      <c r="G17" s="77">
        <f t="shared" si="1"/>
        <v>0.14865467518953485</v>
      </c>
      <c r="H17" s="77">
        <v>0.16536840349897602</v>
      </c>
      <c r="I17" s="77">
        <f t="shared" si="2"/>
        <v>0.16536840349897602</v>
      </c>
      <c r="J17" s="76">
        <f>分析係数表!G20</f>
        <v>0.10153846153846154</v>
      </c>
      <c r="K17" s="78">
        <f t="shared" si="3"/>
        <v>1.6791253278357565E-2</v>
      </c>
      <c r="L17" s="79"/>
      <c r="M17" s="80"/>
      <c r="N17" s="81">
        <f>分析係数表!H20</f>
        <v>5.9763337184748399E-4</v>
      </c>
      <c r="O17" s="82">
        <f t="shared" si="4"/>
        <v>5.4690560832934051E-3</v>
      </c>
      <c r="P17" s="76">
        <f>分析係数表!C20</f>
        <v>6.4516129032258118E-2</v>
      </c>
      <c r="Q17" s="82">
        <f t="shared" si="5"/>
        <v>3.5284232795441354E-4</v>
      </c>
      <c r="R17" s="83">
        <v>8.3282254974915277E-4</v>
      </c>
      <c r="S17" s="84">
        <f t="shared" si="6"/>
        <v>0.16620122604872517</v>
      </c>
      <c r="T17" s="85">
        <f>分析係数表!F20</f>
        <v>0.22461538461538461</v>
      </c>
      <c r="U17" s="86">
        <f t="shared" si="7"/>
        <v>3.7331352312482885E-2</v>
      </c>
      <c r="V17" s="87">
        <f>分析係数表!D20</f>
        <v>1.2307692307692308E-2</v>
      </c>
      <c r="W17" s="167">
        <f t="shared" si="8"/>
        <v>0</v>
      </c>
      <c r="X17" s="76">
        <f>分析係数表!E20</f>
        <v>1.2307692307692308E-2</v>
      </c>
      <c r="Y17" s="166">
        <f t="shared" si="9"/>
        <v>0</v>
      </c>
    </row>
    <row r="18" spans="1:25" x14ac:dyDescent="0.2">
      <c r="A18" s="6" t="s">
        <v>6</v>
      </c>
      <c r="B18" s="5" t="s">
        <v>34</v>
      </c>
      <c r="C18" s="90"/>
      <c r="D18" s="76">
        <f>投入係数表!W18</f>
        <v>9.2165898617511521E-3</v>
      </c>
      <c r="E18" s="77">
        <f t="shared" si="0"/>
        <v>0.92165898617511521</v>
      </c>
      <c r="F18" s="76">
        <f>分析係数表!C21</f>
        <v>0.91527001862197399</v>
      </c>
      <c r="G18" s="77">
        <f t="shared" si="1"/>
        <v>0.84356683743960736</v>
      </c>
      <c r="H18" s="77">
        <v>0.9660735190510723</v>
      </c>
      <c r="I18" s="77">
        <f t="shared" si="2"/>
        <v>0.9660735190510723</v>
      </c>
      <c r="J18" s="76">
        <f>分析係数表!G21</f>
        <v>0.28514332965821387</v>
      </c>
      <c r="K18" s="78">
        <f t="shared" si="3"/>
        <v>0.27546941991685064</v>
      </c>
      <c r="L18" s="79"/>
      <c r="M18" s="80"/>
      <c r="N18" s="81">
        <f>分析係数表!H21</f>
        <v>9.9605561974580657E-4</v>
      </c>
      <c r="O18" s="82">
        <f t="shared" si="4"/>
        <v>9.1150934721556751E-3</v>
      </c>
      <c r="P18" s="76">
        <f>分析係数表!C21</f>
        <v>0.91527001862197399</v>
      </c>
      <c r="Q18" s="82">
        <f t="shared" si="5"/>
        <v>8.3427717720009585E-3</v>
      </c>
      <c r="R18" s="83">
        <v>1.7477349403496604E-2</v>
      </c>
      <c r="S18" s="84">
        <f t="shared" si="6"/>
        <v>0.98355086845456896</v>
      </c>
      <c r="T18" s="85">
        <f>分析係数表!F21</f>
        <v>0.42530319735391398</v>
      </c>
      <c r="U18" s="86">
        <f t="shared" si="7"/>
        <v>0.41830732911394702</v>
      </c>
      <c r="V18" s="87">
        <f>分析係数表!D21</f>
        <v>8.7513781697905177E-2</v>
      </c>
      <c r="W18" s="167">
        <f t="shared" si="8"/>
        <v>0</v>
      </c>
      <c r="X18" s="76">
        <f>分析係数表!E21</f>
        <v>7.5661521499448728E-2</v>
      </c>
      <c r="Y18" s="166">
        <f t="shared" si="9"/>
        <v>0</v>
      </c>
    </row>
    <row r="19" spans="1:25" x14ac:dyDescent="0.2">
      <c r="A19" s="6" t="s">
        <v>7</v>
      </c>
      <c r="B19" s="5" t="s">
        <v>268</v>
      </c>
      <c r="C19" s="90"/>
      <c r="D19" s="76">
        <f>投入係数表!W19</f>
        <v>9.2165898617511521E-3</v>
      </c>
      <c r="E19" s="77">
        <f t="shared" si="0"/>
        <v>0.92165898617511521</v>
      </c>
      <c r="F19" s="76">
        <f>分析係数表!C22</f>
        <v>0.14107142857142863</v>
      </c>
      <c r="G19" s="77">
        <f t="shared" si="1"/>
        <v>0.13001974983541809</v>
      </c>
      <c r="H19" s="77">
        <v>0.13826561879347413</v>
      </c>
      <c r="I19" s="77">
        <f t="shared" si="2"/>
        <v>0.13826561879347413</v>
      </c>
      <c r="J19" s="76">
        <f>分析係数表!G22</f>
        <v>0.19425587467362923</v>
      </c>
      <c r="K19" s="78">
        <f t="shared" si="3"/>
        <v>2.6858908716016903E-2</v>
      </c>
      <c r="L19" s="79"/>
      <c r="M19" s="80"/>
      <c r="N19" s="81">
        <f>分析係数表!H22</f>
        <v>3.9842224789832265E-5</v>
      </c>
      <c r="O19" s="82">
        <f t="shared" si="4"/>
        <v>3.6460373888622702E-4</v>
      </c>
      <c r="P19" s="76">
        <f>分析係数表!C22</f>
        <v>0.14107142857142863</v>
      </c>
      <c r="Q19" s="82">
        <f t="shared" si="5"/>
        <v>5.1435170307164189E-5</v>
      </c>
      <c r="R19" s="83">
        <v>4.3220060880430156E-4</v>
      </c>
      <c r="S19" s="84">
        <f t="shared" si="6"/>
        <v>0.13869781940227843</v>
      </c>
      <c r="T19" s="85">
        <f>分析係数表!F22</f>
        <v>0.41148825065274153</v>
      </c>
      <c r="U19" s="86">
        <f t="shared" si="7"/>
        <v>5.7072523075193428E-2</v>
      </c>
      <c r="V19" s="87">
        <f>分析係数表!D22</f>
        <v>6.2663185378590081E-3</v>
      </c>
      <c r="W19" s="167">
        <f t="shared" si="8"/>
        <v>0</v>
      </c>
      <c r="X19" s="76">
        <f>分析係数表!E22</f>
        <v>5.2219321148825066E-3</v>
      </c>
      <c r="Y19" s="166">
        <f t="shared" si="9"/>
        <v>0</v>
      </c>
    </row>
    <row r="20" spans="1:25" x14ac:dyDescent="0.2">
      <c r="A20" s="6" t="s">
        <v>8</v>
      </c>
      <c r="B20" s="5" t="s">
        <v>269</v>
      </c>
      <c r="C20" s="90"/>
      <c r="D20" s="76">
        <f>投入係数表!W20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3.6460373888622702E-4</v>
      </c>
      <c r="P20" s="76">
        <f>分析係数表!C23</f>
        <v>0</v>
      </c>
      <c r="Q20" s="82">
        <f t="shared" si="5"/>
        <v>0</v>
      </c>
      <c r="R20" s="83">
        <v>0</v>
      </c>
      <c r="S20" s="84">
        <f t="shared" si="6"/>
        <v>0</v>
      </c>
      <c r="T20" s="85">
        <f>分析係数表!F23</f>
        <v>0.43755958055290756</v>
      </c>
      <c r="U20" s="86">
        <f t="shared" si="7"/>
        <v>0</v>
      </c>
      <c r="V20" s="87">
        <f>分析係数表!D23</f>
        <v>4.9571020019065777E-2</v>
      </c>
      <c r="W20" s="167">
        <f t="shared" si="8"/>
        <v>0</v>
      </c>
      <c r="X20" s="76">
        <f>分析係数表!E23</f>
        <v>4.38512869399428E-2</v>
      </c>
      <c r="Y20" s="166">
        <f t="shared" si="9"/>
        <v>0</v>
      </c>
    </row>
    <row r="21" spans="1:25" x14ac:dyDescent="0.2">
      <c r="A21" s="6" t="s">
        <v>9</v>
      </c>
      <c r="B21" s="5" t="s">
        <v>270</v>
      </c>
      <c r="C21" s="90"/>
      <c r="D21" s="76">
        <f>投入係数表!W21</f>
        <v>0</v>
      </c>
      <c r="E21" s="77">
        <f t="shared" si="0"/>
        <v>0</v>
      </c>
      <c r="F21" s="76">
        <f>分析係数表!C24</f>
        <v>1</v>
      </c>
      <c r="G21" s="77">
        <f t="shared" si="1"/>
        <v>0</v>
      </c>
      <c r="H21" s="77">
        <v>5.5330493393544187E-3</v>
      </c>
      <c r="I21" s="77">
        <f t="shared" si="2"/>
        <v>5.5330493393544187E-3</v>
      </c>
      <c r="J21" s="76">
        <f>分析係数表!G24</f>
        <v>0.20760410380205191</v>
      </c>
      <c r="K21" s="78">
        <f t="shared" si="3"/>
        <v>1.1486837493892095E-3</v>
      </c>
      <c r="L21" s="79"/>
      <c r="M21" s="80"/>
      <c r="N21" s="81">
        <f>分析係数表!H24</f>
        <v>3.9842224789832264E-4</v>
      </c>
      <c r="O21" s="82">
        <f t="shared" si="4"/>
        <v>3.6460373888622701E-3</v>
      </c>
      <c r="P21" s="76">
        <f>分析係数表!C24</f>
        <v>1</v>
      </c>
      <c r="Q21" s="82">
        <f t="shared" si="5"/>
        <v>3.6460373888622701E-3</v>
      </c>
      <c r="R21" s="83">
        <v>7.7937837998722104E-3</v>
      </c>
      <c r="S21" s="84">
        <f t="shared" si="6"/>
        <v>1.332683313922663E-2</v>
      </c>
      <c r="T21" s="85">
        <f>分析係数表!F24</f>
        <v>0.38986119493059745</v>
      </c>
      <c r="U21" s="86">
        <f t="shared" si="7"/>
        <v>5.1956150922995792E-3</v>
      </c>
      <c r="V21" s="87">
        <f>分析係数表!D24</f>
        <v>0.12190706095353047</v>
      </c>
      <c r="W21" s="167">
        <f t="shared" si="8"/>
        <v>0</v>
      </c>
      <c r="X21" s="76">
        <f>分析係数表!E24</f>
        <v>0.12492456246228123</v>
      </c>
      <c r="Y21" s="166">
        <f t="shared" si="9"/>
        <v>0</v>
      </c>
    </row>
    <row r="22" spans="1:25" x14ac:dyDescent="0.2">
      <c r="A22" s="6" t="s">
        <v>10</v>
      </c>
      <c r="B22" s="5" t="s">
        <v>271</v>
      </c>
      <c r="C22" s="90"/>
      <c r="D22" s="76">
        <f>投入係数表!W22</f>
        <v>9.2165898617511521E-3</v>
      </c>
      <c r="E22" s="77">
        <f t="shared" si="0"/>
        <v>0.92165898617511521</v>
      </c>
      <c r="F22" s="76">
        <f>分析係数表!C25</f>
        <v>2.3217247097844118E-2</v>
      </c>
      <c r="G22" s="77">
        <f t="shared" si="1"/>
        <v>2.1398384421976144E-2</v>
      </c>
      <c r="H22" s="77">
        <v>2.6204696233096337E-2</v>
      </c>
      <c r="I22" s="77">
        <f t="shared" si="2"/>
        <v>2.6204696233096337E-2</v>
      </c>
      <c r="J22" s="76">
        <f>分析係数表!G25</f>
        <v>0.19607843137254902</v>
      </c>
      <c r="K22" s="78">
        <f t="shared" si="3"/>
        <v>5.138175731979674E-3</v>
      </c>
      <c r="L22" s="79"/>
      <c r="M22" s="80"/>
      <c r="N22" s="81">
        <f>分析係数表!H25</f>
        <v>5.5779114705765173E-4</v>
      </c>
      <c r="O22" s="82">
        <f t="shared" si="4"/>
        <v>5.1044523444071788E-3</v>
      </c>
      <c r="P22" s="76">
        <f>分析係数表!C25</f>
        <v>2.3217247097844118E-2</v>
      </c>
      <c r="Q22" s="82">
        <f t="shared" si="5"/>
        <v>1.1851133137927118E-4</v>
      </c>
      <c r="R22" s="83">
        <v>4.0670092471597298E-4</v>
      </c>
      <c r="S22" s="84">
        <f t="shared" si="6"/>
        <v>2.661139715781231E-2</v>
      </c>
      <c r="T22" s="85">
        <f>分析係数表!F25</f>
        <v>0.34640522875816993</v>
      </c>
      <c r="U22" s="86">
        <f t="shared" si="7"/>
        <v>9.2183271200264871E-3</v>
      </c>
      <c r="V22" s="87">
        <f>分析係数表!D25</f>
        <v>3.9215686274509803E-2</v>
      </c>
      <c r="W22" s="167">
        <f t="shared" si="8"/>
        <v>0</v>
      </c>
      <c r="X22" s="76">
        <f>分析係数表!E25</f>
        <v>3.9215686274509803E-2</v>
      </c>
      <c r="Y22" s="166">
        <f t="shared" si="9"/>
        <v>0</v>
      </c>
    </row>
    <row r="23" spans="1:25" x14ac:dyDescent="0.2">
      <c r="A23" s="6" t="s">
        <v>11</v>
      </c>
      <c r="B23" s="5" t="s">
        <v>35</v>
      </c>
      <c r="C23" s="90"/>
      <c r="D23" s="76">
        <f>投入係数表!W23</f>
        <v>3.2258064516129031E-2</v>
      </c>
      <c r="E23" s="77">
        <f t="shared" si="0"/>
        <v>3.225806451612903</v>
      </c>
      <c r="F23" s="76">
        <f>分析係数表!C26</f>
        <v>0.3263433813892529</v>
      </c>
      <c r="G23" s="77">
        <f t="shared" si="1"/>
        <v>1.0527205851266221</v>
      </c>
      <c r="H23" s="77">
        <v>1.1141012204161986</v>
      </c>
      <c r="I23" s="77">
        <f t="shared" si="2"/>
        <v>1.1141012204161986</v>
      </c>
      <c r="J23" s="76">
        <f>分析係数表!G26</f>
        <v>0.19720279720279721</v>
      </c>
      <c r="K23" s="78">
        <f t="shared" si="3"/>
        <v>0.2197038770331245</v>
      </c>
      <c r="L23" s="79"/>
      <c r="M23" s="80"/>
      <c r="N23" s="81">
        <f>分析係数表!H26</f>
        <v>1.195266743694968E-2</v>
      </c>
      <c r="O23" s="82">
        <f t="shared" si="4"/>
        <v>0.10938112166586811</v>
      </c>
      <c r="P23" s="76">
        <f>分析係数表!C26</f>
        <v>0.3263433813892529</v>
      </c>
      <c r="Q23" s="82">
        <f t="shared" si="5"/>
        <v>3.5695805104588668E-2</v>
      </c>
      <c r="R23" s="83">
        <v>3.7872271408704319E-2</v>
      </c>
      <c r="S23" s="84">
        <f t="shared" si="6"/>
        <v>1.1519734918249029</v>
      </c>
      <c r="T23" s="85">
        <f>分析係数表!F26</f>
        <v>0.33496503496503499</v>
      </c>
      <c r="U23" s="86">
        <f t="shared" si="7"/>
        <v>0.38587084096792207</v>
      </c>
      <c r="V23" s="87">
        <f>分析係数表!D26</f>
        <v>7.8321678321678329E-2</v>
      </c>
      <c r="W23" s="167">
        <f t="shared" si="8"/>
        <v>0</v>
      </c>
      <c r="X23" s="76">
        <f>分析係数表!E26</f>
        <v>8.3216783216783219E-2</v>
      </c>
      <c r="Y23" s="166">
        <f t="shared" si="9"/>
        <v>0</v>
      </c>
    </row>
    <row r="24" spans="1:25" x14ac:dyDescent="0.2">
      <c r="A24" s="6" t="s">
        <v>12</v>
      </c>
      <c r="B24" s="5" t="s">
        <v>365</v>
      </c>
      <c r="C24" s="90"/>
      <c r="D24" s="76">
        <f>投入係数表!W24</f>
        <v>4.608294930875576E-3</v>
      </c>
      <c r="E24" s="77">
        <f t="shared" si="0"/>
        <v>0.46082949308755761</v>
      </c>
      <c r="F24" s="76">
        <f>分析係数表!C27</f>
        <v>4.6641791044776171E-2</v>
      </c>
      <c r="G24" s="77">
        <f t="shared" si="1"/>
        <v>2.1493912923859985E-2</v>
      </c>
      <c r="H24" s="77">
        <v>2.1832994203533528E-2</v>
      </c>
      <c r="I24" s="77">
        <f t="shared" si="2"/>
        <v>2.1832994203533528E-2</v>
      </c>
      <c r="J24" s="76">
        <f>分析係数表!G27</f>
        <v>0.18461538461538463</v>
      </c>
      <c r="K24" s="78">
        <f t="shared" si="3"/>
        <v>4.0307066221908052E-3</v>
      </c>
      <c r="L24" s="79"/>
      <c r="M24" s="80"/>
      <c r="N24" s="81">
        <f>分析係数表!H27</f>
        <v>1.1394876289892027E-2</v>
      </c>
      <c r="O24" s="82">
        <f t="shared" si="4"/>
        <v>0.10427666932146092</v>
      </c>
      <c r="P24" s="76">
        <f>分析係数表!C27</f>
        <v>4.6641791044776171E-2</v>
      </c>
      <c r="Q24" s="82">
        <f t="shared" si="5"/>
        <v>4.8636506213368021E-3</v>
      </c>
      <c r="R24" s="83">
        <v>4.8789791472278032E-3</v>
      </c>
      <c r="S24" s="84">
        <f t="shared" si="6"/>
        <v>2.671197335076133E-2</v>
      </c>
      <c r="T24" s="85">
        <f>分析係数表!F27</f>
        <v>0.35384615384615387</v>
      </c>
      <c r="U24" s="86">
        <f t="shared" si="7"/>
        <v>9.4519290318078562E-3</v>
      </c>
      <c r="V24" s="87">
        <f>分析係数表!D27</f>
        <v>3.0769230769230771E-2</v>
      </c>
      <c r="W24" s="167">
        <f t="shared" si="8"/>
        <v>0</v>
      </c>
      <c r="X24" s="76">
        <f>分析係数表!E27</f>
        <v>4.6153846153846156E-2</v>
      </c>
      <c r="Y24" s="166">
        <f t="shared" si="9"/>
        <v>0</v>
      </c>
    </row>
    <row r="25" spans="1:25" x14ac:dyDescent="0.2">
      <c r="A25" s="6" t="s">
        <v>13</v>
      </c>
      <c r="B25" s="5" t="s">
        <v>191</v>
      </c>
      <c r="C25" s="75">
        <f>最終需要_まとめ!C26</f>
        <v>100</v>
      </c>
      <c r="D25" s="76">
        <f>投入係数表!W25</f>
        <v>0.47926267281105989</v>
      </c>
      <c r="E25" s="77">
        <f t="shared" si="0"/>
        <v>47.926267281105986</v>
      </c>
      <c r="F25" s="76">
        <f>分析係数表!C28</f>
        <v>2.8632025450689325E-2</v>
      </c>
      <c r="G25" s="77">
        <f t="shared" si="1"/>
        <v>1.3722261045491657</v>
      </c>
      <c r="H25" s="77">
        <v>1.391777694243393</v>
      </c>
      <c r="I25" s="77">
        <f t="shared" si="2"/>
        <v>101.39177769424339</v>
      </c>
      <c r="J25" s="76">
        <f>分析係数表!G28</f>
        <v>0.12903225806451613</v>
      </c>
      <c r="K25" s="78">
        <f t="shared" si="3"/>
        <v>13.082810025063663</v>
      </c>
      <c r="L25" s="79"/>
      <c r="M25" s="80"/>
      <c r="N25" s="81">
        <f>分析係数表!H28</f>
        <v>2.2510857006255228E-2</v>
      </c>
      <c r="O25" s="82">
        <f t="shared" si="4"/>
        <v>0.20600111247071826</v>
      </c>
      <c r="P25" s="76">
        <f>分析係数表!C28</f>
        <v>2.8632025450689325E-2</v>
      </c>
      <c r="Q25" s="82">
        <f t="shared" si="5"/>
        <v>5.8982290951319193E-3</v>
      </c>
      <c r="R25" s="83">
        <v>6.0751750192061388E-3</v>
      </c>
      <c r="S25" s="84">
        <f t="shared" si="6"/>
        <v>101.39785286926259</v>
      </c>
      <c r="T25" s="85">
        <f>分析係数表!F28</f>
        <v>0.22580645161290322</v>
      </c>
      <c r="U25" s="86">
        <f t="shared" si="7"/>
        <v>22.896289357575423</v>
      </c>
      <c r="V25" s="87">
        <f>分析係数表!D28</f>
        <v>0.15207373271889402</v>
      </c>
      <c r="W25" s="167">
        <f t="shared" si="8"/>
        <v>15</v>
      </c>
      <c r="X25" s="76">
        <f>分析係数表!E28</f>
        <v>9.6774193548387094E-2</v>
      </c>
      <c r="Y25" s="166">
        <f t="shared" si="9"/>
        <v>10</v>
      </c>
    </row>
    <row r="26" spans="1:25" x14ac:dyDescent="0.2">
      <c r="A26" s="6" t="s">
        <v>14</v>
      </c>
      <c r="B26" s="5" t="s">
        <v>50</v>
      </c>
      <c r="C26" s="90"/>
      <c r="D26" s="76">
        <f>投入係数表!W26</f>
        <v>0</v>
      </c>
      <c r="E26" s="77">
        <f t="shared" si="0"/>
        <v>0</v>
      </c>
      <c r="F26" s="76">
        <f>分析係数表!C29</f>
        <v>0.63560732113144758</v>
      </c>
      <c r="G26" s="77">
        <f t="shared" si="1"/>
        <v>0</v>
      </c>
      <c r="H26" s="77">
        <v>1.8386485515081211E-2</v>
      </c>
      <c r="I26" s="77">
        <f t="shared" si="2"/>
        <v>1.8386485515081211E-2</v>
      </c>
      <c r="J26" s="76">
        <f>分析係数表!G29</f>
        <v>0.25937031484257872</v>
      </c>
      <c r="K26" s="78">
        <f t="shared" si="3"/>
        <v>4.768908536895127E-3</v>
      </c>
      <c r="L26" s="79"/>
      <c r="M26" s="80"/>
      <c r="N26" s="81">
        <f>分析係数表!H29</f>
        <v>1.0239451770986892E-2</v>
      </c>
      <c r="O26" s="82">
        <f t="shared" si="4"/>
        <v>9.3703160893760351E-2</v>
      </c>
      <c r="P26" s="76">
        <f>分析係数表!C29</f>
        <v>0.63560732113144758</v>
      </c>
      <c r="Q26" s="82">
        <f t="shared" si="5"/>
        <v>5.9558415077232037E-2</v>
      </c>
      <c r="R26" s="83">
        <v>7.4086631138412684E-2</v>
      </c>
      <c r="S26" s="84">
        <f t="shared" si="6"/>
        <v>9.2473116653493892E-2</v>
      </c>
      <c r="T26" s="85">
        <f>分析係数表!F29</f>
        <v>0.38680659670164919</v>
      </c>
      <c r="U26" s="86">
        <f t="shared" si="7"/>
        <v>3.5769211539132574E-2</v>
      </c>
      <c r="V26" s="87">
        <f>分析係数表!D29</f>
        <v>0.1184407796101949</v>
      </c>
      <c r="W26" s="167">
        <f t="shared" si="8"/>
        <v>0</v>
      </c>
      <c r="X26" s="76">
        <f>分析係数表!E29</f>
        <v>6.5967016491754127E-2</v>
      </c>
      <c r="Y26" s="166">
        <f t="shared" si="9"/>
        <v>0</v>
      </c>
    </row>
    <row r="27" spans="1:25" x14ac:dyDescent="0.2">
      <c r="A27" s="6" t="s">
        <v>15</v>
      </c>
      <c r="B27" s="5" t="s">
        <v>36</v>
      </c>
      <c r="C27" s="90"/>
      <c r="D27" s="76">
        <f>投入係数表!W27</f>
        <v>0</v>
      </c>
      <c r="E27" s="77">
        <f t="shared" si="0"/>
        <v>0</v>
      </c>
      <c r="F27" s="76">
        <f>分析係数表!C30</f>
        <v>1</v>
      </c>
      <c r="G27" s="77">
        <f t="shared" si="1"/>
        <v>0</v>
      </c>
      <c r="H27" s="77">
        <v>1.9149165174994688E-2</v>
      </c>
      <c r="I27" s="77">
        <f t="shared" si="2"/>
        <v>1.9149165174994688E-2</v>
      </c>
      <c r="J27" s="76">
        <f>分析係数表!G30</f>
        <v>0.34552666372851476</v>
      </c>
      <c r="K27" s="78">
        <f t="shared" si="3"/>
        <v>6.616547156102175E-3</v>
      </c>
      <c r="L27" s="79"/>
      <c r="M27" s="80"/>
      <c r="N27" s="81">
        <f>分析係数表!H30</f>
        <v>0</v>
      </c>
      <c r="O27" s="82">
        <f t="shared" si="4"/>
        <v>0</v>
      </c>
      <c r="P27" s="76">
        <f>分析係数表!C30</f>
        <v>1</v>
      </c>
      <c r="Q27" s="82">
        <f t="shared" si="5"/>
        <v>0</v>
      </c>
      <c r="R27" s="83">
        <v>1.549260942109874E-2</v>
      </c>
      <c r="S27" s="84">
        <f t="shared" si="6"/>
        <v>3.4641774596093425E-2</v>
      </c>
      <c r="T27" s="85">
        <f>分析係数表!F30</f>
        <v>0.44072278536800352</v>
      </c>
      <c r="U27" s="86">
        <f t="shared" si="7"/>
        <v>1.526741939008084E-2</v>
      </c>
      <c r="V27" s="87">
        <f>分析係数表!D30</f>
        <v>0.15998237108858529</v>
      </c>
      <c r="W27" s="167">
        <f t="shared" si="8"/>
        <v>0</v>
      </c>
      <c r="X27" s="76">
        <f>分析係数表!E30</f>
        <v>8.153371529308065E-2</v>
      </c>
      <c r="Y27" s="166">
        <f t="shared" si="9"/>
        <v>0</v>
      </c>
    </row>
    <row r="28" spans="1:25" x14ac:dyDescent="0.2">
      <c r="A28" s="6" t="s">
        <v>16</v>
      </c>
      <c r="B28" s="5" t="s">
        <v>192</v>
      </c>
      <c r="C28" s="90"/>
      <c r="D28" s="76">
        <f>投入係数表!W28</f>
        <v>1.3824884792626729E-2</v>
      </c>
      <c r="E28" s="77">
        <f t="shared" si="0"/>
        <v>1.3824884792626728</v>
      </c>
      <c r="F28" s="76">
        <f>分析係数表!C31</f>
        <v>3.6128152692569859E-2</v>
      </c>
      <c r="G28" s="77">
        <f t="shared" si="1"/>
        <v>4.9946754874520542E-2</v>
      </c>
      <c r="H28" s="77">
        <v>5.6039264708716854E-2</v>
      </c>
      <c r="I28" s="77">
        <f t="shared" si="2"/>
        <v>5.6039264708716854E-2</v>
      </c>
      <c r="J28" s="76">
        <f>分析係数表!G31</f>
        <v>5.6603773584905662E-2</v>
      </c>
      <c r="K28" s="78">
        <f t="shared" si="3"/>
        <v>3.1720338514368033E-3</v>
      </c>
      <c r="L28" s="79"/>
      <c r="M28" s="80"/>
      <c r="N28" s="81">
        <f>分析係数表!H31</f>
        <v>2.4303757121797682E-2</v>
      </c>
      <c r="O28" s="82">
        <f t="shared" si="4"/>
        <v>0.22240828072059848</v>
      </c>
      <c r="P28" s="76">
        <f>分析係数表!C31</f>
        <v>3.6128152692569859E-2</v>
      </c>
      <c r="Q28" s="82">
        <f t="shared" si="5"/>
        <v>8.0352003259657225E-3</v>
      </c>
      <c r="R28" s="83">
        <v>9.1891406410537259E-3</v>
      </c>
      <c r="S28" s="84">
        <f t="shared" si="6"/>
        <v>6.5228405349770577E-2</v>
      </c>
      <c r="T28" s="85">
        <f>分析係数表!F31</f>
        <v>0.33962264150943394</v>
      </c>
      <c r="U28" s="86">
        <f t="shared" si="7"/>
        <v>2.2153043326337177E-2</v>
      </c>
      <c r="V28" s="87">
        <f>分析係数表!D31</f>
        <v>0</v>
      </c>
      <c r="W28" s="167">
        <f t="shared" si="8"/>
        <v>0</v>
      </c>
      <c r="X28" s="76">
        <f>分析係数表!E31</f>
        <v>0</v>
      </c>
      <c r="Y28" s="166">
        <f t="shared" si="9"/>
        <v>0</v>
      </c>
    </row>
    <row r="29" spans="1:25" x14ac:dyDescent="0.2">
      <c r="A29" s="6" t="s">
        <v>17</v>
      </c>
      <c r="B29" s="5" t="s">
        <v>272</v>
      </c>
      <c r="C29" s="90"/>
      <c r="D29" s="76">
        <f>投入係数表!W29</f>
        <v>0</v>
      </c>
      <c r="E29" s="77">
        <f t="shared" si="0"/>
        <v>0</v>
      </c>
      <c r="F29" s="76">
        <f>分析係数表!C32</f>
        <v>1</v>
      </c>
      <c r="G29" s="77">
        <f t="shared" si="1"/>
        <v>0</v>
      </c>
      <c r="H29" s="77">
        <v>6.209875292608069E-3</v>
      </c>
      <c r="I29" s="77">
        <f t="shared" si="2"/>
        <v>6.209875292608069E-3</v>
      </c>
      <c r="J29" s="76">
        <f>分析係数表!G32</f>
        <v>0.14012738853503184</v>
      </c>
      <c r="K29" s="78">
        <f t="shared" si="3"/>
        <v>8.7017360788138544E-4</v>
      </c>
      <c r="L29" s="79"/>
      <c r="M29" s="80"/>
      <c r="N29" s="81">
        <f>分析係数表!H32</f>
        <v>7.0919160125901427E-3</v>
      </c>
      <c r="O29" s="82">
        <f t="shared" si="4"/>
        <v>6.4899465521748398E-2</v>
      </c>
      <c r="P29" s="76">
        <f>分析係数表!C32</f>
        <v>1</v>
      </c>
      <c r="Q29" s="82">
        <f t="shared" si="5"/>
        <v>6.4899465521748398E-2</v>
      </c>
      <c r="R29" s="83">
        <v>7.8362646545991288E-2</v>
      </c>
      <c r="S29" s="84">
        <f t="shared" si="6"/>
        <v>8.4572521838599354E-2</v>
      </c>
      <c r="T29" s="85">
        <f>分析係数表!F32</f>
        <v>0.48195329087048833</v>
      </c>
      <c r="U29" s="86">
        <f t="shared" si="7"/>
        <v>4.0760005217329198E-2</v>
      </c>
      <c r="V29" s="87">
        <f>分析係数表!D32</f>
        <v>1.0615711252653927E-2</v>
      </c>
      <c r="W29" s="167">
        <f t="shared" si="8"/>
        <v>0</v>
      </c>
      <c r="X29" s="76">
        <f>分析係数表!E32</f>
        <v>1.4861995753715499E-2</v>
      </c>
      <c r="Y29" s="166">
        <f t="shared" si="9"/>
        <v>0</v>
      </c>
    </row>
    <row r="30" spans="1:25" x14ac:dyDescent="0.2">
      <c r="A30" s="6" t="s">
        <v>18</v>
      </c>
      <c r="B30" s="5" t="s">
        <v>273</v>
      </c>
      <c r="C30" s="90"/>
      <c r="D30" s="76">
        <f>投入係数表!W30</f>
        <v>0</v>
      </c>
      <c r="E30" s="77">
        <f t="shared" si="0"/>
        <v>0</v>
      </c>
      <c r="F30" s="76">
        <f>分析係数表!C33</f>
        <v>1</v>
      </c>
      <c r="G30" s="77">
        <f t="shared" si="1"/>
        <v>0</v>
      </c>
      <c r="H30" s="77">
        <v>3.3438870337473316E-3</v>
      </c>
      <c r="I30" s="77">
        <f t="shared" si="2"/>
        <v>3.3438870337473316E-3</v>
      </c>
      <c r="J30" s="76">
        <f>分析係数表!G33</f>
        <v>0.50577557755775582</v>
      </c>
      <c r="K30" s="78">
        <f t="shared" si="3"/>
        <v>1.6912563957814475E-3</v>
      </c>
      <c r="L30" s="79"/>
      <c r="M30" s="80"/>
      <c r="N30" s="81">
        <f>分析係数表!H33</f>
        <v>1.0358978445356389E-3</v>
      </c>
      <c r="O30" s="82">
        <f t="shared" si="4"/>
        <v>9.4796972110419032E-3</v>
      </c>
      <c r="P30" s="76">
        <f>分析係数表!C33</f>
        <v>1</v>
      </c>
      <c r="Q30" s="82">
        <f t="shared" si="5"/>
        <v>9.4796972110419032E-3</v>
      </c>
      <c r="R30" s="83">
        <v>1.8959645464444563E-2</v>
      </c>
      <c r="S30" s="84">
        <f t="shared" si="6"/>
        <v>2.2303532498191895E-2</v>
      </c>
      <c r="T30" s="85">
        <f>分析係数表!F33</f>
        <v>0.6410891089108911</v>
      </c>
      <c r="U30" s="86">
        <f t="shared" si="7"/>
        <v>1.4298551774830942E-2</v>
      </c>
      <c r="V30" s="87">
        <f>分析係数表!D33</f>
        <v>2.3927392739273929E-2</v>
      </c>
      <c r="W30" s="167">
        <f t="shared" si="8"/>
        <v>0</v>
      </c>
      <c r="X30" s="76">
        <f>分析係数表!E33</f>
        <v>2.0627062706270627E-2</v>
      </c>
      <c r="Y30" s="166">
        <f t="shared" si="9"/>
        <v>0</v>
      </c>
    </row>
    <row r="31" spans="1:25" x14ac:dyDescent="0.2">
      <c r="A31" s="6" t="s">
        <v>19</v>
      </c>
      <c r="B31" s="5" t="s">
        <v>274</v>
      </c>
      <c r="C31" s="90"/>
      <c r="D31" s="76">
        <f>投入係数表!W31</f>
        <v>4.1474654377880185E-2</v>
      </c>
      <c r="E31" s="77">
        <f t="shared" si="0"/>
        <v>4.1474654377880187</v>
      </c>
      <c r="F31" s="76">
        <f>分析係数表!C34</f>
        <v>0.1150316455696202</v>
      </c>
      <c r="G31" s="77">
        <f t="shared" si="1"/>
        <v>0.47708977425188104</v>
      </c>
      <c r="H31" s="77">
        <v>0.51445395957744577</v>
      </c>
      <c r="I31" s="77">
        <f t="shared" si="2"/>
        <v>0.51445395957744577</v>
      </c>
      <c r="J31" s="76">
        <f>分析係数表!G34</f>
        <v>0.42702251876563802</v>
      </c>
      <c r="K31" s="78">
        <f t="shared" si="3"/>
        <v>0.21968342560771661</v>
      </c>
      <c r="L31" s="79"/>
      <c r="M31" s="80"/>
      <c r="N31" s="81">
        <f>分析係数表!H34</f>
        <v>0.17339336228535002</v>
      </c>
      <c r="O31" s="82">
        <f t="shared" si="4"/>
        <v>1.58675547163286</v>
      </c>
      <c r="P31" s="76">
        <f>分析係数表!C34</f>
        <v>0.1150316455696202</v>
      </c>
      <c r="Q31" s="82">
        <f t="shared" si="5"/>
        <v>0.18252709301852668</v>
      </c>
      <c r="R31" s="83">
        <v>0.19069840153752504</v>
      </c>
      <c r="S31" s="84">
        <f t="shared" si="6"/>
        <v>0.70515236111497082</v>
      </c>
      <c r="T31" s="85">
        <f>分析係数表!F34</f>
        <v>0.70141784820683906</v>
      </c>
      <c r="U31" s="86">
        <f t="shared" si="7"/>
        <v>0.49460645179123475</v>
      </c>
      <c r="V31" s="87">
        <f>分析係数表!D34</f>
        <v>0.4553794829024187</v>
      </c>
      <c r="W31" s="167">
        <f t="shared" si="8"/>
        <v>0</v>
      </c>
      <c r="X31" s="76">
        <f>分析係数表!E34</f>
        <v>0.29190992493744788</v>
      </c>
      <c r="Y31" s="166">
        <f t="shared" si="9"/>
        <v>0</v>
      </c>
    </row>
    <row r="32" spans="1:25" x14ac:dyDescent="0.2">
      <c r="A32" s="6" t="s">
        <v>20</v>
      </c>
      <c r="B32" s="5" t="s">
        <v>37</v>
      </c>
      <c r="C32" s="90"/>
      <c r="D32" s="76">
        <f>投入係数表!W32</f>
        <v>4.608294930875576E-3</v>
      </c>
      <c r="E32" s="77">
        <f t="shared" si="0"/>
        <v>0.46082949308755761</v>
      </c>
      <c r="F32" s="76">
        <f>分析係数表!C35</f>
        <v>3.8036267138434332E-2</v>
      </c>
      <c r="G32" s="77">
        <f t="shared" si="1"/>
        <v>1.7528233704347619E-2</v>
      </c>
      <c r="H32" s="77">
        <v>1.9761420502512908E-2</v>
      </c>
      <c r="I32" s="77">
        <f t="shared" si="2"/>
        <v>1.9761420502512908E-2</v>
      </c>
      <c r="J32" s="76">
        <f>分析係数表!G35</f>
        <v>0.34782608695652173</v>
      </c>
      <c r="K32" s="78">
        <f t="shared" si="3"/>
        <v>6.8735375660914462E-3</v>
      </c>
      <c r="L32" s="79"/>
      <c r="M32" s="80"/>
      <c r="N32" s="81">
        <f>分析係数表!H35</f>
        <v>6.6058408701541893E-2</v>
      </c>
      <c r="O32" s="82">
        <f t="shared" si="4"/>
        <v>0.60451299907336442</v>
      </c>
      <c r="P32" s="76">
        <f>分析係数表!C35</f>
        <v>3.8036267138434332E-2</v>
      </c>
      <c r="Q32" s="82">
        <f t="shared" si="5"/>
        <v>2.2993417921410596E-2</v>
      </c>
      <c r="R32" s="83">
        <v>2.6284497020037049E-2</v>
      </c>
      <c r="S32" s="84">
        <f t="shared" si="6"/>
        <v>4.6045917522549953E-2</v>
      </c>
      <c r="T32" s="85">
        <f>分析係数表!F35</f>
        <v>0.69565217391304346</v>
      </c>
      <c r="U32" s="86">
        <f t="shared" si="7"/>
        <v>3.2031942624382574E-2</v>
      </c>
      <c r="V32" s="87">
        <f>分析係数表!D35</f>
        <v>0.27173913043478259</v>
      </c>
      <c r="W32" s="167">
        <f t="shared" si="8"/>
        <v>0</v>
      </c>
      <c r="X32" s="76">
        <f>分析係数表!E35</f>
        <v>0.25</v>
      </c>
      <c r="Y32" s="166">
        <f t="shared" si="9"/>
        <v>0</v>
      </c>
    </row>
    <row r="33" spans="1:25" x14ac:dyDescent="0.2">
      <c r="A33" s="6" t="s">
        <v>21</v>
      </c>
      <c r="B33" s="5" t="s">
        <v>38</v>
      </c>
      <c r="C33" s="90"/>
      <c r="D33" s="76">
        <f>投入係数表!W33</f>
        <v>0</v>
      </c>
      <c r="E33" s="77">
        <f t="shared" si="0"/>
        <v>0</v>
      </c>
      <c r="F33" s="76">
        <f>分析係数表!C36</f>
        <v>0.6983193277310924</v>
      </c>
      <c r="G33" s="77">
        <f t="shared" si="1"/>
        <v>0</v>
      </c>
      <c r="H33" s="77">
        <v>2.0987530846649883E-2</v>
      </c>
      <c r="I33" s="77">
        <f t="shared" si="2"/>
        <v>2.0987530846649883E-2</v>
      </c>
      <c r="J33" s="76">
        <f>分析係数表!G36</f>
        <v>2.0048115477145148E-3</v>
      </c>
      <c r="K33" s="78">
        <f t="shared" si="3"/>
        <v>4.2076044199378276E-5</v>
      </c>
      <c r="L33" s="79"/>
      <c r="M33" s="80"/>
      <c r="N33" s="81">
        <f>分析係数表!H36</f>
        <v>0.13239571297661262</v>
      </c>
      <c r="O33" s="82">
        <f t="shared" si="4"/>
        <v>1.2115782243189324</v>
      </c>
      <c r="P33" s="76">
        <f>分析係数表!C36</f>
        <v>0.6983193277310924</v>
      </c>
      <c r="Q33" s="82">
        <f t="shared" si="5"/>
        <v>0.84606849110002746</v>
      </c>
      <c r="R33" s="83">
        <v>0.86532682582852249</v>
      </c>
      <c r="S33" s="84">
        <f t="shared" si="6"/>
        <v>0.88631435667517233</v>
      </c>
      <c r="T33" s="85">
        <f>分析係数表!F36</f>
        <v>0.90136327185244591</v>
      </c>
      <c r="U33" s="86">
        <f t="shared" si="7"/>
        <v>0.79889120842252903</v>
      </c>
      <c r="V33" s="87">
        <f>分析係数表!D36</f>
        <v>3.6086607858861267E-3</v>
      </c>
      <c r="W33" s="167">
        <f t="shared" si="8"/>
        <v>0</v>
      </c>
      <c r="X33" s="76">
        <f>分析係数表!E36</f>
        <v>4.0096230954290296E-4</v>
      </c>
      <c r="Y33" s="166">
        <f t="shared" si="9"/>
        <v>0</v>
      </c>
    </row>
    <row r="34" spans="1:25" x14ac:dyDescent="0.2">
      <c r="A34" s="6" t="s">
        <v>22</v>
      </c>
      <c r="B34" s="5" t="s">
        <v>377</v>
      </c>
      <c r="C34" s="90"/>
      <c r="D34" s="76">
        <f>投入係数表!W34</f>
        <v>9.2165898617511521E-3</v>
      </c>
      <c r="E34" s="77">
        <f t="shared" si="0"/>
        <v>0.92165898617511521</v>
      </c>
      <c r="F34" s="76">
        <f>分析係数表!C37</f>
        <v>0.25193798449612403</v>
      </c>
      <c r="G34" s="77">
        <f t="shared" si="1"/>
        <v>0.23220090736969956</v>
      </c>
      <c r="H34" s="77">
        <v>0.26603510959653998</v>
      </c>
      <c r="I34" s="77">
        <f t="shared" si="2"/>
        <v>0.26603510959653998</v>
      </c>
      <c r="J34" s="76">
        <f>分析係数表!G37</f>
        <v>0.36436436436436437</v>
      </c>
      <c r="K34" s="78">
        <f t="shared" si="3"/>
        <v>9.6933713606747296E-2</v>
      </c>
      <c r="L34" s="79"/>
      <c r="M34" s="80"/>
      <c r="N34" s="81">
        <f>分析係数表!H37</f>
        <v>5.107773218056496E-2</v>
      </c>
      <c r="O34" s="82">
        <f t="shared" si="4"/>
        <v>0.46742199325214301</v>
      </c>
      <c r="P34" s="76">
        <f>分析係数表!C37</f>
        <v>0.25193798449612403</v>
      </c>
      <c r="Q34" s="82">
        <f t="shared" si="5"/>
        <v>0.1177613548891058</v>
      </c>
      <c r="R34" s="83">
        <v>0.13080373218363514</v>
      </c>
      <c r="S34" s="84">
        <f t="shared" si="6"/>
        <v>0.39683884178017514</v>
      </c>
      <c r="T34" s="85">
        <f>分析係数表!F37</f>
        <v>0.67567567567567566</v>
      </c>
      <c r="U34" s="86">
        <f t="shared" si="7"/>
        <v>0.26813435255417239</v>
      </c>
      <c r="V34" s="87">
        <f>分析係数表!D37</f>
        <v>9.1091091091091092E-2</v>
      </c>
      <c r="W34" s="167">
        <f t="shared" si="8"/>
        <v>0</v>
      </c>
      <c r="X34" s="76">
        <f>分析係数表!E37</f>
        <v>7.6576576576576572E-2</v>
      </c>
      <c r="Y34" s="166">
        <f t="shared" si="9"/>
        <v>0</v>
      </c>
    </row>
    <row r="35" spans="1:25" x14ac:dyDescent="0.2">
      <c r="A35" s="6" t="s">
        <v>23</v>
      </c>
      <c r="B35" s="5" t="s">
        <v>193</v>
      </c>
      <c r="C35" s="90"/>
      <c r="D35" s="76">
        <f>投入係数表!W35</f>
        <v>0</v>
      </c>
      <c r="E35" s="77">
        <f t="shared" si="0"/>
        <v>0</v>
      </c>
      <c r="F35" s="76">
        <f>分析係数表!C38</f>
        <v>5.8638743455497355E-2</v>
      </c>
      <c r="G35" s="77">
        <f t="shared" si="1"/>
        <v>0</v>
      </c>
      <c r="H35" s="77">
        <v>3.9576971374447878E-3</v>
      </c>
      <c r="I35" s="77">
        <f t="shared" si="2"/>
        <v>3.9576971374447878E-3</v>
      </c>
      <c r="J35" s="76">
        <f>分析係数表!G38</f>
        <v>6.6115702479338845E-2</v>
      </c>
      <c r="K35" s="78">
        <f t="shared" si="3"/>
        <v>2.6166592644263063E-4</v>
      </c>
      <c r="L35" s="79"/>
      <c r="M35" s="80"/>
      <c r="N35" s="81">
        <f>分析係数表!H38</f>
        <v>4.4663133989401971E-2</v>
      </c>
      <c r="O35" s="82">
        <f t="shared" si="4"/>
        <v>0.40872079129146049</v>
      </c>
      <c r="P35" s="76">
        <f>分析係数表!C38</f>
        <v>5.8638743455497355E-2</v>
      </c>
      <c r="Q35" s="82">
        <f t="shared" si="5"/>
        <v>2.396687362546783E-2</v>
      </c>
      <c r="R35" s="83">
        <v>2.6872214146170553E-2</v>
      </c>
      <c r="S35" s="84">
        <f t="shared" si="6"/>
        <v>3.0829911283615341E-2</v>
      </c>
      <c r="T35" s="85">
        <f>分析係数表!F38</f>
        <v>0.57851239669421484</v>
      </c>
      <c r="U35" s="86">
        <f t="shared" si="7"/>
        <v>1.783548586655433E-2</v>
      </c>
      <c r="V35" s="87">
        <f>分析係数表!D38</f>
        <v>8.2644628099173556E-2</v>
      </c>
      <c r="W35" s="167">
        <f t="shared" si="8"/>
        <v>0</v>
      </c>
      <c r="X35" s="76">
        <f>分析係数表!E38</f>
        <v>0</v>
      </c>
      <c r="Y35" s="166">
        <f t="shared" si="9"/>
        <v>0</v>
      </c>
    </row>
    <row r="36" spans="1:25" x14ac:dyDescent="0.2">
      <c r="A36" s="6" t="s">
        <v>24</v>
      </c>
      <c r="B36" s="5" t="s">
        <v>39</v>
      </c>
      <c r="C36" s="90"/>
      <c r="D36" s="76">
        <f>投入係数表!W36</f>
        <v>0</v>
      </c>
      <c r="E36" s="77">
        <f t="shared" si="0"/>
        <v>0</v>
      </c>
      <c r="F36" s="76">
        <f>分析係数表!C39</f>
        <v>1</v>
      </c>
      <c r="G36" s="77">
        <f t="shared" si="1"/>
        <v>0</v>
      </c>
      <c r="H36" s="77">
        <v>3.3713146703359788E-3</v>
      </c>
      <c r="I36" s="77">
        <f t="shared" si="2"/>
        <v>3.3713146703359788E-3</v>
      </c>
      <c r="J36" s="76">
        <f>分析係数表!G39</f>
        <v>0.34956843403205917</v>
      </c>
      <c r="K36" s="78">
        <f t="shared" si="3"/>
        <v>1.178505189938656E-3</v>
      </c>
      <c r="L36" s="79"/>
      <c r="M36" s="80"/>
      <c r="N36" s="81">
        <f>分析係数表!H39</f>
        <v>4.0639069285628906E-3</v>
      </c>
      <c r="O36" s="82">
        <f t="shared" si="4"/>
        <v>3.718958136639515E-2</v>
      </c>
      <c r="P36" s="76">
        <f>分析係数表!C39</f>
        <v>1</v>
      </c>
      <c r="Q36" s="82">
        <f t="shared" si="5"/>
        <v>3.718958136639515E-2</v>
      </c>
      <c r="R36" s="83">
        <v>6.6373209525608143E-2</v>
      </c>
      <c r="S36" s="84">
        <f t="shared" si="6"/>
        <v>6.9744524195944124E-2</v>
      </c>
      <c r="T36" s="85">
        <f>分析係数表!F39</f>
        <v>0.6997533908754624</v>
      </c>
      <c r="U36" s="86">
        <f t="shared" si="7"/>
        <v>4.8803967301107636E-2</v>
      </c>
      <c r="V36" s="87">
        <f>分析係数表!D39</f>
        <v>6.7817509247842175E-2</v>
      </c>
      <c r="W36" s="167">
        <f t="shared" si="8"/>
        <v>0</v>
      </c>
      <c r="X36" s="76">
        <f>分析係数表!E39</f>
        <v>8.0764488286066582E-2</v>
      </c>
      <c r="Y36" s="166">
        <f t="shared" si="9"/>
        <v>0</v>
      </c>
    </row>
    <row r="37" spans="1:25" x14ac:dyDescent="0.2">
      <c r="A37" s="6" t="s">
        <v>25</v>
      </c>
      <c r="B37" s="5" t="s">
        <v>40</v>
      </c>
      <c r="C37" s="90"/>
      <c r="D37" s="76">
        <f>投入係数表!W37</f>
        <v>0</v>
      </c>
      <c r="E37" s="77">
        <f t="shared" si="0"/>
        <v>0</v>
      </c>
      <c r="F37" s="76">
        <f>分析係数表!C40</f>
        <v>0.52321668909825036</v>
      </c>
      <c r="G37" s="77">
        <f t="shared" si="1"/>
        <v>0</v>
      </c>
      <c r="H37" s="77">
        <v>8.469006828684735E-4</v>
      </c>
      <c r="I37" s="77">
        <f t="shared" si="2"/>
        <v>8.469006828684735E-4</v>
      </c>
      <c r="J37" s="76">
        <f>分析係数表!G40</f>
        <v>0.58262454434993927</v>
      </c>
      <c r="K37" s="78">
        <f t="shared" si="3"/>
        <v>4.9342512446589682E-4</v>
      </c>
      <c r="L37" s="79"/>
      <c r="M37" s="80"/>
      <c r="N37" s="81">
        <f>分析係数表!H40</f>
        <v>2.9881668592374198E-2</v>
      </c>
      <c r="O37" s="82">
        <f t="shared" si="4"/>
        <v>0.27345280416467027</v>
      </c>
      <c r="P37" s="76">
        <f>分析係数表!C40</f>
        <v>0.52321668909825036</v>
      </c>
      <c r="Q37" s="82">
        <f t="shared" si="5"/>
        <v>0.14307507081967102</v>
      </c>
      <c r="R37" s="83">
        <v>0.14312861521868356</v>
      </c>
      <c r="S37" s="84">
        <f t="shared" si="6"/>
        <v>0.14397551590155203</v>
      </c>
      <c r="T37" s="85">
        <f>分析係数表!F40</f>
        <v>0.77642770352369384</v>
      </c>
      <c r="U37" s="86">
        <f t="shared" si="7"/>
        <v>0.1117865791750811</v>
      </c>
      <c r="V37" s="87">
        <f>分析係数表!D40</f>
        <v>0.18529769137302551</v>
      </c>
      <c r="W37" s="167">
        <f t="shared" si="8"/>
        <v>0</v>
      </c>
      <c r="X37" s="76">
        <f>分析係数表!E40</f>
        <v>0.10328068043742406</v>
      </c>
      <c r="Y37" s="166">
        <f t="shared" si="9"/>
        <v>0</v>
      </c>
    </row>
    <row r="38" spans="1:25" x14ac:dyDescent="0.2">
      <c r="A38" s="6" t="s">
        <v>26</v>
      </c>
      <c r="B38" s="5" t="s">
        <v>276</v>
      </c>
      <c r="C38" s="90"/>
      <c r="D38" s="76">
        <f>投入係数表!W38</f>
        <v>0</v>
      </c>
      <c r="E38" s="77">
        <f t="shared" si="0"/>
        <v>0</v>
      </c>
      <c r="F38" s="76">
        <f>分析係数表!C41</f>
        <v>0.20545717383447781</v>
      </c>
      <c r="G38" s="77">
        <f t="shared" si="1"/>
        <v>0</v>
      </c>
      <c r="H38" s="77">
        <v>1.1639842965168728E-4</v>
      </c>
      <c r="I38" s="77">
        <f t="shared" si="2"/>
        <v>1.1639842965168728E-4</v>
      </c>
      <c r="J38" s="76">
        <f>分析係数表!G41</f>
        <v>0.49662731871838112</v>
      </c>
      <c r="K38" s="78">
        <f t="shared" si="3"/>
        <v>5.7806640020947564E-5</v>
      </c>
      <c r="L38" s="79"/>
      <c r="M38" s="80"/>
      <c r="N38" s="81">
        <f>分析係数表!H41</f>
        <v>5.2870632296107417E-2</v>
      </c>
      <c r="O38" s="82">
        <f t="shared" si="4"/>
        <v>0.48382916150202326</v>
      </c>
      <c r="P38" s="76">
        <f>分析係数表!C41</f>
        <v>0.20545717383447781</v>
      </c>
      <c r="Q38" s="82">
        <f t="shared" si="5"/>
        <v>9.940617214091084E-2</v>
      </c>
      <c r="R38" s="83">
        <v>9.9974118624758246E-2</v>
      </c>
      <c r="S38" s="84">
        <f t="shared" si="6"/>
        <v>0.10009051705440994</v>
      </c>
      <c r="T38" s="85">
        <f>分析係数表!F41</f>
        <v>0.59106239460370991</v>
      </c>
      <c r="U38" s="86">
        <f t="shared" si="7"/>
        <v>5.9159740687303002E-2</v>
      </c>
      <c r="V38" s="87">
        <f>分析係数表!D41</f>
        <v>0.2799325463743676</v>
      </c>
      <c r="W38" s="167">
        <f t="shared" si="8"/>
        <v>0</v>
      </c>
      <c r="X38" s="76">
        <f>分析係数表!E41</f>
        <v>0.26559865092748736</v>
      </c>
      <c r="Y38" s="166">
        <f t="shared" si="9"/>
        <v>0</v>
      </c>
    </row>
    <row r="39" spans="1:25" x14ac:dyDescent="0.2">
      <c r="A39" s="6" t="s">
        <v>51</v>
      </c>
      <c r="B39" s="5" t="s">
        <v>367</v>
      </c>
      <c r="C39" s="90"/>
      <c r="D39" s="76">
        <f>投入係数表!W39</f>
        <v>0</v>
      </c>
      <c r="E39" s="77">
        <f>$C$25*D39</f>
        <v>0</v>
      </c>
      <c r="F39" s="76">
        <f>分析係数表!C42</f>
        <v>0.63260340632603407</v>
      </c>
      <c r="G39" s="77">
        <f>E39*F39</f>
        <v>0</v>
      </c>
      <c r="H39" s="77">
        <v>2.3163405072634908E-3</v>
      </c>
      <c r="I39" s="77">
        <f>C39+H39</f>
        <v>2.3163405072634908E-3</v>
      </c>
      <c r="J39" s="76">
        <f>分析係数表!G42</f>
        <v>0.48091603053435117</v>
      </c>
      <c r="K39" s="78">
        <f>I39*J39</f>
        <v>1.1139652821190835E-3</v>
      </c>
      <c r="L39" s="79"/>
      <c r="M39" s="80"/>
      <c r="N39" s="81">
        <f>分析係数表!H42</f>
        <v>1.4900992071397267E-2</v>
      </c>
      <c r="O39" s="82">
        <f t="shared" si="4"/>
        <v>0.13636179834344889</v>
      </c>
      <c r="P39" s="76">
        <f>分析係数表!C42</f>
        <v>0.63260340632603407</v>
      </c>
      <c r="Q39" s="82">
        <f>O39*P39</f>
        <v>8.6262938124809521E-2</v>
      </c>
      <c r="R39" s="83">
        <v>8.7699478184083218E-2</v>
      </c>
      <c r="S39" s="84">
        <f>I39+R39</f>
        <v>9.0015818691346713E-2</v>
      </c>
      <c r="T39" s="85">
        <f>分析係数表!F42</f>
        <v>0.54580152671755722</v>
      </c>
      <c r="U39" s="86">
        <f>S39*T39</f>
        <v>4.913077127046786E-2</v>
      </c>
      <c r="V39" s="87">
        <f>分析係数表!D42</f>
        <v>0.26335877862595419</v>
      </c>
      <c r="W39" s="167">
        <f>ROUND(S39*V39,0)</f>
        <v>0</v>
      </c>
      <c r="X39" s="76">
        <f>分析係数表!E42</f>
        <v>0.19083969465648856</v>
      </c>
      <c r="Y39" s="166">
        <f>ROUND(S39*X39,0)</f>
        <v>0</v>
      </c>
    </row>
    <row r="40" spans="1:25" x14ac:dyDescent="0.2">
      <c r="A40" s="6" t="s">
        <v>194</v>
      </c>
      <c r="B40" s="5" t="s">
        <v>41</v>
      </c>
      <c r="C40" s="90"/>
      <c r="D40" s="76">
        <f>投入係数表!W40</f>
        <v>2.3041474654377881E-2</v>
      </c>
      <c r="E40" s="77">
        <f>$C$25*D40</f>
        <v>2.3041474654377883</v>
      </c>
      <c r="F40" s="76">
        <f>分析係数表!C43</f>
        <v>0.18460513162279235</v>
      </c>
      <c r="G40" s="77">
        <f>E40*F40</f>
        <v>0.42535744613546628</v>
      </c>
      <c r="H40" s="77">
        <v>0.48916665893714872</v>
      </c>
      <c r="I40" s="77">
        <f>C40+H40</f>
        <v>0.48916665893714872</v>
      </c>
      <c r="J40" s="76">
        <f>分析係数表!G43</f>
        <v>0.34455128205128205</v>
      </c>
      <c r="K40" s="78">
        <f>I40*J40</f>
        <v>0.16854299947353682</v>
      </c>
      <c r="L40" s="79"/>
      <c r="M40" s="80"/>
      <c r="N40" s="81">
        <f>分析係数表!H43</f>
        <v>4.0001593688991595E-2</v>
      </c>
      <c r="O40" s="82">
        <f t="shared" si="4"/>
        <v>0.36606215384177193</v>
      </c>
      <c r="P40" s="76">
        <f>分析係数表!C43</f>
        <v>0.18460513162279235</v>
      </c>
      <c r="Q40" s="82">
        <f>O40*P40</f>
        <v>6.757695209208317E-2</v>
      </c>
      <c r="R40" s="83">
        <v>8.8440858685100404E-2</v>
      </c>
      <c r="S40" s="84">
        <f>I40+R40</f>
        <v>0.57760751762224916</v>
      </c>
      <c r="T40" s="85">
        <f>分析係数表!F43</f>
        <v>0.64423076923076927</v>
      </c>
      <c r="U40" s="86">
        <f>S40*T40</f>
        <v>0.37211253539125672</v>
      </c>
      <c r="V40" s="87">
        <f>分析係数表!D43</f>
        <v>0.36378205128205127</v>
      </c>
      <c r="W40" s="167">
        <f>ROUND(S40*V40,0)</f>
        <v>0</v>
      </c>
      <c r="X40" s="76">
        <f>分析係数表!E43</f>
        <v>0.22596153846153846</v>
      </c>
      <c r="Y40" s="166">
        <f>ROUND(S40*X40,0)</f>
        <v>0</v>
      </c>
    </row>
    <row r="41" spans="1:25" x14ac:dyDescent="0.2">
      <c r="A41" s="6" t="s">
        <v>340</v>
      </c>
      <c r="B41" s="5" t="s">
        <v>42</v>
      </c>
      <c r="C41" s="90"/>
      <c r="D41" s="76">
        <f>投入係数表!W41</f>
        <v>0</v>
      </c>
      <c r="E41" s="77">
        <f>$C$25*D41</f>
        <v>0</v>
      </c>
      <c r="F41" s="76">
        <f>分析係数表!C44</f>
        <v>0.21127596439169138</v>
      </c>
      <c r="G41" s="77">
        <f>E41*F41</f>
        <v>0</v>
      </c>
      <c r="H41" s="77">
        <v>1.0710559206856884E-4</v>
      </c>
      <c r="I41" s="77">
        <f>C41+H41</f>
        <v>1.0710559206856884E-4</v>
      </c>
      <c r="J41" s="76">
        <f>分析係数表!G44</f>
        <v>0.28586387434554972</v>
      </c>
      <c r="K41" s="78">
        <f>I41*J41</f>
        <v>3.0617619512795069E-5</v>
      </c>
      <c r="L41" s="79"/>
      <c r="M41" s="80"/>
      <c r="N41" s="81">
        <f>分析係数表!H44</f>
        <v>0.11633929638631021</v>
      </c>
      <c r="O41" s="82">
        <f t="shared" si="4"/>
        <v>1.064642917547783</v>
      </c>
      <c r="P41" s="76">
        <f>分析係数表!C44</f>
        <v>0.21127596439169138</v>
      </c>
      <c r="Q41" s="82">
        <f>O41*P41</f>
        <v>0.2249334591376918</v>
      </c>
      <c r="R41" s="83">
        <v>0.22614885239256072</v>
      </c>
      <c r="S41" s="84">
        <f>I41+R41</f>
        <v>0.22625595798462927</v>
      </c>
      <c r="T41" s="85">
        <f>分析係数表!F44</f>
        <v>0.54973821989528793</v>
      </c>
      <c r="U41" s="86">
        <f>S41*T41</f>
        <v>0.12438154758317316</v>
      </c>
      <c r="V41" s="87">
        <f>分析係数表!D44</f>
        <v>0.41256544502617803</v>
      </c>
      <c r="W41" s="167">
        <f>ROUND(S41*V41,0)</f>
        <v>0</v>
      </c>
      <c r="X41" s="76">
        <f>分析係数表!E44</f>
        <v>0.29528795811518327</v>
      </c>
      <c r="Y41" s="166">
        <f>ROUND(S41*X41,0)</f>
        <v>0</v>
      </c>
    </row>
    <row r="42" spans="1:25" x14ac:dyDescent="0.2">
      <c r="A42" s="6" t="s">
        <v>341</v>
      </c>
      <c r="B42" s="5" t="s">
        <v>278</v>
      </c>
      <c r="C42" s="90"/>
      <c r="D42" s="76">
        <f>投入係数表!W42</f>
        <v>0</v>
      </c>
      <c r="E42" s="77">
        <f>$C$25*D42</f>
        <v>0</v>
      </c>
      <c r="F42" s="76">
        <f>分析係数表!C45</f>
        <v>1</v>
      </c>
      <c r="G42" s="77">
        <f>E42*F42</f>
        <v>0</v>
      </c>
      <c r="H42" s="77">
        <v>8.1444856918379584E-3</v>
      </c>
      <c r="I42" s="77">
        <f>C42+H42</f>
        <v>8.1444856918379584E-3</v>
      </c>
      <c r="J42" s="76">
        <f>分析係数表!G45</f>
        <v>0</v>
      </c>
      <c r="K42" s="78">
        <f>I42*J42</f>
        <v>0</v>
      </c>
      <c r="L42" s="79"/>
      <c r="M42" s="80"/>
      <c r="N42" s="81">
        <f>分析係数表!H45</f>
        <v>0</v>
      </c>
      <c r="O42" s="82">
        <f t="shared" si="4"/>
        <v>0</v>
      </c>
      <c r="P42" s="76">
        <f>分析係数表!C45</f>
        <v>1</v>
      </c>
      <c r="Q42" s="82">
        <f>O42*P42</f>
        <v>0</v>
      </c>
      <c r="R42" s="83">
        <v>5.6367253638326884E-3</v>
      </c>
      <c r="S42" s="84">
        <f>I42+R42</f>
        <v>1.3781211055670647E-2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投入係数表!W43</f>
        <v>0</v>
      </c>
      <c r="E43" s="77">
        <f>$C$25*D43</f>
        <v>0</v>
      </c>
      <c r="F43" s="76">
        <f>分析係数表!C46</f>
        <v>0.67444574095682608</v>
      </c>
      <c r="G43" s="77">
        <f>E43*F43</f>
        <v>0</v>
      </c>
      <c r="H43" s="77">
        <v>1.7908176092885617E-2</v>
      </c>
      <c r="I43" s="77">
        <f>C43+H43</f>
        <v>1.7908176092885617E-2</v>
      </c>
      <c r="J43" s="76">
        <f>分析係数表!G46</f>
        <v>1.0362694300518135E-2</v>
      </c>
      <c r="K43" s="78">
        <f>I43*J43</f>
        <v>1.8557695433042091E-4</v>
      </c>
      <c r="L43" s="79"/>
      <c r="M43" s="80"/>
      <c r="N43" s="81">
        <f>分析係数表!H46</f>
        <v>2.3785808199529863E-2</v>
      </c>
      <c r="O43" s="82">
        <f t="shared" si="4"/>
        <v>0.21766843211507755</v>
      </c>
      <c r="P43" s="76">
        <f>分析係数表!C46</f>
        <v>0.67444574095682608</v>
      </c>
      <c r="Q43" s="82">
        <f>O43*P43</f>
        <v>0.14680554698076409</v>
      </c>
      <c r="R43" s="83">
        <v>0.1550212908640764</v>
      </c>
      <c r="S43" s="84">
        <f>I43+R43</f>
        <v>0.17292946695696201</v>
      </c>
      <c r="T43" s="85">
        <f>分析係数表!F46</f>
        <v>0.31433506044905007</v>
      </c>
      <c r="U43" s="86">
        <f>S43*T43</f>
        <v>5.4357794449338664E-2</v>
      </c>
      <c r="V43" s="87">
        <f>分析係数表!D46</f>
        <v>0</v>
      </c>
      <c r="W43" s="167">
        <f>ROUND(S43*V43,0)</f>
        <v>0</v>
      </c>
      <c r="X43" s="76">
        <f>分析係数表!E46</f>
        <v>1.7271157167530224E-3</v>
      </c>
      <c r="Y43" s="166">
        <f>ROUND(S43*X43,0)</f>
        <v>0</v>
      </c>
    </row>
    <row r="44" spans="1:25" x14ac:dyDescent="0.2">
      <c r="A44" s="192">
        <v>40</v>
      </c>
      <c r="B44" s="14" t="s">
        <v>150</v>
      </c>
      <c r="C44" s="197">
        <f>SUM(C5:C43)</f>
        <v>100</v>
      </c>
      <c r="D44" s="92">
        <f>投入係数表!W44</f>
        <v>0.76497695852534564</v>
      </c>
      <c r="E44" s="91">
        <f>SUM(E5:E43)</f>
        <v>76.497695852534562</v>
      </c>
      <c r="F44" s="92">
        <f>分析係数表!C47</f>
        <v>0.30293510145279712</v>
      </c>
      <c r="G44" s="91">
        <f>SUM(G5:G43)</f>
        <v>6.6929043889234467</v>
      </c>
      <c r="H44" s="91">
        <f>SUM(H5:H43)</f>
        <v>7.5200275023069354</v>
      </c>
      <c r="I44" s="91">
        <f>SUM(I5:I43)</f>
        <v>107.52002750230697</v>
      </c>
      <c r="J44" s="92">
        <f>分析係数表!G47</f>
        <v>0.26248630220382319</v>
      </c>
      <c r="K44" s="93">
        <f>SUM(K5:K43)</f>
        <v>14.595198153597147</v>
      </c>
      <c r="L44" s="94">
        <f>最終需要_まとめ!$L$33</f>
        <v>0.627</v>
      </c>
      <c r="M44" s="91">
        <f>K44*L44</f>
        <v>9.1511892423054118</v>
      </c>
      <c r="N44" s="95">
        <f>分析係数表!H47</f>
        <v>1</v>
      </c>
      <c r="O44" s="96">
        <f>SUM(O5:O43)</f>
        <v>9.1511892423054118</v>
      </c>
      <c r="P44" s="92">
        <f>分析係数表!C47</f>
        <v>0.30293510145279712</v>
      </c>
      <c r="Q44" s="96">
        <f>SUM(Q5:Q43)</f>
        <v>2.3462344333957397</v>
      </c>
      <c r="R44" s="91">
        <f>SUM(R5:R43)</f>
        <v>2.5865284650378166</v>
      </c>
      <c r="S44" s="97">
        <f>SUM(S5:S43)</f>
        <v>110.10655596734475</v>
      </c>
      <c r="T44" s="98">
        <f>分析係数表!F47</f>
        <v>0.4935102885669061</v>
      </c>
      <c r="U44" s="99">
        <f>SUM(U5:U43)</f>
        <v>27.206791717459566</v>
      </c>
      <c r="V44" s="100">
        <f>分析係数表!D47</f>
        <v>0.11041032509436259</v>
      </c>
      <c r="W44" s="164">
        <f>SUM(W5:W43)</f>
        <v>15</v>
      </c>
      <c r="X44" s="92">
        <f>分析係数表!E47</f>
        <v>8.4451479361987089E-2</v>
      </c>
      <c r="Y44" s="165">
        <f>SUM(Y5:Y43)</f>
        <v>10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294</v>
      </c>
      <c r="S2" s="3" t="s">
        <v>152</v>
      </c>
      <c r="U2" s="64" t="s">
        <v>209</v>
      </c>
      <c r="W2" s="3" t="s">
        <v>130</v>
      </c>
      <c r="Y2" s="3" t="s">
        <v>153</v>
      </c>
    </row>
    <row r="3" spans="1:25" ht="44" x14ac:dyDescent="0.2">
      <c r="B3" s="65"/>
      <c r="C3" s="66" t="s">
        <v>227</v>
      </c>
      <c r="D3" s="66" t="s">
        <v>234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投入係数表!X5</f>
        <v>3.7481259370314842E-3</v>
      </c>
      <c r="E5" s="77">
        <f t="shared" ref="E5:E38" si="0">$C$26*D5</f>
        <v>0.3748125937031484</v>
      </c>
      <c r="F5" s="76">
        <f>分析係数表!C8</f>
        <v>0.98909090909090913</v>
      </c>
      <c r="G5" s="77">
        <f t="shared" ref="G5:G38" si="1">E5*F5</f>
        <v>0.37072372904456863</v>
      </c>
      <c r="H5" s="77">
        <f t="array" ref="H5:H43">MMULT(逆行列係数!C5:AO43,'22'!G5:G43)</f>
        <v>0.44866069264733133</v>
      </c>
      <c r="I5" s="77">
        <f t="shared" ref="I5:I38" si="2">C5+H5</f>
        <v>0.44866069264733133</v>
      </c>
      <c r="J5" s="76">
        <f>分析係数表!G8</f>
        <v>0.12014134275618374</v>
      </c>
      <c r="K5" s="78">
        <f t="shared" ref="K5:K38" si="3">I5*J5</f>
        <v>5.3902698056569838E-2</v>
      </c>
      <c r="L5" s="79" t="s">
        <v>183</v>
      </c>
      <c r="M5" s="80" t="s">
        <v>183</v>
      </c>
      <c r="N5" s="81">
        <f>分析係数表!H8</f>
        <v>1.3068249731064983E-2</v>
      </c>
      <c r="O5" s="82">
        <f t="shared" ref="O5:O43" si="4">$M$44*N5</f>
        <v>0.25272375821591248</v>
      </c>
      <c r="P5" s="76">
        <f>分析係数表!C8</f>
        <v>0.98909090909090913</v>
      </c>
      <c r="Q5" s="82">
        <f t="shared" ref="Q5:Q38" si="5">O5*P5</f>
        <v>0.24996677176264798</v>
      </c>
      <c r="R5" s="83">
        <f t="array" ref="R5:R43">MMULT(逆行列係数!C5:AO43,'22'!Q5:Q43)</f>
        <v>0.30456691809042458</v>
      </c>
      <c r="S5" s="84">
        <f t="shared" ref="S5:S38" si="6">I5+R5</f>
        <v>0.7532276107377559</v>
      </c>
      <c r="T5" s="85">
        <f>分析係数表!F8</f>
        <v>0.45141342756183744</v>
      </c>
      <c r="U5" s="86">
        <f t="shared" ref="U5:U38" si="7">S5*T5</f>
        <v>0.34001705749734384</v>
      </c>
      <c r="V5" s="87">
        <f>分析係数表!D8</f>
        <v>0.18992932862190812</v>
      </c>
      <c r="W5" s="88">
        <f t="shared" ref="W5:W38" si="8">ROUND(S5*V5,0)</f>
        <v>0</v>
      </c>
      <c r="X5" s="76">
        <f>分析係数表!E8</f>
        <v>0.11484098939929328</v>
      </c>
      <c r="Y5" s="89">
        <f t="shared" ref="Y5:Y38" si="9">ROUND(S5*X5,0)</f>
        <v>0</v>
      </c>
    </row>
    <row r="6" spans="1:25" x14ac:dyDescent="0.2">
      <c r="A6" s="6" t="s">
        <v>219</v>
      </c>
      <c r="B6" s="5" t="s">
        <v>265</v>
      </c>
      <c r="C6" s="90"/>
      <c r="D6" s="76">
        <f>投入係数表!X6</f>
        <v>0</v>
      </c>
      <c r="E6" s="77">
        <f t="shared" si="0"/>
        <v>0</v>
      </c>
      <c r="F6" s="76">
        <f>分析係数表!C9</f>
        <v>0.97580645161290325</v>
      </c>
      <c r="G6" s="77">
        <f t="shared" si="1"/>
        <v>0</v>
      </c>
      <c r="H6" s="77">
        <v>0.15337634110779483</v>
      </c>
      <c r="I6" s="77">
        <f t="shared" si="2"/>
        <v>0.15337634110779483</v>
      </c>
      <c r="J6" s="76">
        <f>分析係数表!G9</f>
        <v>0.23846153846153847</v>
      </c>
      <c r="K6" s="78">
        <f t="shared" si="3"/>
        <v>3.6574358264166461E-2</v>
      </c>
      <c r="L6" s="79"/>
      <c r="M6" s="80"/>
      <c r="N6" s="81">
        <f>分析係数表!H9</f>
        <v>6.773178214271485E-4</v>
      </c>
      <c r="O6" s="82">
        <f t="shared" si="4"/>
        <v>1.3098487468507659E-2</v>
      </c>
      <c r="P6" s="76">
        <f>分析係数表!C9</f>
        <v>0.97580645161290325</v>
      </c>
      <c r="Q6" s="82">
        <f t="shared" si="5"/>
        <v>1.2781588578140539E-2</v>
      </c>
      <c r="R6" s="83">
        <v>1.7888418337746324E-2</v>
      </c>
      <c r="S6" s="84">
        <f t="shared" si="6"/>
        <v>0.17126475944554115</v>
      </c>
      <c r="T6" s="85">
        <f>分析係数表!F9</f>
        <v>0.65384615384615385</v>
      </c>
      <c r="U6" s="86">
        <f t="shared" si="7"/>
        <v>0.11198080425285382</v>
      </c>
      <c r="V6" s="87">
        <f>分析係数表!D9</f>
        <v>0.11538461538461539</v>
      </c>
      <c r="W6" s="88">
        <f t="shared" si="8"/>
        <v>0</v>
      </c>
      <c r="X6" s="76">
        <f>分析係数表!E9</f>
        <v>0</v>
      </c>
      <c r="Y6" s="89">
        <f t="shared" si="9"/>
        <v>0</v>
      </c>
    </row>
    <row r="7" spans="1:25" x14ac:dyDescent="0.2">
      <c r="A7" s="6" t="s">
        <v>220</v>
      </c>
      <c r="B7" s="5" t="s">
        <v>266</v>
      </c>
      <c r="C7" s="90"/>
      <c r="D7" s="76">
        <f>投入係数表!X7</f>
        <v>1.0494752623688156E-2</v>
      </c>
      <c r="E7" s="77">
        <f t="shared" si="0"/>
        <v>1.0494752623688157</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2.6196974937015317E-2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投入係数表!X8</f>
        <v>7.4962518740629683E-4</v>
      </c>
      <c r="E8" s="77">
        <f t="shared" si="0"/>
        <v>7.4962518740629688E-2</v>
      </c>
      <c r="F8" s="76">
        <f>分析係数表!C11</f>
        <v>0.58682634730538918</v>
      </c>
      <c r="G8" s="77">
        <f t="shared" si="1"/>
        <v>4.3989981057375505E-2</v>
      </c>
      <c r="H8" s="77">
        <v>9.3447703141639429E-2</v>
      </c>
      <c r="I8" s="77">
        <f t="shared" si="2"/>
        <v>9.3447703141639429E-2</v>
      </c>
      <c r="J8" s="76">
        <f>分析係数表!G11</f>
        <v>0.35416666666666669</v>
      </c>
      <c r="K8" s="78">
        <f t="shared" si="3"/>
        <v>3.3096061529330631E-2</v>
      </c>
      <c r="L8" s="79"/>
      <c r="M8" s="80"/>
      <c r="N8" s="81">
        <f>分析係数表!H11</f>
        <v>-3.9842224789832265E-5</v>
      </c>
      <c r="O8" s="82">
        <f t="shared" si="4"/>
        <v>-7.7049926285339162E-4</v>
      </c>
      <c r="P8" s="76">
        <f>分析係数表!C11</f>
        <v>0.58682634730538918</v>
      </c>
      <c r="Q8" s="82">
        <f t="shared" si="5"/>
        <v>-4.5214926802175073E-4</v>
      </c>
      <c r="R8" s="83">
        <v>5.3757289719424594E-3</v>
      </c>
      <c r="S8" s="84">
        <f t="shared" si="6"/>
        <v>9.8823432113581883E-2</v>
      </c>
      <c r="T8" s="85">
        <f>分析係数表!F11</f>
        <v>0.57638888888888884</v>
      </c>
      <c r="U8" s="86">
        <f t="shared" si="7"/>
        <v>5.6960728232133995E-2</v>
      </c>
      <c r="V8" s="87">
        <f>分析係数表!D11</f>
        <v>0</v>
      </c>
      <c r="W8" s="88">
        <f t="shared" si="8"/>
        <v>0</v>
      </c>
      <c r="X8" s="76">
        <f>分析係数表!E11</f>
        <v>0</v>
      </c>
      <c r="Y8" s="89">
        <f t="shared" si="9"/>
        <v>0</v>
      </c>
    </row>
    <row r="9" spans="1:25" x14ac:dyDescent="0.2">
      <c r="A9" s="6" t="s">
        <v>222</v>
      </c>
      <c r="B9" s="5" t="s">
        <v>190</v>
      </c>
      <c r="C9" s="90"/>
      <c r="D9" s="76">
        <f>投入係数表!X9</f>
        <v>4.4977511244377807E-3</v>
      </c>
      <c r="E9" s="77">
        <f t="shared" si="0"/>
        <v>0.4497751124437781</v>
      </c>
      <c r="F9" s="76">
        <f>分析係数表!C12</f>
        <v>4.9122807017544234E-3</v>
      </c>
      <c r="G9" s="77">
        <f t="shared" si="1"/>
        <v>2.2094216049869972E-3</v>
      </c>
      <c r="H9" s="77">
        <v>2.6673029921144278E-3</v>
      </c>
      <c r="I9" s="77">
        <f t="shared" si="2"/>
        <v>2.6673029921144278E-3</v>
      </c>
      <c r="J9" s="76">
        <f>分析係数表!G12</f>
        <v>0.15517241379310345</v>
      </c>
      <c r="K9" s="78">
        <f t="shared" si="3"/>
        <v>4.1389184360396294E-4</v>
      </c>
      <c r="L9" s="79"/>
      <c r="M9" s="80"/>
      <c r="N9" s="81">
        <f>分析係数表!H12</f>
        <v>9.8290768556516195E-2</v>
      </c>
      <c r="O9" s="82">
        <f t="shared" si="4"/>
        <v>1.9008216814593171</v>
      </c>
      <c r="P9" s="76">
        <f>分析係数表!C12</f>
        <v>4.9122807017544234E-3</v>
      </c>
      <c r="Q9" s="82">
        <f t="shared" si="5"/>
        <v>9.3373696633089979E-3</v>
      </c>
      <c r="R9" s="83">
        <v>9.8761234226539749E-3</v>
      </c>
      <c r="S9" s="84">
        <f t="shared" si="6"/>
        <v>1.2543426414768404E-2</v>
      </c>
      <c r="T9" s="85">
        <f>分析係数表!F12</f>
        <v>0.31896551724137934</v>
      </c>
      <c r="U9" s="86">
        <f t="shared" si="7"/>
        <v>4.0009204943657842E-3</v>
      </c>
      <c r="V9" s="87">
        <f>分析係数表!D12</f>
        <v>0.18965517241379309</v>
      </c>
      <c r="W9" s="88">
        <f t="shared" si="8"/>
        <v>0</v>
      </c>
      <c r="X9" s="76">
        <f>分析係数表!E12</f>
        <v>0.12931034482758622</v>
      </c>
      <c r="Y9" s="89">
        <f t="shared" si="9"/>
        <v>0</v>
      </c>
    </row>
    <row r="10" spans="1:25" x14ac:dyDescent="0.2">
      <c r="A10" s="6" t="s">
        <v>223</v>
      </c>
      <c r="B10" s="5" t="s">
        <v>28</v>
      </c>
      <c r="C10" s="90"/>
      <c r="D10" s="76">
        <f>投入係数表!X10</f>
        <v>6.746626686656672E-3</v>
      </c>
      <c r="E10" s="77">
        <f t="shared" si="0"/>
        <v>0.67466266866566715</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0.2850847272557549</v>
      </c>
      <c r="P10" s="76">
        <f>分析係数表!C13</f>
        <v>0</v>
      </c>
      <c r="Q10" s="82">
        <f t="shared" si="5"/>
        <v>0</v>
      </c>
      <c r="R10" s="83">
        <v>0</v>
      </c>
      <c r="S10" s="84">
        <f t="shared" si="6"/>
        <v>0</v>
      </c>
      <c r="T10" s="85">
        <f>分析係数表!F13</f>
        <v>0.38505747126436779</v>
      </c>
      <c r="U10" s="86">
        <f t="shared" si="7"/>
        <v>0</v>
      </c>
      <c r="V10" s="87">
        <f>分析係数表!D13</f>
        <v>0.37931034482758619</v>
      </c>
      <c r="W10" s="88">
        <f t="shared" si="8"/>
        <v>0</v>
      </c>
      <c r="X10" s="76">
        <f>分析係数表!E13</f>
        <v>0.33333333333333331</v>
      </c>
      <c r="Y10" s="89">
        <f t="shared" si="9"/>
        <v>0</v>
      </c>
    </row>
    <row r="11" spans="1:25" x14ac:dyDescent="0.2">
      <c r="A11" s="6" t="s">
        <v>224</v>
      </c>
      <c r="B11" s="5" t="s">
        <v>267</v>
      </c>
      <c r="C11" s="90"/>
      <c r="D11" s="76">
        <f>投入係数表!X11</f>
        <v>5.0974512743628186E-2</v>
      </c>
      <c r="E11" s="77">
        <f t="shared" si="0"/>
        <v>5.0974512743628182</v>
      </c>
      <c r="F11" s="76">
        <f>分析係数表!C14</f>
        <v>0.28421052631578947</v>
      </c>
      <c r="G11" s="77">
        <f t="shared" si="1"/>
        <v>1.4487493095557482</v>
      </c>
      <c r="H11" s="77">
        <v>1.6816294239438201</v>
      </c>
      <c r="I11" s="77">
        <f t="shared" si="2"/>
        <v>1.6816294239438201</v>
      </c>
      <c r="J11" s="76">
        <f>分析係数表!G14</f>
        <v>0.16638935108153077</v>
      </c>
      <c r="K11" s="78">
        <f t="shared" si="3"/>
        <v>0.27980522860962065</v>
      </c>
      <c r="L11" s="79"/>
      <c r="M11" s="80"/>
      <c r="N11" s="81">
        <f>分析係数表!H14</f>
        <v>1.2351089684848001E-3</v>
      </c>
      <c r="O11" s="82">
        <f t="shared" si="4"/>
        <v>2.3885477148455139E-2</v>
      </c>
      <c r="P11" s="76">
        <f>分析係数表!C14</f>
        <v>0.28421052631578947</v>
      </c>
      <c r="Q11" s="82">
        <f t="shared" si="5"/>
        <v>6.7885040316661973E-3</v>
      </c>
      <c r="R11" s="83">
        <v>2.9360224485851107E-2</v>
      </c>
      <c r="S11" s="84">
        <f t="shared" si="6"/>
        <v>1.7109896484296712</v>
      </c>
      <c r="T11" s="85">
        <f>分析係数表!F14</f>
        <v>0.35440931780366058</v>
      </c>
      <c r="U11" s="86">
        <f t="shared" si="7"/>
        <v>0.60639067406908487</v>
      </c>
      <c r="V11" s="87">
        <f>分析係数表!D14</f>
        <v>9.9833610648918464E-2</v>
      </c>
      <c r="W11" s="88">
        <f t="shared" si="8"/>
        <v>0</v>
      </c>
      <c r="X11" s="76">
        <f>分析係数表!E14</f>
        <v>6.8219633943427616E-2</v>
      </c>
      <c r="Y11" s="89">
        <f t="shared" si="9"/>
        <v>0</v>
      </c>
    </row>
    <row r="12" spans="1:25" x14ac:dyDescent="0.2">
      <c r="A12" s="6" t="s">
        <v>225</v>
      </c>
      <c r="B12" s="5" t="s">
        <v>29</v>
      </c>
      <c r="C12" s="90"/>
      <c r="D12" s="76">
        <f>投入係数表!X12</f>
        <v>3.8980509745127435E-2</v>
      </c>
      <c r="E12" s="77">
        <f t="shared" si="0"/>
        <v>3.8980509745127434</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0.1764443311934267</v>
      </c>
      <c r="P12" s="76">
        <f>分析係数表!C15</f>
        <v>0</v>
      </c>
      <c r="Q12" s="82">
        <f t="shared" si="5"/>
        <v>0</v>
      </c>
      <c r="R12" s="83">
        <v>0</v>
      </c>
      <c r="S12" s="84">
        <f t="shared" si="6"/>
        <v>0</v>
      </c>
      <c r="T12" s="85">
        <f>分析係数表!F15</f>
        <v>0.30337941628264209</v>
      </c>
      <c r="U12" s="86">
        <f t="shared" si="7"/>
        <v>0</v>
      </c>
      <c r="V12" s="87">
        <f>分析係数表!D15</f>
        <v>4.6082949308755762E-2</v>
      </c>
      <c r="W12" s="88">
        <f t="shared" si="8"/>
        <v>0</v>
      </c>
      <c r="X12" s="76">
        <f>分析係数表!E15</f>
        <v>4.3010752688172046E-2</v>
      </c>
      <c r="Y12" s="89">
        <f t="shared" si="9"/>
        <v>0</v>
      </c>
    </row>
    <row r="13" spans="1:25" x14ac:dyDescent="0.2">
      <c r="A13" s="6" t="s">
        <v>226</v>
      </c>
      <c r="B13" s="5" t="s">
        <v>30</v>
      </c>
      <c r="C13" s="90"/>
      <c r="D13" s="76">
        <f>投入係数表!X13</f>
        <v>2.2488755622188904E-3</v>
      </c>
      <c r="E13" s="77">
        <f t="shared" si="0"/>
        <v>0.22488755622188905</v>
      </c>
      <c r="F13" s="76">
        <f>分析係数表!C16</f>
        <v>1.2870012870012881E-2</v>
      </c>
      <c r="G13" s="77">
        <f t="shared" si="1"/>
        <v>2.8943057428814575E-3</v>
      </c>
      <c r="H13" s="77">
        <v>4.773445174931606E-3</v>
      </c>
      <c r="I13" s="77">
        <f t="shared" si="2"/>
        <v>4.773445174931606E-3</v>
      </c>
      <c r="J13" s="76">
        <f>分析係数表!G16</f>
        <v>4.3478260869565216E-2</v>
      </c>
      <c r="K13" s="78">
        <f t="shared" si="3"/>
        <v>2.0754109456224372E-4</v>
      </c>
      <c r="L13" s="79"/>
      <c r="M13" s="80"/>
      <c r="N13" s="81">
        <f>分析係数表!H16</f>
        <v>1.7650105581895694E-2</v>
      </c>
      <c r="O13" s="82">
        <f t="shared" si="4"/>
        <v>0.3413311734440525</v>
      </c>
      <c r="P13" s="76">
        <f>分析係数表!C16</f>
        <v>1.2870012870012881E-2</v>
      </c>
      <c r="Q13" s="82">
        <f t="shared" si="5"/>
        <v>4.3929365951615547E-3</v>
      </c>
      <c r="R13" s="83">
        <v>4.7357461884079558E-3</v>
      </c>
      <c r="S13" s="84">
        <f t="shared" si="6"/>
        <v>9.5091913633395617E-3</v>
      </c>
      <c r="T13" s="85">
        <f>分析係数表!F16</f>
        <v>0.30434782608695654</v>
      </c>
      <c r="U13" s="86">
        <f t="shared" si="7"/>
        <v>2.894101719277258E-3</v>
      </c>
      <c r="V13" s="87">
        <f>分析係数表!D16</f>
        <v>0</v>
      </c>
      <c r="W13" s="88">
        <f t="shared" si="8"/>
        <v>0</v>
      </c>
      <c r="X13" s="76">
        <f>分析係数表!E16</f>
        <v>0</v>
      </c>
      <c r="Y13" s="89">
        <f t="shared" si="9"/>
        <v>0</v>
      </c>
    </row>
    <row r="14" spans="1:25" x14ac:dyDescent="0.2">
      <c r="A14" s="6" t="s">
        <v>2</v>
      </c>
      <c r="B14" s="5" t="s">
        <v>364</v>
      </c>
      <c r="C14" s="90"/>
      <c r="D14" s="76">
        <f>投入係数表!X14</f>
        <v>6.7466266866566718E-2</v>
      </c>
      <c r="E14" s="77">
        <f t="shared" si="0"/>
        <v>6.746626686656672</v>
      </c>
      <c r="F14" s="76">
        <f>分析係数表!C17</f>
        <v>0.42397137745974955</v>
      </c>
      <c r="G14" s="77">
        <f t="shared" si="1"/>
        <v>2.8603766095485352</v>
      </c>
      <c r="H14" s="77">
        <v>3.3974808375267638</v>
      </c>
      <c r="I14" s="77">
        <f t="shared" si="2"/>
        <v>3.3974808375267638</v>
      </c>
      <c r="J14" s="76">
        <f>分析係数表!G17</f>
        <v>0.21220930232558138</v>
      </c>
      <c r="K14" s="78">
        <f t="shared" si="3"/>
        <v>0.72097703819608649</v>
      </c>
      <c r="L14" s="79"/>
      <c r="M14" s="80"/>
      <c r="N14" s="81">
        <f>分析係数表!H17</f>
        <v>2.9483246344475873E-3</v>
      </c>
      <c r="O14" s="82">
        <f t="shared" si="4"/>
        <v>5.7016945451150977E-2</v>
      </c>
      <c r="P14" s="76">
        <f>分析係数表!C17</f>
        <v>0.42397137745974955</v>
      </c>
      <c r="Q14" s="82">
        <f t="shared" si="5"/>
        <v>2.4173552901471881E-2</v>
      </c>
      <c r="R14" s="83">
        <v>4.8573825845257941E-2</v>
      </c>
      <c r="S14" s="84">
        <f t="shared" si="6"/>
        <v>3.4460546633720219</v>
      </c>
      <c r="T14" s="85">
        <f>分析係数表!F17</f>
        <v>0.32194767441860467</v>
      </c>
      <c r="U14" s="86">
        <f t="shared" si="7"/>
        <v>1.1094492847920101</v>
      </c>
      <c r="V14" s="87">
        <f>分析係数表!D17</f>
        <v>4.1908914728682169E-2</v>
      </c>
      <c r="W14" s="88">
        <f t="shared" si="8"/>
        <v>0</v>
      </c>
      <c r="X14" s="76">
        <f>分析係数表!E17</f>
        <v>4.2151162790697673E-2</v>
      </c>
      <c r="Y14" s="89">
        <f t="shared" si="9"/>
        <v>0</v>
      </c>
    </row>
    <row r="15" spans="1:25" x14ac:dyDescent="0.2">
      <c r="A15" s="6" t="s">
        <v>3</v>
      </c>
      <c r="B15" s="5" t="s">
        <v>31</v>
      </c>
      <c r="C15" s="90"/>
      <c r="D15" s="76">
        <f>投入係数表!X15</f>
        <v>8.9955022488755615E-3</v>
      </c>
      <c r="E15" s="77">
        <f t="shared" si="0"/>
        <v>0.8995502248875562</v>
      </c>
      <c r="F15" s="76">
        <f>分析係数表!C18</f>
        <v>0.3411764705882353</v>
      </c>
      <c r="G15" s="77">
        <f t="shared" si="1"/>
        <v>0.30690537084398978</v>
      </c>
      <c r="H15" s="77">
        <v>0.34220852888361775</v>
      </c>
      <c r="I15" s="77">
        <f t="shared" si="2"/>
        <v>0.34220852888361775</v>
      </c>
      <c r="J15" s="76">
        <f>分析係数表!G18</f>
        <v>0.21582733812949639</v>
      </c>
      <c r="K15" s="78">
        <f t="shared" si="3"/>
        <v>7.3857955874162107E-2</v>
      </c>
      <c r="L15" s="79"/>
      <c r="M15" s="80"/>
      <c r="N15" s="81">
        <f>分析係数表!H18</f>
        <v>4.7810669747798716E-4</v>
      </c>
      <c r="O15" s="82">
        <f t="shared" si="4"/>
        <v>9.2459911542406986E-3</v>
      </c>
      <c r="P15" s="76">
        <f>分析係数表!C18</f>
        <v>0.3411764705882353</v>
      </c>
      <c r="Q15" s="82">
        <f t="shared" si="5"/>
        <v>3.1545146290938857E-3</v>
      </c>
      <c r="R15" s="83">
        <v>6.5632696137488443E-3</v>
      </c>
      <c r="S15" s="84">
        <f t="shared" si="6"/>
        <v>0.34877179849736661</v>
      </c>
      <c r="T15" s="85">
        <f>分析係数表!F18</f>
        <v>0.45899280575539569</v>
      </c>
      <c r="U15" s="86">
        <f t="shared" si="7"/>
        <v>0.1600837463606618</v>
      </c>
      <c r="V15" s="87">
        <f>分析係数表!D18</f>
        <v>0.1223021582733813</v>
      </c>
      <c r="W15" s="88">
        <f t="shared" si="8"/>
        <v>0</v>
      </c>
      <c r="X15" s="76">
        <f>分析係数表!E18</f>
        <v>0.12949640287769784</v>
      </c>
      <c r="Y15" s="89">
        <f t="shared" si="9"/>
        <v>0</v>
      </c>
    </row>
    <row r="16" spans="1:25" x14ac:dyDescent="0.2">
      <c r="A16" s="6" t="s">
        <v>4</v>
      </c>
      <c r="B16" s="5" t="s">
        <v>32</v>
      </c>
      <c r="C16" s="90"/>
      <c r="D16" s="76">
        <f>投入係数表!X16</f>
        <v>5.9970014992503746E-3</v>
      </c>
      <c r="E16" s="77">
        <f t="shared" si="0"/>
        <v>0.59970014992503751</v>
      </c>
      <c r="F16" s="76">
        <f>分析係数表!C19</f>
        <v>3.2631144155307767E-2</v>
      </c>
      <c r="G16" s="77">
        <f t="shared" si="1"/>
        <v>1.9568902042163581E-2</v>
      </c>
      <c r="H16" s="77">
        <v>4.0049021257772578E-2</v>
      </c>
      <c r="I16" s="77">
        <f t="shared" si="2"/>
        <v>4.0049021257772578E-2</v>
      </c>
      <c r="J16" s="76">
        <f>分析係数表!G19</f>
        <v>5.8988764044943819E-2</v>
      </c>
      <c r="K16" s="78">
        <f t="shared" si="3"/>
        <v>2.3624422652056857E-3</v>
      </c>
      <c r="L16" s="79"/>
      <c r="M16" s="80"/>
      <c r="N16" s="81">
        <f>分析係数表!H19</f>
        <v>-1.1952667436949679E-4</v>
      </c>
      <c r="O16" s="82">
        <f t="shared" si="4"/>
        <v>-2.3114977885601747E-3</v>
      </c>
      <c r="P16" s="76">
        <f>分析係数表!C19</f>
        <v>3.2631144155307767E-2</v>
      </c>
      <c r="Q16" s="82">
        <f t="shared" si="5"/>
        <v>-7.5426817553182169E-5</v>
      </c>
      <c r="R16" s="83">
        <v>4.8526200753192119E-4</v>
      </c>
      <c r="S16" s="84">
        <f t="shared" si="6"/>
        <v>4.0534283265304498E-2</v>
      </c>
      <c r="T16" s="85">
        <f>分析係数表!F19</f>
        <v>0.2443820224719101</v>
      </c>
      <c r="U16" s="86">
        <f t="shared" si="7"/>
        <v>9.9058501238244133E-3</v>
      </c>
      <c r="V16" s="87">
        <f>分析係数表!D19</f>
        <v>4.49438202247191E-2</v>
      </c>
      <c r="W16" s="88">
        <f t="shared" si="8"/>
        <v>0</v>
      </c>
      <c r="X16" s="76">
        <f>分析係数表!E19</f>
        <v>4.7752808988764044E-2</v>
      </c>
      <c r="Y16" s="89">
        <f t="shared" si="9"/>
        <v>0</v>
      </c>
    </row>
    <row r="17" spans="1:25" x14ac:dyDescent="0.2">
      <c r="A17" s="6" t="s">
        <v>5</v>
      </c>
      <c r="B17" s="5" t="s">
        <v>33</v>
      </c>
      <c r="C17" s="90"/>
      <c r="D17" s="76">
        <f>投入係数表!X17</f>
        <v>2.3988005997001498E-2</v>
      </c>
      <c r="E17" s="77">
        <f t="shared" si="0"/>
        <v>2.39880059970015</v>
      </c>
      <c r="F17" s="76">
        <f>分析係数表!C20</f>
        <v>6.4516129032258118E-2</v>
      </c>
      <c r="G17" s="77">
        <f t="shared" si="1"/>
        <v>0.15476132901291303</v>
      </c>
      <c r="H17" s="77">
        <v>0.17727165334236303</v>
      </c>
      <c r="I17" s="77">
        <f t="shared" si="2"/>
        <v>0.17727165334236303</v>
      </c>
      <c r="J17" s="76">
        <f>分析係数表!G20</f>
        <v>0.10153846153846154</v>
      </c>
      <c r="K17" s="78">
        <f t="shared" si="3"/>
        <v>1.7999890954763016E-2</v>
      </c>
      <c r="L17" s="79"/>
      <c r="M17" s="80"/>
      <c r="N17" s="81">
        <f>分析係数表!H20</f>
        <v>5.9763337184748399E-4</v>
      </c>
      <c r="O17" s="82">
        <f t="shared" si="4"/>
        <v>1.1557488942800875E-2</v>
      </c>
      <c r="P17" s="76">
        <f>分析係数表!C20</f>
        <v>6.4516129032258118E-2</v>
      </c>
      <c r="Q17" s="82">
        <f t="shared" si="5"/>
        <v>7.4564444792263773E-4</v>
      </c>
      <c r="R17" s="83">
        <v>1.7599631935470649E-3</v>
      </c>
      <c r="S17" s="84">
        <f t="shared" si="6"/>
        <v>0.1790316165359101</v>
      </c>
      <c r="T17" s="85">
        <f>分析係数表!F20</f>
        <v>0.22461538461538461</v>
      </c>
      <c r="U17" s="86">
        <f t="shared" si="7"/>
        <v>4.0213255406527496E-2</v>
      </c>
      <c r="V17" s="87">
        <f>分析係数表!D20</f>
        <v>1.2307692307692308E-2</v>
      </c>
      <c r="W17" s="88">
        <f t="shared" si="8"/>
        <v>0</v>
      </c>
      <c r="X17" s="76">
        <f>分析係数表!E20</f>
        <v>1.2307692307692308E-2</v>
      </c>
      <c r="Y17" s="89">
        <f t="shared" si="9"/>
        <v>0</v>
      </c>
    </row>
    <row r="18" spans="1:25" x14ac:dyDescent="0.2">
      <c r="A18" s="6" t="s">
        <v>6</v>
      </c>
      <c r="B18" s="5" t="s">
        <v>34</v>
      </c>
      <c r="C18" s="90"/>
      <c r="D18" s="76">
        <f>投入係数表!X18</f>
        <v>2.2488755622188907E-2</v>
      </c>
      <c r="E18" s="77">
        <f t="shared" si="0"/>
        <v>2.2488755622188905</v>
      </c>
      <c r="F18" s="76">
        <f>分析係数表!C21</f>
        <v>0.91527001862197399</v>
      </c>
      <c r="G18" s="77">
        <f t="shared" si="1"/>
        <v>2.0583283777105863</v>
      </c>
      <c r="H18" s="77">
        <v>2.3489683277751028</v>
      </c>
      <c r="I18" s="77">
        <f t="shared" si="2"/>
        <v>2.3489683277751028</v>
      </c>
      <c r="J18" s="76">
        <f>分析係数表!G21</f>
        <v>0.28514332965821387</v>
      </c>
      <c r="K18" s="78">
        <f t="shared" si="3"/>
        <v>0.66979265024347956</v>
      </c>
      <c r="L18" s="79"/>
      <c r="M18" s="80"/>
      <c r="N18" s="81">
        <f>分析係数表!H21</f>
        <v>9.9605561974580657E-4</v>
      </c>
      <c r="O18" s="82">
        <f t="shared" si="4"/>
        <v>1.926248157133479E-2</v>
      </c>
      <c r="P18" s="76">
        <f>分析係数表!C21</f>
        <v>0.91527001862197399</v>
      </c>
      <c r="Q18" s="82">
        <f t="shared" si="5"/>
        <v>1.7630371866501023E-2</v>
      </c>
      <c r="R18" s="83">
        <v>3.693402835955939E-2</v>
      </c>
      <c r="S18" s="84">
        <f t="shared" si="6"/>
        <v>2.385902356134662</v>
      </c>
      <c r="T18" s="85">
        <f>分析係数表!F21</f>
        <v>0.42530319735391398</v>
      </c>
      <c r="U18" s="86">
        <f t="shared" si="7"/>
        <v>1.0147319006383084</v>
      </c>
      <c r="V18" s="87">
        <f>分析係数表!D21</f>
        <v>8.7513781697905177E-2</v>
      </c>
      <c r="W18" s="88">
        <f t="shared" si="8"/>
        <v>0</v>
      </c>
      <c r="X18" s="76">
        <f>分析係数表!E21</f>
        <v>7.5661521499448728E-2</v>
      </c>
      <c r="Y18" s="89">
        <f t="shared" si="9"/>
        <v>0</v>
      </c>
    </row>
    <row r="19" spans="1:25" x14ac:dyDescent="0.2">
      <c r="A19" s="6" t="s">
        <v>7</v>
      </c>
      <c r="B19" s="5" t="s">
        <v>268</v>
      </c>
      <c r="C19" s="90"/>
      <c r="D19" s="76">
        <f>投入係数表!X19</f>
        <v>7.4962518740629683E-4</v>
      </c>
      <c r="E19" s="77">
        <f t="shared" si="0"/>
        <v>7.4962518740629688E-2</v>
      </c>
      <c r="F19" s="76">
        <f>分析係数表!C22</f>
        <v>0.14107142857142863</v>
      </c>
      <c r="G19" s="77">
        <f t="shared" si="1"/>
        <v>1.0575069608053121E-2</v>
      </c>
      <c r="H19" s="77">
        <v>1.3622175115690846E-2</v>
      </c>
      <c r="I19" s="77">
        <f t="shared" si="2"/>
        <v>1.3622175115690846E-2</v>
      </c>
      <c r="J19" s="76">
        <f>分析係数表!G22</f>
        <v>0.19425587467362923</v>
      </c>
      <c r="K19" s="78">
        <f t="shared" si="3"/>
        <v>2.6461875420558719E-3</v>
      </c>
      <c r="L19" s="79"/>
      <c r="M19" s="80"/>
      <c r="N19" s="81">
        <f>分析係数表!H22</f>
        <v>3.9842224789832265E-5</v>
      </c>
      <c r="O19" s="82">
        <f t="shared" si="4"/>
        <v>7.7049926285339162E-4</v>
      </c>
      <c r="P19" s="76">
        <f>分析係数表!C22</f>
        <v>0.14107142857142863</v>
      </c>
      <c r="Q19" s="82">
        <f t="shared" si="5"/>
        <v>1.0869543172396065E-4</v>
      </c>
      <c r="R19" s="83">
        <v>9.1334842452730819E-4</v>
      </c>
      <c r="S19" s="84">
        <f t="shared" si="6"/>
        <v>1.4535523540218155E-2</v>
      </c>
      <c r="T19" s="85">
        <f>分析係数表!F22</f>
        <v>0.41148825065274153</v>
      </c>
      <c r="U19" s="86">
        <f t="shared" si="7"/>
        <v>5.9811971538861128E-3</v>
      </c>
      <c r="V19" s="87">
        <f>分析係数表!D22</f>
        <v>6.2663185378590081E-3</v>
      </c>
      <c r="W19" s="88">
        <f t="shared" si="8"/>
        <v>0</v>
      </c>
      <c r="X19" s="76">
        <f>分析係数表!E22</f>
        <v>5.2219321148825066E-3</v>
      </c>
      <c r="Y19" s="89">
        <f t="shared" si="9"/>
        <v>0</v>
      </c>
    </row>
    <row r="20" spans="1:25" x14ac:dyDescent="0.2">
      <c r="A20" s="6" t="s">
        <v>8</v>
      </c>
      <c r="B20" s="5" t="s">
        <v>269</v>
      </c>
      <c r="C20" s="90"/>
      <c r="D20" s="76">
        <f>投入係数表!X20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7.7049926285339162E-4</v>
      </c>
      <c r="P20" s="76">
        <f>分析係数表!C23</f>
        <v>0</v>
      </c>
      <c r="Q20" s="82">
        <f t="shared" si="5"/>
        <v>0</v>
      </c>
      <c r="R20" s="83">
        <v>0</v>
      </c>
      <c r="S20" s="84">
        <f t="shared" si="6"/>
        <v>0</v>
      </c>
      <c r="T20" s="85">
        <f>分析係数表!F23</f>
        <v>0.43755958055290756</v>
      </c>
      <c r="U20" s="86">
        <f t="shared" si="7"/>
        <v>0</v>
      </c>
      <c r="V20" s="87">
        <f>分析係数表!D23</f>
        <v>4.9571020019065777E-2</v>
      </c>
      <c r="W20" s="88">
        <f t="shared" si="8"/>
        <v>0</v>
      </c>
      <c r="X20" s="76">
        <f>分析係数表!E23</f>
        <v>4.38512869399428E-2</v>
      </c>
      <c r="Y20" s="89">
        <f t="shared" si="9"/>
        <v>0</v>
      </c>
    </row>
    <row r="21" spans="1:25" x14ac:dyDescent="0.2">
      <c r="A21" s="6" t="s">
        <v>9</v>
      </c>
      <c r="B21" s="5" t="s">
        <v>270</v>
      </c>
      <c r="C21" s="90"/>
      <c r="D21" s="76">
        <f>投入係数表!X21</f>
        <v>0</v>
      </c>
      <c r="E21" s="77">
        <f t="shared" si="0"/>
        <v>0</v>
      </c>
      <c r="F21" s="76">
        <f>分析係数表!C24</f>
        <v>1</v>
      </c>
      <c r="G21" s="77">
        <f t="shared" si="1"/>
        <v>0</v>
      </c>
      <c r="H21" s="77">
        <v>3.1287425436819109E-2</v>
      </c>
      <c r="I21" s="77">
        <f t="shared" si="2"/>
        <v>3.1287425436819109E-2</v>
      </c>
      <c r="J21" s="76">
        <f>分析係数表!G24</f>
        <v>0.20760410380205191</v>
      </c>
      <c r="K21" s="78">
        <f t="shared" si="3"/>
        <v>6.4953979180843533E-3</v>
      </c>
      <c r="L21" s="79"/>
      <c r="M21" s="80"/>
      <c r="N21" s="81">
        <f>分析係数表!H24</f>
        <v>3.9842224789832264E-4</v>
      </c>
      <c r="O21" s="82">
        <f t="shared" si="4"/>
        <v>7.7049926285339167E-3</v>
      </c>
      <c r="P21" s="76">
        <f>分析係数表!C24</f>
        <v>1</v>
      </c>
      <c r="Q21" s="82">
        <f t="shared" si="5"/>
        <v>7.7049926285339167E-3</v>
      </c>
      <c r="R21" s="83">
        <v>1.6470222414570773E-2</v>
      </c>
      <c r="S21" s="84">
        <f t="shared" si="6"/>
        <v>4.7757647851389882E-2</v>
      </c>
      <c r="T21" s="85">
        <f>分析係数表!F24</f>
        <v>0.38986119493059745</v>
      </c>
      <c r="U21" s="86">
        <f t="shared" si="7"/>
        <v>1.861885365841754E-2</v>
      </c>
      <c r="V21" s="87">
        <f>分析係数表!D24</f>
        <v>0.12190706095353047</v>
      </c>
      <c r="W21" s="88">
        <f t="shared" si="8"/>
        <v>0</v>
      </c>
      <c r="X21" s="76">
        <f>分析係数表!E24</f>
        <v>0.12492456246228123</v>
      </c>
      <c r="Y21" s="89">
        <f t="shared" si="9"/>
        <v>0</v>
      </c>
    </row>
    <row r="22" spans="1:25" x14ac:dyDescent="0.2">
      <c r="A22" s="6" t="s">
        <v>10</v>
      </c>
      <c r="B22" s="5" t="s">
        <v>271</v>
      </c>
      <c r="C22" s="90"/>
      <c r="D22" s="76">
        <f>投入係数表!X22</f>
        <v>1.3493253373313344E-2</v>
      </c>
      <c r="E22" s="77">
        <f t="shared" si="0"/>
        <v>1.3493253373313343</v>
      </c>
      <c r="F22" s="76">
        <f>分析係数表!C25</f>
        <v>2.3217247097844118E-2</v>
      </c>
      <c r="G22" s="77">
        <f t="shared" si="1"/>
        <v>3.1327619772203455E-2</v>
      </c>
      <c r="H22" s="77">
        <v>3.365080427274092E-2</v>
      </c>
      <c r="I22" s="77">
        <f t="shared" si="2"/>
        <v>3.365080427274092E-2</v>
      </c>
      <c r="J22" s="76">
        <f>分析係数表!G25</f>
        <v>0.19607843137254902</v>
      </c>
      <c r="K22" s="78">
        <f t="shared" si="3"/>
        <v>6.5981969162237095E-3</v>
      </c>
      <c r="L22" s="79"/>
      <c r="M22" s="80"/>
      <c r="N22" s="81">
        <f>分析係数表!H25</f>
        <v>5.5779114705765173E-4</v>
      </c>
      <c r="O22" s="82">
        <f t="shared" si="4"/>
        <v>1.0786989679947484E-2</v>
      </c>
      <c r="P22" s="76">
        <f>分析係数表!C25</f>
        <v>2.3217247097844118E-2</v>
      </c>
      <c r="Q22" s="82">
        <f t="shared" si="5"/>
        <v>2.5044420484123518E-4</v>
      </c>
      <c r="R22" s="83">
        <v>8.5946118833749355E-4</v>
      </c>
      <c r="S22" s="84">
        <f t="shared" si="6"/>
        <v>3.451026546107841E-2</v>
      </c>
      <c r="T22" s="85">
        <f>分析係数表!F25</f>
        <v>0.34640522875816993</v>
      </c>
      <c r="U22" s="86">
        <f t="shared" si="7"/>
        <v>1.1954536401550036E-2</v>
      </c>
      <c r="V22" s="87">
        <f>分析係数表!D25</f>
        <v>3.9215686274509803E-2</v>
      </c>
      <c r="W22" s="88">
        <f t="shared" si="8"/>
        <v>0</v>
      </c>
      <c r="X22" s="76">
        <f>分析係数表!E25</f>
        <v>3.9215686274509803E-2</v>
      </c>
      <c r="Y22" s="89">
        <f t="shared" si="9"/>
        <v>0</v>
      </c>
    </row>
    <row r="23" spans="1:25" x14ac:dyDescent="0.2">
      <c r="A23" s="6" t="s">
        <v>11</v>
      </c>
      <c r="B23" s="5" t="s">
        <v>35</v>
      </c>
      <c r="C23" s="90"/>
      <c r="D23" s="76">
        <f>投入係数表!X23</f>
        <v>2.9985007496251873E-3</v>
      </c>
      <c r="E23" s="77">
        <f t="shared" si="0"/>
        <v>0.29985007496251875</v>
      </c>
      <c r="F23" s="76">
        <f>分析係数表!C26</f>
        <v>0.3263433813892529</v>
      </c>
      <c r="G23" s="77">
        <f t="shared" si="1"/>
        <v>9.785408737308933E-2</v>
      </c>
      <c r="H23" s="77">
        <v>0.10998794826186396</v>
      </c>
      <c r="I23" s="77">
        <f t="shared" si="2"/>
        <v>0.10998794826186396</v>
      </c>
      <c r="J23" s="76">
        <f>分析係数表!G26</f>
        <v>0.19720279720279721</v>
      </c>
      <c r="K23" s="78">
        <f t="shared" si="3"/>
        <v>2.1689931055836109E-2</v>
      </c>
      <c r="L23" s="79"/>
      <c r="M23" s="80"/>
      <c r="N23" s="81">
        <f>分析係数表!H26</f>
        <v>1.195266743694968E-2</v>
      </c>
      <c r="O23" s="82">
        <f t="shared" si="4"/>
        <v>0.23114977885601751</v>
      </c>
      <c r="P23" s="76">
        <f>分析係数表!C26</f>
        <v>0.3263433813892529</v>
      </c>
      <c r="Q23" s="82">
        <f t="shared" si="5"/>
        <v>7.5434200439250781E-2</v>
      </c>
      <c r="R23" s="83">
        <v>8.0033620313739937E-2</v>
      </c>
      <c r="S23" s="84">
        <f t="shared" si="6"/>
        <v>0.1900215685756039</v>
      </c>
      <c r="T23" s="85">
        <f>分析係数表!F26</f>
        <v>0.33496503496503499</v>
      </c>
      <c r="U23" s="86">
        <f t="shared" si="7"/>
        <v>6.3650581362037953E-2</v>
      </c>
      <c r="V23" s="87">
        <f>分析係数表!D26</f>
        <v>7.8321678321678329E-2</v>
      </c>
      <c r="W23" s="88">
        <f t="shared" si="8"/>
        <v>0</v>
      </c>
      <c r="X23" s="76">
        <f>分析係数表!E26</f>
        <v>8.3216783216783219E-2</v>
      </c>
      <c r="Y23" s="89">
        <f t="shared" si="9"/>
        <v>0</v>
      </c>
    </row>
    <row r="24" spans="1:25" x14ac:dyDescent="0.2">
      <c r="A24" s="6" t="s">
        <v>12</v>
      </c>
      <c r="B24" s="5" t="s">
        <v>365</v>
      </c>
      <c r="C24" s="90"/>
      <c r="D24" s="76">
        <f>投入係数表!X24</f>
        <v>0</v>
      </c>
      <c r="E24" s="77">
        <f t="shared" si="0"/>
        <v>0</v>
      </c>
      <c r="F24" s="76">
        <f>分析係数表!C27</f>
        <v>4.6641791044776171E-2</v>
      </c>
      <c r="G24" s="77">
        <f t="shared" si="1"/>
        <v>0</v>
      </c>
      <c r="H24" s="77">
        <v>1.6611092396646738E-5</v>
      </c>
      <c r="I24" s="77">
        <f t="shared" si="2"/>
        <v>1.6611092396646738E-5</v>
      </c>
      <c r="J24" s="76">
        <f>分析係数表!G27</f>
        <v>0.18461538461538463</v>
      </c>
      <c r="K24" s="78">
        <f t="shared" si="3"/>
        <v>3.0666632116886287E-6</v>
      </c>
      <c r="L24" s="79"/>
      <c r="M24" s="80"/>
      <c r="N24" s="81">
        <f>分析係数表!H27</f>
        <v>1.1394876289892027E-2</v>
      </c>
      <c r="O24" s="82">
        <f t="shared" si="4"/>
        <v>0.22036278917607</v>
      </c>
      <c r="P24" s="76">
        <f>分析係数表!C27</f>
        <v>4.6641791044776171E-2</v>
      </c>
      <c r="Q24" s="82">
        <f t="shared" si="5"/>
        <v>1.0278115166794321E-2</v>
      </c>
      <c r="R24" s="83">
        <v>1.0310508191439995E-2</v>
      </c>
      <c r="S24" s="84">
        <f t="shared" si="6"/>
        <v>1.0327119283836643E-2</v>
      </c>
      <c r="T24" s="85">
        <f>分析係数表!F27</f>
        <v>0.35384615384615387</v>
      </c>
      <c r="U24" s="86">
        <f t="shared" si="7"/>
        <v>3.6542114388960429E-3</v>
      </c>
      <c r="V24" s="87">
        <f>分析係数表!D27</f>
        <v>3.0769230769230771E-2</v>
      </c>
      <c r="W24" s="88">
        <f t="shared" si="8"/>
        <v>0</v>
      </c>
      <c r="X24" s="76">
        <f>分析係数表!E27</f>
        <v>4.6153846153846156E-2</v>
      </c>
      <c r="Y24" s="89">
        <f t="shared" si="9"/>
        <v>0</v>
      </c>
    </row>
    <row r="25" spans="1:25" x14ac:dyDescent="0.2">
      <c r="A25" s="6" t="s">
        <v>13</v>
      </c>
      <c r="B25" s="5" t="s">
        <v>191</v>
      </c>
      <c r="C25" s="90"/>
      <c r="D25" s="76">
        <f>投入係数表!X25</f>
        <v>0</v>
      </c>
      <c r="E25" s="77">
        <f t="shared" si="0"/>
        <v>0</v>
      </c>
      <c r="F25" s="76">
        <f>分析係数表!C28</f>
        <v>2.8632025450689325E-2</v>
      </c>
      <c r="G25" s="77">
        <f t="shared" si="1"/>
        <v>0</v>
      </c>
      <c r="H25" s="77">
        <v>7.6703768628548887E-4</v>
      </c>
      <c r="I25" s="77">
        <f t="shared" si="2"/>
        <v>7.6703768628548887E-4</v>
      </c>
      <c r="J25" s="76">
        <f>分析係数表!G28</f>
        <v>0.12903225806451613</v>
      </c>
      <c r="K25" s="78">
        <f t="shared" si="3"/>
        <v>9.8972604681998565E-5</v>
      </c>
      <c r="L25" s="79"/>
      <c r="M25" s="80"/>
      <c r="N25" s="81">
        <f>分析係数表!H28</f>
        <v>2.2510857006255228E-2</v>
      </c>
      <c r="O25" s="82">
        <f t="shared" si="4"/>
        <v>0.43533208351216623</v>
      </c>
      <c r="P25" s="76">
        <f>分析係数表!C28</f>
        <v>2.8632025450689325E-2</v>
      </c>
      <c r="Q25" s="82">
        <f t="shared" si="5"/>
        <v>1.2464439294621954E-2</v>
      </c>
      <c r="R25" s="83">
        <v>1.2838370468450756E-2</v>
      </c>
      <c r="S25" s="84">
        <f t="shared" si="6"/>
        <v>1.3605408154736244E-2</v>
      </c>
      <c r="T25" s="85">
        <f>分析係数表!F28</f>
        <v>0.22580645161290322</v>
      </c>
      <c r="U25" s="86">
        <f t="shared" si="7"/>
        <v>3.0721889381662487E-3</v>
      </c>
      <c r="V25" s="87">
        <f>分析係数表!D28</f>
        <v>0.15207373271889402</v>
      </c>
      <c r="W25" s="88">
        <f t="shared" si="8"/>
        <v>0</v>
      </c>
      <c r="X25" s="76">
        <f>分析係数表!E28</f>
        <v>9.6774193548387094E-2</v>
      </c>
      <c r="Y25" s="89">
        <f t="shared" si="9"/>
        <v>0</v>
      </c>
    </row>
    <row r="26" spans="1:25" x14ac:dyDescent="0.2">
      <c r="A26" s="6" t="s">
        <v>14</v>
      </c>
      <c r="B26" s="5" t="s">
        <v>50</v>
      </c>
      <c r="C26" s="75">
        <f>最終需要_まとめ!C27</f>
        <v>100</v>
      </c>
      <c r="D26" s="76">
        <f>投入係数表!X26</f>
        <v>5.3223388305847073E-2</v>
      </c>
      <c r="E26" s="77">
        <f t="shared" si="0"/>
        <v>5.322338830584707</v>
      </c>
      <c r="F26" s="76">
        <f>分析係数表!C29</f>
        <v>0.63560732113144758</v>
      </c>
      <c r="G26" s="77">
        <f t="shared" si="1"/>
        <v>3.382917526261827</v>
      </c>
      <c r="H26" s="77">
        <v>3.5746840018862671</v>
      </c>
      <c r="I26" s="77">
        <f t="shared" si="2"/>
        <v>103.57468400188627</v>
      </c>
      <c r="J26" s="76">
        <f>分析係数表!G29</f>
        <v>0.25937031484257872</v>
      </c>
      <c r="K26" s="78">
        <f t="shared" si="3"/>
        <v>26.864198399289844</v>
      </c>
      <c r="L26" s="79"/>
      <c r="M26" s="80"/>
      <c r="N26" s="81">
        <f>分析係数表!H29</f>
        <v>1.0239451770986892E-2</v>
      </c>
      <c r="O26" s="82">
        <f t="shared" si="4"/>
        <v>0.19801831055332167</v>
      </c>
      <c r="P26" s="76">
        <f>分析係数表!C29</f>
        <v>0.63560732113144758</v>
      </c>
      <c r="Q26" s="82">
        <f t="shared" si="5"/>
        <v>0.12586188790577185</v>
      </c>
      <c r="R26" s="83">
        <v>0.15656365689999366</v>
      </c>
      <c r="S26" s="84">
        <f t="shared" si="6"/>
        <v>103.73124765878626</v>
      </c>
      <c r="T26" s="85">
        <f>分析係数表!F29</f>
        <v>0.38680659670164919</v>
      </c>
      <c r="U26" s="86">
        <f t="shared" si="7"/>
        <v>40.123930878511025</v>
      </c>
      <c r="V26" s="87">
        <f>分析係数表!D29</f>
        <v>0.1184407796101949</v>
      </c>
      <c r="W26" s="88">
        <f t="shared" si="8"/>
        <v>12</v>
      </c>
      <c r="X26" s="76">
        <f>分析係数表!E29</f>
        <v>6.5967016491754127E-2</v>
      </c>
      <c r="Y26" s="89">
        <f t="shared" si="9"/>
        <v>7</v>
      </c>
    </row>
    <row r="27" spans="1:25" x14ac:dyDescent="0.2">
      <c r="A27" s="6" t="s">
        <v>15</v>
      </c>
      <c r="B27" s="5" t="s">
        <v>36</v>
      </c>
      <c r="C27" s="90"/>
      <c r="D27" s="76">
        <f>投入係数表!X27</f>
        <v>7.4962518740629683E-4</v>
      </c>
      <c r="E27" s="77">
        <f t="shared" si="0"/>
        <v>7.4962518740629688E-2</v>
      </c>
      <c r="F27" s="76">
        <f>分析係数表!C30</f>
        <v>1</v>
      </c>
      <c r="G27" s="77">
        <f t="shared" si="1"/>
        <v>7.4962518740629688E-2</v>
      </c>
      <c r="H27" s="77">
        <v>0.13779641599472781</v>
      </c>
      <c r="I27" s="77">
        <f t="shared" si="2"/>
        <v>0.13779641599472781</v>
      </c>
      <c r="J27" s="76">
        <f>分析係数表!G30</f>
        <v>0.34552666372851476</v>
      </c>
      <c r="K27" s="78">
        <f t="shared" si="3"/>
        <v>4.761233589240485E-2</v>
      </c>
      <c r="L27" s="79"/>
      <c r="M27" s="80"/>
      <c r="N27" s="81">
        <f>分析係数表!H30</f>
        <v>0</v>
      </c>
      <c r="O27" s="82">
        <f t="shared" si="4"/>
        <v>0</v>
      </c>
      <c r="P27" s="76">
        <f>分析係数表!C30</f>
        <v>1</v>
      </c>
      <c r="Q27" s="82">
        <f t="shared" si="5"/>
        <v>0</v>
      </c>
      <c r="R27" s="83">
        <v>3.2739774350906997E-2</v>
      </c>
      <c r="S27" s="84">
        <f t="shared" si="6"/>
        <v>0.1705361903456348</v>
      </c>
      <c r="T27" s="85">
        <f>分析係数表!F30</f>
        <v>0.44072278536800352</v>
      </c>
      <c r="U27" s="86">
        <f t="shared" si="7"/>
        <v>7.5159184815176208E-2</v>
      </c>
      <c r="V27" s="87">
        <f>分析係数表!D30</f>
        <v>0.15998237108858529</v>
      </c>
      <c r="W27" s="88">
        <f t="shared" si="8"/>
        <v>0</v>
      </c>
      <c r="X27" s="76">
        <f>分析係数表!E30</f>
        <v>8.153371529308065E-2</v>
      </c>
      <c r="Y27" s="89">
        <f t="shared" si="9"/>
        <v>0</v>
      </c>
    </row>
    <row r="28" spans="1:25" x14ac:dyDescent="0.2">
      <c r="A28" s="6" t="s">
        <v>16</v>
      </c>
      <c r="B28" s="5" t="s">
        <v>192</v>
      </c>
      <c r="C28" s="90"/>
      <c r="D28" s="76">
        <f>投入係数表!X28</f>
        <v>1.3493253373313344E-2</v>
      </c>
      <c r="E28" s="77">
        <f t="shared" si="0"/>
        <v>1.3493253373313343</v>
      </c>
      <c r="F28" s="76">
        <f>分析係数表!C31</f>
        <v>3.6128152692569859E-2</v>
      </c>
      <c r="G28" s="77">
        <f t="shared" si="1"/>
        <v>4.8748631819059779E-2</v>
      </c>
      <c r="H28" s="77">
        <v>6.3073751535244901E-2</v>
      </c>
      <c r="I28" s="77">
        <f t="shared" si="2"/>
        <v>6.3073751535244901E-2</v>
      </c>
      <c r="J28" s="76">
        <f>分析係数表!G31</f>
        <v>5.6603773584905662E-2</v>
      </c>
      <c r="K28" s="78">
        <f t="shared" si="3"/>
        <v>3.5702123510515981E-3</v>
      </c>
      <c r="L28" s="79"/>
      <c r="M28" s="80"/>
      <c r="N28" s="81">
        <f>分析係数表!H31</f>
        <v>2.4303757121797682E-2</v>
      </c>
      <c r="O28" s="82">
        <f t="shared" si="4"/>
        <v>0.47000455034056893</v>
      </c>
      <c r="P28" s="76">
        <f>分析係数表!C31</f>
        <v>3.6128152692569859E-2</v>
      </c>
      <c r="Q28" s="82">
        <f t="shared" si="5"/>
        <v>1.698039616090671E-2</v>
      </c>
      <c r="R28" s="83">
        <v>1.9418961834610785E-2</v>
      </c>
      <c r="S28" s="84">
        <f t="shared" si="6"/>
        <v>8.2492713369855683E-2</v>
      </c>
      <c r="T28" s="85">
        <f>分析係数表!F31</f>
        <v>0.33962264150943394</v>
      </c>
      <c r="U28" s="86">
        <f t="shared" si="7"/>
        <v>2.8016393219950985E-2</v>
      </c>
      <c r="V28" s="87">
        <f>分析係数表!D31</f>
        <v>0</v>
      </c>
      <c r="W28" s="88">
        <f t="shared" si="8"/>
        <v>0</v>
      </c>
      <c r="X28" s="76">
        <f>分析係数表!E31</f>
        <v>0</v>
      </c>
      <c r="Y28" s="89">
        <f t="shared" si="9"/>
        <v>0</v>
      </c>
    </row>
    <row r="29" spans="1:25" x14ac:dyDescent="0.2">
      <c r="A29" s="6" t="s">
        <v>17</v>
      </c>
      <c r="B29" s="5" t="s">
        <v>272</v>
      </c>
      <c r="C29" s="90"/>
      <c r="D29" s="76">
        <f>投入係数表!X29</f>
        <v>7.4962518740629683E-4</v>
      </c>
      <c r="E29" s="77">
        <f t="shared" si="0"/>
        <v>7.4962518740629688E-2</v>
      </c>
      <c r="F29" s="76">
        <f>分析係数表!C32</f>
        <v>1</v>
      </c>
      <c r="G29" s="77">
        <f t="shared" si="1"/>
        <v>7.4962518740629688E-2</v>
      </c>
      <c r="H29" s="77">
        <v>0.10861371819505945</v>
      </c>
      <c r="I29" s="77">
        <f t="shared" si="2"/>
        <v>0.10861371819505945</v>
      </c>
      <c r="J29" s="76">
        <f>分析係数表!G32</f>
        <v>0.14012738853503184</v>
      </c>
      <c r="K29" s="78">
        <f t="shared" si="3"/>
        <v>1.5219756689753554E-2</v>
      </c>
      <c r="L29" s="79"/>
      <c r="M29" s="80"/>
      <c r="N29" s="81">
        <f>分析係数表!H32</f>
        <v>7.0919160125901427E-3</v>
      </c>
      <c r="O29" s="82">
        <f t="shared" si="4"/>
        <v>0.13714886878790369</v>
      </c>
      <c r="P29" s="76">
        <f>分析係数表!C32</f>
        <v>1</v>
      </c>
      <c r="Q29" s="82">
        <f t="shared" si="5"/>
        <v>0.13714886878790369</v>
      </c>
      <c r="R29" s="83">
        <v>0.16559995128784993</v>
      </c>
      <c r="S29" s="84">
        <f t="shared" si="6"/>
        <v>0.27421366948290937</v>
      </c>
      <c r="T29" s="85">
        <f>分析係数表!F32</f>
        <v>0.48195329087048833</v>
      </c>
      <c r="U29" s="86">
        <f t="shared" si="7"/>
        <v>0.13215818040896057</v>
      </c>
      <c r="V29" s="87">
        <f>分析係数表!D32</f>
        <v>1.0615711252653927E-2</v>
      </c>
      <c r="W29" s="88">
        <f t="shared" si="8"/>
        <v>0</v>
      </c>
      <c r="X29" s="76">
        <f>分析係数表!E32</f>
        <v>1.4861995753715499E-2</v>
      </c>
      <c r="Y29" s="89">
        <f t="shared" si="9"/>
        <v>0</v>
      </c>
    </row>
    <row r="30" spans="1:25" x14ac:dyDescent="0.2">
      <c r="A30" s="6" t="s">
        <v>18</v>
      </c>
      <c r="B30" s="5" t="s">
        <v>273</v>
      </c>
      <c r="C30" s="90"/>
      <c r="D30" s="76">
        <f>投入係数表!X30</f>
        <v>0</v>
      </c>
      <c r="E30" s="77">
        <f t="shared" si="0"/>
        <v>0</v>
      </c>
      <c r="F30" s="76">
        <f>分析係数表!C33</f>
        <v>1</v>
      </c>
      <c r="G30" s="77">
        <f t="shared" si="1"/>
        <v>0</v>
      </c>
      <c r="H30" s="77">
        <v>2.157366809204932E-2</v>
      </c>
      <c r="I30" s="77">
        <f t="shared" si="2"/>
        <v>2.157366809204932E-2</v>
      </c>
      <c r="J30" s="76">
        <f>分析係数表!G33</f>
        <v>0.50577557755775582</v>
      </c>
      <c r="K30" s="78">
        <f t="shared" si="3"/>
        <v>1.0911434439295573E-2</v>
      </c>
      <c r="L30" s="79"/>
      <c r="M30" s="80"/>
      <c r="N30" s="81">
        <f>分析係数表!H33</f>
        <v>1.0358978445356389E-3</v>
      </c>
      <c r="O30" s="82">
        <f t="shared" si="4"/>
        <v>2.0032980834188183E-2</v>
      </c>
      <c r="P30" s="76">
        <f>分析係数表!C33</f>
        <v>1</v>
      </c>
      <c r="Q30" s="82">
        <f t="shared" si="5"/>
        <v>2.0032980834188183E-2</v>
      </c>
      <c r="R30" s="83">
        <v>4.0066492183928673E-2</v>
      </c>
      <c r="S30" s="84">
        <f t="shared" si="6"/>
        <v>6.164016027597799E-2</v>
      </c>
      <c r="T30" s="85">
        <f>分析係数表!F33</f>
        <v>0.6410891089108911</v>
      </c>
      <c r="U30" s="86">
        <f t="shared" si="7"/>
        <v>3.9516835424451238E-2</v>
      </c>
      <c r="V30" s="87">
        <f>分析係数表!D33</f>
        <v>2.3927392739273929E-2</v>
      </c>
      <c r="W30" s="88">
        <f t="shared" si="8"/>
        <v>0</v>
      </c>
      <c r="X30" s="76">
        <f>分析係数表!E33</f>
        <v>2.0627062706270627E-2</v>
      </c>
      <c r="Y30" s="89">
        <f t="shared" si="9"/>
        <v>0</v>
      </c>
    </row>
    <row r="31" spans="1:25" x14ac:dyDescent="0.2">
      <c r="A31" s="6" t="s">
        <v>19</v>
      </c>
      <c r="B31" s="5" t="s">
        <v>274</v>
      </c>
      <c r="C31" s="90"/>
      <c r="D31" s="76">
        <f>投入係数表!X31</f>
        <v>7.4962518740629688E-2</v>
      </c>
      <c r="E31" s="77">
        <f t="shared" si="0"/>
        <v>7.4962518740629687</v>
      </c>
      <c r="F31" s="76">
        <f>分析係数表!C34</f>
        <v>0.1150316455696202</v>
      </c>
      <c r="G31" s="77">
        <f t="shared" si="1"/>
        <v>0.86230618867781261</v>
      </c>
      <c r="H31" s="77">
        <v>0.96465837440536661</v>
      </c>
      <c r="I31" s="77">
        <f t="shared" si="2"/>
        <v>0.96465837440536661</v>
      </c>
      <c r="J31" s="76">
        <f>分析係数表!G34</f>
        <v>0.42702251876563802</v>
      </c>
      <c r="K31" s="78">
        <f t="shared" si="3"/>
        <v>0.41193084878694552</v>
      </c>
      <c r="L31" s="79"/>
      <c r="M31" s="80"/>
      <c r="N31" s="81">
        <f>分析係数表!H34</f>
        <v>0.17339336228535002</v>
      </c>
      <c r="O31" s="82">
        <f t="shared" si="4"/>
        <v>3.3532127919379606</v>
      </c>
      <c r="P31" s="76">
        <f>分析係数表!C34</f>
        <v>0.1150316455696202</v>
      </c>
      <c r="Q31" s="82">
        <f t="shared" si="5"/>
        <v>0.38572558540172408</v>
      </c>
      <c r="R31" s="83">
        <v>0.40299361235522874</v>
      </c>
      <c r="S31" s="84">
        <f t="shared" si="6"/>
        <v>1.3676519867605954</v>
      </c>
      <c r="T31" s="85">
        <f>分析係数表!F34</f>
        <v>0.70141784820683906</v>
      </c>
      <c r="U31" s="86">
        <f t="shared" si="7"/>
        <v>0.95929551364942511</v>
      </c>
      <c r="V31" s="87">
        <f>分析係数表!D34</f>
        <v>0.4553794829024187</v>
      </c>
      <c r="W31" s="88">
        <f t="shared" si="8"/>
        <v>1</v>
      </c>
      <c r="X31" s="76">
        <f>分析係数表!E34</f>
        <v>0.29190992493744788</v>
      </c>
      <c r="Y31" s="89">
        <f t="shared" si="9"/>
        <v>0</v>
      </c>
    </row>
    <row r="32" spans="1:25" x14ac:dyDescent="0.2">
      <c r="A32" s="6" t="s">
        <v>20</v>
      </c>
      <c r="B32" s="5" t="s">
        <v>37</v>
      </c>
      <c r="C32" s="90"/>
      <c r="D32" s="76">
        <f>投入係数表!X32</f>
        <v>2.0239880059970013E-2</v>
      </c>
      <c r="E32" s="77">
        <f t="shared" si="0"/>
        <v>2.0239880059970012</v>
      </c>
      <c r="F32" s="76">
        <f>分析係数表!C35</f>
        <v>3.8036267138434332E-2</v>
      </c>
      <c r="G32" s="77">
        <f t="shared" si="1"/>
        <v>7.6984948481088972E-2</v>
      </c>
      <c r="H32" s="77">
        <v>8.5504362901457839E-2</v>
      </c>
      <c r="I32" s="77">
        <f t="shared" si="2"/>
        <v>8.5504362901457839E-2</v>
      </c>
      <c r="J32" s="76">
        <f>分析係数表!G35</f>
        <v>0.34782608695652173</v>
      </c>
      <c r="K32" s="78">
        <f t="shared" si="3"/>
        <v>2.9740647965724464E-2</v>
      </c>
      <c r="L32" s="79"/>
      <c r="M32" s="80"/>
      <c r="N32" s="81">
        <f>分析係数表!H35</f>
        <v>6.6058408701541893E-2</v>
      </c>
      <c r="O32" s="82">
        <f t="shared" si="4"/>
        <v>1.2774877778109233</v>
      </c>
      <c r="P32" s="76">
        <f>分析係数表!C35</f>
        <v>3.8036267138434332E-2</v>
      </c>
      <c r="Q32" s="82">
        <f t="shared" si="5"/>
        <v>4.8590866382901117E-2</v>
      </c>
      <c r="R32" s="83">
        <v>5.5545743003832221E-2</v>
      </c>
      <c r="S32" s="84">
        <f t="shared" si="6"/>
        <v>0.14105010590529005</v>
      </c>
      <c r="T32" s="85">
        <f>分析係数表!F35</f>
        <v>0.69565217391304346</v>
      </c>
      <c r="U32" s="86">
        <f t="shared" si="7"/>
        <v>9.8121812803680028E-2</v>
      </c>
      <c r="V32" s="87">
        <f>分析係数表!D35</f>
        <v>0.27173913043478259</v>
      </c>
      <c r="W32" s="88">
        <f t="shared" si="8"/>
        <v>0</v>
      </c>
      <c r="X32" s="76">
        <f>分析係数表!E35</f>
        <v>0.25</v>
      </c>
      <c r="Y32" s="89">
        <f t="shared" si="9"/>
        <v>0</v>
      </c>
    </row>
    <row r="33" spans="1:25" x14ac:dyDescent="0.2">
      <c r="A33" s="6" t="s">
        <v>21</v>
      </c>
      <c r="B33" s="5" t="s">
        <v>38</v>
      </c>
      <c r="C33" s="90"/>
      <c r="D33" s="76">
        <f>投入係数表!X33</f>
        <v>7.4962518740629683E-4</v>
      </c>
      <c r="E33" s="77">
        <f t="shared" si="0"/>
        <v>7.4962518740629688E-2</v>
      </c>
      <c r="F33" s="76">
        <f>分析係数表!C36</f>
        <v>0.6983193277310924</v>
      </c>
      <c r="G33" s="77">
        <f t="shared" si="1"/>
        <v>5.234777569198594E-2</v>
      </c>
      <c r="H33" s="77">
        <v>0.14523163501962463</v>
      </c>
      <c r="I33" s="77">
        <f t="shared" si="2"/>
        <v>0.14523163501962463</v>
      </c>
      <c r="J33" s="76">
        <f>分析係数表!G36</f>
        <v>2.0048115477145148E-3</v>
      </c>
      <c r="K33" s="78">
        <f t="shared" si="3"/>
        <v>2.9116205898080318E-4</v>
      </c>
      <c r="L33" s="79"/>
      <c r="M33" s="80"/>
      <c r="N33" s="81">
        <f>分析係数表!H36</f>
        <v>0.13239571297661262</v>
      </c>
      <c r="O33" s="82">
        <f t="shared" si="4"/>
        <v>2.5603690504618206</v>
      </c>
      <c r="P33" s="76">
        <f>分析係数表!C36</f>
        <v>0.6983193277310924</v>
      </c>
      <c r="Q33" s="82">
        <f t="shared" si="5"/>
        <v>1.787955194061994</v>
      </c>
      <c r="R33" s="83">
        <v>1.8286528916704095</v>
      </c>
      <c r="S33" s="84">
        <f t="shared" si="6"/>
        <v>1.973884526690034</v>
      </c>
      <c r="T33" s="85">
        <f>分析係数表!F36</f>
        <v>0.90136327185244591</v>
      </c>
      <c r="U33" s="86">
        <f t="shared" si="7"/>
        <v>1.7791870152362457</v>
      </c>
      <c r="V33" s="87">
        <f>分析係数表!D36</f>
        <v>3.6086607858861267E-3</v>
      </c>
      <c r="W33" s="88">
        <f t="shared" si="8"/>
        <v>0</v>
      </c>
      <c r="X33" s="76">
        <f>分析係数表!E36</f>
        <v>4.0096230954290296E-4</v>
      </c>
      <c r="Y33" s="89">
        <f t="shared" si="9"/>
        <v>0</v>
      </c>
    </row>
    <row r="34" spans="1:25" x14ac:dyDescent="0.2">
      <c r="A34" s="6" t="s">
        <v>22</v>
      </c>
      <c r="B34" s="5" t="s">
        <v>377</v>
      </c>
      <c r="C34" s="90"/>
      <c r="D34" s="76">
        <f>投入係数表!X34</f>
        <v>0.12368815592203898</v>
      </c>
      <c r="E34" s="77">
        <f t="shared" si="0"/>
        <v>12.368815592203898</v>
      </c>
      <c r="F34" s="76">
        <f>分析係数表!C37</f>
        <v>0.25193798449612403</v>
      </c>
      <c r="G34" s="77">
        <f t="shared" si="1"/>
        <v>3.1161744709040828</v>
      </c>
      <c r="H34" s="77">
        <v>3.3307544072501196</v>
      </c>
      <c r="I34" s="77">
        <f t="shared" si="2"/>
        <v>3.3307544072501196</v>
      </c>
      <c r="J34" s="76">
        <f>分析係数表!G37</f>
        <v>0.36436436436436437</v>
      </c>
      <c r="K34" s="78">
        <f t="shared" si="3"/>
        <v>1.2136082124514951</v>
      </c>
      <c r="L34" s="79"/>
      <c r="M34" s="80"/>
      <c r="N34" s="81">
        <f>分析係数表!H37</f>
        <v>5.107773218056496E-2</v>
      </c>
      <c r="O34" s="82">
        <f t="shared" si="4"/>
        <v>0.98778005497804799</v>
      </c>
      <c r="P34" s="76">
        <f>分析係数表!C37</f>
        <v>0.25193798449612403</v>
      </c>
      <c r="Q34" s="82">
        <f t="shared" si="5"/>
        <v>0.24885931617664001</v>
      </c>
      <c r="R34" s="83">
        <v>0.2764211347196649</v>
      </c>
      <c r="S34" s="84">
        <f t="shared" si="6"/>
        <v>3.6071755419697844</v>
      </c>
      <c r="T34" s="85">
        <f>分析係数表!F37</f>
        <v>0.67567567567567566</v>
      </c>
      <c r="U34" s="86">
        <f t="shared" si="7"/>
        <v>2.4372807716012055</v>
      </c>
      <c r="V34" s="87">
        <f>分析係数表!D37</f>
        <v>9.1091091091091092E-2</v>
      </c>
      <c r="W34" s="88">
        <f t="shared" si="8"/>
        <v>0</v>
      </c>
      <c r="X34" s="76">
        <f>分析係数表!E37</f>
        <v>7.6576576576576572E-2</v>
      </c>
      <c r="Y34" s="89">
        <f t="shared" si="9"/>
        <v>0</v>
      </c>
    </row>
    <row r="35" spans="1:25" x14ac:dyDescent="0.2">
      <c r="A35" s="6" t="s">
        <v>23</v>
      </c>
      <c r="B35" s="5" t="s">
        <v>193</v>
      </c>
      <c r="C35" s="90"/>
      <c r="D35" s="76">
        <f>投入係数表!X35</f>
        <v>3.7481259370314842E-3</v>
      </c>
      <c r="E35" s="77">
        <f t="shared" si="0"/>
        <v>0.3748125937031484</v>
      </c>
      <c r="F35" s="76">
        <f>分析係数表!C38</f>
        <v>5.8638743455497355E-2</v>
      </c>
      <c r="G35" s="77">
        <f t="shared" si="1"/>
        <v>2.1978539526048481E-2</v>
      </c>
      <c r="H35" s="77">
        <v>3.3959071440913556E-2</v>
      </c>
      <c r="I35" s="77">
        <f t="shared" si="2"/>
        <v>3.3959071440913556E-2</v>
      </c>
      <c r="J35" s="76">
        <f>分析係数表!G38</f>
        <v>6.6115702479338845E-2</v>
      </c>
      <c r="K35" s="78">
        <f t="shared" si="3"/>
        <v>2.2452278638620533E-3</v>
      </c>
      <c r="L35" s="79"/>
      <c r="M35" s="80"/>
      <c r="N35" s="81">
        <f>分析係数表!H38</f>
        <v>4.4663133989401971E-2</v>
      </c>
      <c r="O35" s="82">
        <f t="shared" si="4"/>
        <v>0.86372967365865205</v>
      </c>
      <c r="P35" s="76">
        <f>分析係数表!C38</f>
        <v>5.8638743455497355E-2</v>
      </c>
      <c r="Q35" s="82">
        <f t="shared" si="5"/>
        <v>5.0648022748570151E-2</v>
      </c>
      <c r="R35" s="83">
        <v>5.6787736884189782E-2</v>
      </c>
      <c r="S35" s="84">
        <f t="shared" si="6"/>
        <v>9.0746808325103345E-2</v>
      </c>
      <c r="T35" s="85">
        <f>分析係数表!F38</f>
        <v>0.57851239669421484</v>
      </c>
      <c r="U35" s="86">
        <f t="shared" si="7"/>
        <v>5.2498153576506064E-2</v>
      </c>
      <c r="V35" s="87">
        <f>分析係数表!D38</f>
        <v>8.2644628099173556E-2</v>
      </c>
      <c r="W35" s="88">
        <f t="shared" si="8"/>
        <v>0</v>
      </c>
      <c r="X35" s="76">
        <f>分析係数表!E38</f>
        <v>0</v>
      </c>
      <c r="Y35" s="89">
        <f t="shared" si="9"/>
        <v>0</v>
      </c>
    </row>
    <row r="36" spans="1:25" x14ac:dyDescent="0.2">
      <c r="A36" s="6" t="s">
        <v>24</v>
      </c>
      <c r="B36" s="5" t="s">
        <v>39</v>
      </c>
      <c r="C36" s="90"/>
      <c r="D36" s="76">
        <f>投入係数表!X36</f>
        <v>0</v>
      </c>
      <c r="E36" s="77">
        <f t="shared" si="0"/>
        <v>0</v>
      </c>
      <c r="F36" s="76">
        <f>分析係数表!C39</f>
        <v>1</v>
      </c>
      <c r="G36" s="77">
        <f t="shared" si="1"/>
        <v>0</v>
      </c>
      <c r="H36" s="77">
        <v>5.1335801906178237E-2</v>
      </c>
      <c r="I36" s="77">
        <f t="shared" si="2"/>
        <v>5.1335801906178237E-2</v>
      </c>
      <c r="J36" s="76">
        <f>分析係数表!G39</f>
        <v>0.34956843403205917</v>
      </c>
      <c r="K36" s="78">
        <f t="shared" si="3"/>
        <v>1.7945375882122725E-2</v>
      </c>
      <c r="L36" s="79"/>
      <c r="M36" s="80"/>
      <c r="N36" s="81">
        <f>分析係数表!H39</f>
        <v>4.0639069285628906E-3</v>
      </c>
      <c r="O36" s="82">
        <f t="shared" si="4"/>
        <v>7.8590924811045945E-2</v>
      </c>
      <c r="P36" s="76">
        <f>分析係数表!C39</f>
        <v>1</v>
      </c>
      <c r="Q36" s="82">
        <f t="shared" si="5"/>
        <v>7.8590924811045945E-2</v>
      </c>
      <c r="R36" s="83">
        <v>0.1402632599679757</v>
      </c>
      <c r="S36" s="84">
        <f t="shared" si="6"/>
        <v>0.19159906187415393</v>
      </c>
      <c r="T36" s="85">
        <f>分析係数表!F39</f>
        <v>0.6997533908754624</v>
      </c>
      <c r="U36" s="86">
        <f t="shared" si="7"/>
        <v>0.13407209323499675</v>
      </c>
      <c r="V36" s="87">
        <f>分析係数表!D39</f>
        <v>6.7817509247842175E-2</v>
      </c>
      <c r="W36" s="88">
        <f t="shared" si="8"/>
        <v>0</v>
      </c>
      <c r="X36" s="76">
        <f>分析係数表!E39</f>
        <v>8.0764488286066582E-2</v>
      </c>
      <c r="Y36" s="89">
        <f t="shared" si="9"/>
        <v>0</v>
      </c>
    </row>
    <row r="37" spans="1:25" x14ac:dyDescent="0.2">
      <c r="A37" s="6" t="s">
        <v>25</v>
      </c>
      <c r="B37" s="5" t="s">
        <v>40</v>
      </c>
      <c r="C37" s="90"/>
      <c r="D37" s="76">
        <f>投入係数表!X37</f>
        <v>0</v>
      </c>
      <c r="E37" s="77">
        <f t="shared" si="0"/>
        <v>0</v>
      </c>
      <c r="F37" s="76">
        <f>分析係数表!C40</f>
        <v>0.52321668909825036</v>
      </c>
      <c r="G37" s="77">
        <f t="shared" si="1"/>
        <v>0</v>
      </c>
      <c r="H37" s="77">
        <v>1.6818525694806612E-3</v>
      </c>
      <c r="I37" s="77">
        <f t="shared" si="2"/>
        <v>1.6818525694806612E-3</v>
      </c>
      <c r="J37" s="76">
        <f>分析係数表!G40</f>
        <v>0.58262454434993927</v>
      </c>
      <c r="K37" s="78">
        <f t="shared" si="3"/>
        <v>9.7988858695744483E-4</v>
      </c>
      <c r="L37" s="79"/>
      <c r="M37" s="80"/>
      <c r="N37" s="81">
        <f>分析係数表!H40</f>
        <v>2.9881668592374198E-2</v>
      </c>
      <c r="O37" s="82">
        <f t="shared" si="4"/>
        <v>0.57787444714004377</v>
      </c>
      <c r="P37" s="76">
        <f>分析係数表!C40</f>
        <v>0.52321668909825036</v>
      </c>
      <c r="Q37" s="82">
        <f t="shared" si="5"/>
        <v>0.30235355494709559</v>
      </c>
      <c r="R37" s="83">
        <v>0.30246670770876266</v>
      </c>
      <c r="S37" s="84">
        <f t="shared" si="6"/>
        <v>0.30414856027824333</v>
      </c>
      <c r="T37" s="85">
        <f>分析係数表!F40</f>
        <v>0.77642770352369384</v>
      </c>
      <c r="U37" s="86">
        <f t="shared" si="7"/>
        <v>0.23614936818687424</v>
      </c>
      <c r="V37" s="87">
        <f>分析係数表!D40</f>
        <v>0.18529769137302551</v>
      </c>
      <c r="W37" s="88">
        <f t="shared" si="8"/>
        <v>0</v>
      </c>
      <c r="X37" s="76">
        <f>分析係数表!E40</f>
        <v>0.10328068043742406</v>
      </c>
      <c r="Y37" s="89">
        <f t="shared" si="9"/>
        <v>0</v>
      </c>
    </row>
    <row r="38" spans="1:25" x14ac:dyDescent="0.2">
      <c r="A38" s="6" t="s">
        <v>26</v>
      </c>
      <c r="B38" s="5" t="s">
        <v>276</v>
      </c>
      <c r="C38" s="90"/>
      <c r="D38" s="76">
        <f>投入係数表!X38</f>
        <v>0</v>
      </c>
      <c r="E38" s="77">
        <f t="shared" si="0"/>
        <v>0</v>
      </c>
      <c r="F38" s="76">
        <f>分析係数表!C41</f>
        <v>0.20545717383447781</v>
      </c>
      <c r="G38" s="77">
        <f t="shared" si="1"/>
        <v>0</v>
      </c>
      <c r="H38" s="77">
        <v>1.5549550192914697E-3</v>
      </c>
      <c r="I38" s="77">
        <f t="shared" si="2"/>
        <v>1.5549550192914697E-3</v>
      </c>
      <c r="J38" s="76">
        <f>分析係数表!G41</f>
        <v>0.49662731871838112</v>
      </c>
      <c r="K38" s="78">
        <f t="shared" si="3"/>
        <v>7.7223314195841116E-4</v>
      </c>
      <c r="L38" s="79"/>
      <c r="M38" s="80"/>
      <c r="N38" s="81">
        <f>分析係数表!H41</f>
        <v>5.2870632296107417E-2</v>
      </c>
      <c r="O38" s="82">
        <f t="shared" si="4"/>
        <v>1.0224525218064509</v>
      </c>
      <c r="P38" s="76">
        <f>分析係数表!C41</f>
        <v>0.20545717383447781</v>
      </c>
      <c r="Q38" s="82">
        <f t="shared" si="5"/>
        <v>0.21007020551028818</v>
      </c>
      <c r="R38" s="83">
        <v>0.21127041905851279</v>
      </c>
      <c r="S38" s="84">
        <f t="shared" si="6"/>
        <v>0.21282537407780427</v>
      </c>
      <c r="T38" s="85">
        <f>分析係数表!F41</f>
        <v>0.59106239460370991</v>
      </c>
      <c r="U38" s="86">
        <f t="shared" si="7"/>
        <v>0.12579307523485733</v>
      </c>
      <c r="V38" s="87">
        <f>分析係数表!D41</f>
        <v>0.2799325463743676</v>
      </c>
      <c r="W38" s="88">
        <f t="shared" si="8"/>
        <v>0</v>
      </c>
      <c r="X38" s="76">
        <f>分析係数表!E41</f>
        <v>0.26559865092748736</v>
      </c>
      <c r="Y38" s="89">
        <f t="shared" si="9"/>
        <v>0</v>
      </c>
    </row>
    <row r="39" spans="1:25" x14ac:dyDescent="0.2">
      <c r="A39" s="6" t="s">
        <v>51</v>
      </c>
      <c r="B39" s="5" t="s">
        <v>367</v>
      </c>
      <c r="C39" s="90"/>
      <c r="D39" s="76">
        <f>投入係数表!X39</f>
        <v>7.4962518740629683E-4</v>
      </c>
      <c r="E39" s="77">
        <f>$C$26*D39</f>
        <v>7.4962518740629688E-2</v>
      </c>
      <c r="F39" s="76">
        <f>分析係数表!C42</f>
        <v>0.63260340632603407</v>
      </c>
      <c r="G39" s="77">
        <f>E39*F39</f>
        <v>4.7421544702101505E-2</v>
      </c>
      <c r="H39" s="77">
        <v>5.6331621864067927E-2</v>
      </c>
      <c r="I39" s="77">
        <f>C39+H39</f>
        <v>5.6331621864067927E-2</v>
      </c>
      <c r="J39" s="76">
        <f>分析係数表!G42</f>
        <v>0.48091603053435117</v>
      </c>
      <c r="K39" s="78">
        <f>I39*J39</f>
        <v>2.7090779980429615E-2</v>
      </c>
      <c r="L39" s="79"/>
      <c r="M39" s="80"/>
      <c r="N39" s="81">
        <f>分析係数表!H42</f>
        <v>1.4900992071397267E-2</v>
      </c>
      <c r="O39" s="82">
        <f t="shared" si="4"/>
        <v>0.28816672430716844</v>
      </c>
      <c r="P39" s="76">
        <f>分析係数表!C42</f>
        <v>0.63260340632603407</v>
      </c>
      <c r="Q39" s="82">
        <f>O39*P39</f>
        <v>0.18229525138652991</v>
      </c>
      <c r="R39" s="83">
        <v>0.18533102128870071</v>
      </c>
      <c r="S39" s="84">
        <f>I39+R39</f>
        <v>0.24166264315276864</v>
      </c>
      <c r="T39" s="85">
        <f>分析係数表!F42</f>
        <v>0.54580152671755722</v>
      </c>
      <c r="U39" s="86">
        <f>S39*T39</f>
        <v>0.13189983958338136</v>
      </c>
      <c r="V39" s="87">
        <f>分析係数表!D42</f>
        <v>0.26335877862595419</v>
      </c>
      <c r="W39" s="88">
        <f>ROUND(S39*V39,0)</f>
        <v>0</v>
      </c>
      <c r="X39" s="76">
        <f>分析係数表!E42</f>
        <v>0.19083969465648856</v>
      </c>
      <c r="Y39" s="89">
        <f>ROUND(S39*X39,0)</f>
        <v>0</v>
      </c>
    </row>
    <row r="40" spans="1:25" x14ac:dyDescent="0.2">
      <c r="A40" s="6" t="s">
        <v>194</v>
      </c>
      <c r="B40" s="5" t="s">
        <v>41</v>
      </c>
      <c r="C40" s="90"/>
      <c r="D40" s="76">
        <f>投入係数表!X40</f>
        <v>3.1484257871064465E-2</v>
      </c>
      <c r="E40" s="77">
        <f>$C$26*D40</f>
        <v>3.1484257871064467</v>
      </c>
      <c r="F40" s="76">
        <f>分析係数表!C43</f>
        <v>0.18460513162279235</v>
      </c>
      <c r="G40" s="77">
        <f>E40*F40</f>
        <v>0.58121555683337922</v>
      </c>
      <c r="H40" s="77">
        <v>0.76346391881221698</v>
      </c>
      <c r="I40" s="77">
        <f>C40+H40</f>
        <v>0.76346391881221698</v>
      </c>
      <c r="J40" s="76">
        <f>分析係数表!G43</f>
        <v>0.34455128205128205</v>
      </c>
      <c r="K40" s="78">
        <f>I40*J40</f>
        <v>0.26305247202664528</v>
      </c>
      <c r="L40" s="79"/>
      <c r="M40" s="80"/>
      <c r="N40" s="81">
        <f>分析係数表!H43</f>
        <v>4.0001593688991595E-2</v>
      </c>
      <c r="O40" s="82">
        <f t="shared" si="4"/>
        <v>0.7735812599048052</v>
      </c>
      <c r="P40" s="76">
        <f>分析係数表!C43</f>
        <v>0.18460513162279235</v>
      </c>
      <c r="Q40" s="82">
        <f>O40*P40</f>
        <v>0.1428070703056521</v>
      </c>
      <c r="R40" s="83">
        <v>0.18689774446952326</v>
      </c>
      <c r="S40" s="84">
        <f>I40+R40</f>
        <v>0.95036166328174021</v>
      </c>
      <c r="T40" s="85">
        <f>分析係数表!F43</f>
        <v>0.64423076923076927</v>
      </c>
      <c r="U40" s="86">
        <f>S40*T40</f>
        <v>0.61225222538342883</v>
      </c>
      <c r="V40" s="87">
        <f>分析係数表!D43</f>
        <v>0.36378205128205127</v>
      </c>
      <c r="W40" s="88">
        <f>ROUND(S40*V40,0)</f>
        <v>0</v>
      </c>
      <c r="X40" s="76">
        <f>分析係数表!E43</f>
        <v>0.22596153846153846</v>
      </c>
      <c r="Y40" s="89">
        <f>ROUND(S40*X40,0)</f>
        <v>0</v>
      </c>
    </row>
    <row r="41" spans="1:25" x14ac:dyDescent="0.2">
      <c r="A41" s="6" t="s">
        <v>340</v>
      </c>
      <c r="B41" s="5" t="s">
        <v>42</v>
      </c>
      <c r="C41" s="90"/>
      <c r="D41" s="76">
        <f>投入係数表!X41</f>
        <v>7.4962518740629683E-4</v>
      </c>
      <c r="E41" s="77">
        <f>$C$26*D41</f>
        <v>7.4962518740629688E-2</v>
      </c>
      <c r="F41" s="76">
        <f>分析係数表!C44</f>
        <v>0.21127596439169138</v>
      </c>
      <c r="G41" s="77">
        <f>E41*F41</f>
        <v>1.5837778440156776E-2</v>
      </c>
      <c r="H41" s="77">
        <v>1.6800498699319318E-2</v>
      </c>
      <c r="I41" s="77">
        <f>C41+H41</f>
        <v>1.6800498699319318E-2</v>
      </c>
      <c r="J41" s="76">
        <f>分析係数表!G44</f>
        <v>0.28586387434554972</v>
      </c>
      <c r="K41" s="78">
        <f>I41*J41</f>
        <v>4.8026556491247889E-3</v>
      </c>
      <c r="L41" s="79"/>
      <c r="M41" s="80"/>
      <c r="N41" s="81">
        <f>分析係数表!H44</f>
        <v>0.11633929638631021</v>
      </c>
      <c r="O41" s="82">
        <f t="shared" si="4"/>
        <v>2.2498578475319038</v>
      </c>
      <c r="P41" s="76">
        <f>分析係数表!C44</f>
        <v>0.21127596439169138</v>
      </c>
      <c r="Q41" s="82">
        <f>O41*P41</f>
        <v>0.4753408864815179</v>
      </c>
      <c r="R41" s="83">
        <v>0.47790931764959671</v>
      </c>
      <c r="S41" s="84">
        <f>I41+R41</f>
        <v>0.49470981634891603</v>
      </c>
      <c r="T41" s="85">
        <f>分析係数表!F44</f>
        <v>0.54973821989528793</v>
      </c>
      <c r="U41" s="86">
        <f>S41*T41</f>
        <v>0.27196089380437793</v>
      </c>
      <c r="V41" s="87">
        <f>分析係数表!D44</f>
        <v>0.41256544502617803</v>
      </c>
      <c r="W41" s="88">
        <f>ROUND(S41*V41,0)</f>
        <v>0</v>
      </c>
      <c r="X41" s="76">
        <f>分析係数表!E44</f>
        <v>0.29528795811518327</v>
      </c>
      <c r="Y41" s="89">
        <f>ROUND(S41*X41,0)</f>
        <v>0</v>
      </c>
    </row>
    <row r="42" spans="1:25" x14ac:dyDescent="0.2">
      <c r="A42" s="6" t="s">
        <v>341</v>
      </c>
      <c r="B42" s="5" t="s">
        <v>278</v>
      </c>
      <c r="C42" s="90"/>
      <c r="D42" s="76">
        <f>投入係数表!X42</f>
        <v>1.4992503748125937E-3</v>
      </c>
      <c r="E42" s="77">
        <f>$C$26*D42</f>
        <v>0.14992503748125938</v>
      </c>
      <c r="F42" s="76">
        <f>分析係数表!C45</f>
        <v>1</v>
      </c>
      <c r="G42" s="77">
        <f>E42*F42</f>
        <v>0.14992503748125938</v>
      </c>
      <c r="H42" s="77">
        <v>0.17858615719628065</v>
      </c>
      <c r="I42" s="77">
        <f>C42+H42</f>
        <v>0.17858615719628065</v>
      </c>
      <c r="J42" s="76">
        <f>分析係数表!G45</f>
        <v>0</v>
      </c>
      <c r="K42" s="78">
        <f>I42*J42</f>
        <v>0</v>
      </c>
      <c r="L42" s="79"/>
      <c r="M42" s="80"/>
      <c r="N42" s="81">
        <f>分析係数表!H45</f>
        <v>0</v>
      </c>
      <c r="O42" s="82">
        <f t="shared" si="4"/>
        <v>0</v>
      </c>
      <c r="P42" s="76">
        <f>分析係数表!C45</f>
        <v>1</v>
      </c>
      <c r="Q42" s="82">
        <f>O42*P42</f>
        <v>0</v>
      </c>
      <c r="R42" s="83">
        <v>1.1911816239205779E-2</v>
      </c>
      <c r="S42" s="84">
        <f>I42+R42</f>
        <v>0.19049797343548644</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投入係数表!X43</f>
        <v>2.9985007496251873E-3</v>
      </c>
      <c r="E43" s="77">
        <f>$C$26*D43</f>
        <v>0.29985007496251875</v>
      </c>
      <c r="F43" s="76">
        <f>分析係数表!C46</f>
        <v>0.67444574095682608</v>
      </c>
      <c r="G43" s="77">
        <f>E43*F43</f>
        <v>0.20223260598405579</v>
      </c>
      <c r="H43" s="77">
        <v>0.27269201196034132</v>
      </c>
      <c r="I43" s="77">
        <f>C43+H43</f>
        <v>0.27269201196034132</v>
      </c>
      <c r="J43" s="76">
        <f>分析係数表!G46</f>
        <v>1.0362694300518135E-2</v>
      </c>
      <c r="K43" s="78">
        <f>I43*J43</f>
        <v>2.8258239581382522E-3</v>
      </c>
      <c r="L43" s="79"/>
      <c r="M43" s="80"/>
      <c r="N43" s="81">
        <f>分析係数表!H46</f>
        <v>2.3785808199529863E-2</v>
      </c>
      <c r="O43" s="82">
        <f t="shared" si="4"/>
        <v>0.45998805992347486</v>
      </c>
      <c r="P43" s="76">
        <f>分析係数表!C46</f>
        <v>0.67444574095682608</v>
      </c>
      <c r="Q43" s="82">
        <f>O43*P43</f>
        <v>0.31023698790638093</v>
      </c>
      <c r="R43" s="83">
        <v>0.32759891794369111</v>
      </c>
      <c r="S43" s="84">
        <f>I43+R43</f>
        <v>0.60029092990403243</v>
      </c>
      <c r="T43" s="85">
        <f>分析係数表!F46</f>
        <v>0.31433506044905007</v>
      </c>
      <c r="U43" s="86">
        <f>S43*T43</f>
        <v>0.18869248573840053</v>
      </c>
      <c r="V43" s="87">
        <f>分析係数表!D46</f>
        <v>0</v>
      </c>
      <c r="W43" s="88">
        <f>ROUND(S43*V43,0)</f>
        <v>0</v>
      </c>
      <c r="X43" s="76">
        <f>分析係数表!E46</f>
        <v>1.7271157167530224E-3</v>
      </c>
      <c r="Y43" s="89">
        <f>ROUND(S43*X43,0)</f>
        <v>0</v>
      </c>
    </row>
    <row r="44" spans="1:25" x14ac:dyDescent="0.2">
      <c r="A44" s="192">
        <v>40</v>
      </c>
      <c r="B44" s="14" t="s">
        <v>150</v>
      </c>
      <c r="C44" s="197">
        <f>SUM(C5:C43)</f>
        <v>100</v>
      </c>
      <c r="D44" s="92">
        <f>投入係数表!X44</f>
        <v>0.59370314842578709</v>
      </c>
      <c r="E44" s="91">
        <f>SUM(E5:E43)</f>
        <v>59.370314842578694</v>
      </c>
      <c r="F44" s="92">
        <f>分析係数表!C47</f>
        <v>0.30293510145279712</v>
      </c>
      <c r="G44" s="91">
        <f>SUM(G5:G43)</f>
        <v>16.116279755201209</v>
      </c>
      <c r="H44" s="91">
        <f>SUM(H5:H43)</f>
        <v>18.688161504407056</v>
      </c>
      <c r="I44" s="91">
        <f>SUM(I5:I43)</f>
        <v>118.68816150440706</v>
      </c>
      <c r="J44" s="92">
        <f>分析係数表!G47</f>
        <v>0.26248630220382319</v>
      </c>
      <c r="K44" s="93">
        <f>SUM(K5:K43)</f>
        <v>30.843318976646376</v>
      </c>
      <c r="L44" s="94">
        <f>最終需要_まとめ!$L$33</f>
        <v>0.627</v>
      </c>
      <c r="M44" s="91">
        <f>K44*L44</f>
        <v>19.338760998357277</v>
      </c>
      <c r="N44" s="95">
        <f>分析係数表!H47</f>
        <v>1</v>
      </c>
      <c r="O44" s="96">
        <f>SUM(O5:O43)</f>
        <v>19.338760998357277</v>
      </c>
      <c r="P44" s="92">
        <f>分析係数表!C47</f>
        <v>0.30293510145279712</v>
      </c>
      <c r="Q44" s="96">
        <f>SUM(Q5:Q43)</f>
        <v>4.9581825653652167</v>
      </c>
      <c r="R44" s="91">
        <f>SUM(R5:R43)</f>
        <v>5.4659841990343221</v>
      </c>
      <c r="S44" s="97">
        <f>SUM(S5:S43)</f>
        <v>124.15414570344139</v>
      </c>
      <c r="T44" s="98">
        <f>分析係数表!F47</f>
        <v>0.4935102885669061</v>
      </c>
      <c r="U44" s="99">
        <f>SUM(U5:U43)</f>
        <v>50.989544612952287</v>
      </c>
      <c r="V44" s="100">
        <f>分析係数表!D47</f>
        <v>0.11041032509436259</v>
      </c>
      <c r="W44" s="101">
        <f>SUM(W5:W43)</f>
        <v>13</v>
      </c>
      <c r="X44" s="92">
        <f>分析係数表!E47</f>
        <v>8.4451479361987089E-2</v>
      </c>
      <c r="Y44" s="102">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293</v>
      </c>
      <c r="S2" s="3" t="s">
        <v>152</v>
      </c>
      <c r="U2" s="64" t="s">
        <v>209</v>
      </c>
      <c r="W2" s="3" t="s">
        <v>130</v>
      </c>
      <c r="Y2" s="3" t="s">
        <v>153</v>
      </c>
    </row>
    <row r="3" spans="1:25" ht="44" x14ac:dyDescent="0.2">
      <c r="B3" s="65"/>
      <c r="C3" s="66" t="s">
        <v>227</v>
      </c>
      <c r="D3" s="66" t="s">
        <v>235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投入係数表!Y5</f>
        <v>8.8144557073600708E-4</v>
      </c>
      <c r="E5" s="77">
        <f t="shared" ref="E5:E38" si="0">$C$27*D5</f>
        <v>8.8144557073600707E-2</v>
      </c>
      <c r="F5" s="76">
        <f>分析係数表!C8</f>
        <v>0.98909090909090913</v>
      </c>
      <c r="G5" s="77">
        <f t="shared" ref="G5:G38" si="1">E5*F5</f>
        <v>8.7182980087343251E-2</v>
      </c>
      <c r="H5" s="77">
        <f t="array" ref="H5:H43">MMULT(逆行列係数!C5:AO43,'23'!G5:G43)</f>
        <v>0.10360245892399851</v>
      </c>
      <c r="I5" s="77">
        <f t="shared" ref="I5:I38" si="2">C5+H5</f>
        <v>0.10360245892399851</v>
      </c>
      <c r="J5" s="76">
        <f>分析係数表!G8</f>
        <v>0.12014134275618374</v>
      </c>
      <c r="K5" s="78">
        <f t="shared" ref="K5:K38" si="3">I5*J5</f>
        <v>1.2446938527971551E-2</v>
      </c>
      <c r="L5" s="79" t="s">
        <v>183</v>
      </c>
      <c r="M5" s="80" t="s">
        <v>183</v>
      </c>
      <c r="N5" s="81">
        <f>分析係数表!H8</f>
        <v>1.3068249731064983E-2</v>
      </c>
      <c r="O5" s="82">
        <f t="shared" ref="O5:O43" si="4">$M$44*N5</f>
        <v>0.33080867591307278</v>
      </c>
      <c r="P5" s="76">
        <f>分析係数表!C8</f>
        <v>0.98909090909090913</v>
      </c>
      <c r="Q5" s="82">
        <f t="shared" ref="Q5:Q38" si="5">O5*P5</f>
        <v>0.32719985399402107</v>
      </c>
      <c r="R5" s="83">
        <f t="array" ref="R5:R43">MMULT(逆行列係数!C5:AO43,'23'!Q5:Q43)</f>
        <v>0.39866999292698407</v>
      </c>
      <c r="S5" s="84">
        <f t="shared" ref="S5:S38" si="6">I5+R5</f>
        <v>0.50227245185098257</v>
      </c>
      <c r="T5" s="85">
        <f>分析係数表!F8</f>
        <v>0.45141342756183744</v>
      </c>
      <c r="U5" s="86">
        <f t="shared" ref="U5:U38" si="7">S5*T5</f>
        <v>0.22673252905994001</v>
      </c>
      <c r="V5" s="87">
        <f>分析係数表!D8</f>
        <v>0.18992932862190812</v>
      </c>
      <c r="W5" s="167">
        <f t="shared" ref="W5:W38" si="8">ROUND(S5*V5,0)</f>
        <v>0</v>
      </c>
      <c r="X5" s="76">
        <f>分析係数表!E8</f>
        <v>0.11484098939929328</v>
      </c>
      <c r="Y5" s="166">
        <f t="shared" ref="Y5:Y38" si="9">ROUND(S5*X5,0)</f>
        <v>0</v>
      </c>
    </row>
    <row r="6" spans="1:25" x14ac:dyDescent="0.2">
      <c r="A6" s="6" t="s">
        <v>219</v>
      </c>
      <c r="B6" s="5" t="s">
        <v>265</v>
      </c>
      <c r="C6" s="90"/>
      <c r="D6" s="76">
        <f>投入係数表!Y6</f>
        <v>0</v>
      </c>
      <c r="E6" s="77">
        <f t="shared" si="0"/>
        <v>0</v>
      </c>
      <c r="F6" s="76">
        <f>分析係数表!C9</f>
        <v>0.97580645161290325</v>
      </c>
      <c r="G6" s="77">
        <f t="shared" si="1"/>
        <v>0</v>
      </c>
      <c r="H6" s="77">
        <v>0.14961585825751345</v>
      </c>
      <c r="I6" s="77">
        <f t="shared" si="2"/>
        <v>0.14961585825751345</v>
      </c>
      <c r="J6" s="76">
        <f>分析係数表!G9</f>
        <v>0.23846153846153847</v>
      </c>
      <c r="K6" s="78">
        <f t="shared" si="3"/>
        <v>3.567762773833013E-2</v>
      </c>
      <c r="L6" s="79"/>
      <c r="M6" s="80"/>
      <c r="N6" s="81">
        <f>分析係数表!H9</f>
        <v>6.773178214271485E-4</v>
      </c>
      <c r="O6" s="82">
        <f t="shared" si="4"/>
        <v>1.7145571617445846E-2</v>
      </c>
      <c r="P6" s="76">
        <f>分析係数表!C9</f>
        <v>0.97580645161290325</v>
      </c>
      <c r="Q6" s="82">
        <f t="shared" si="5"/>
        <v>1.6730759400894739E-2</v>
      </c>
      <c r="R6" s="83">
        <v>2.3415463691519273E-2</v>
      </c>
      <c r="S6" s="84">
        <f t="shared" si="6"/>
        <v>0.17303132194903273</v>
      </c>
      <c r="T6" s="85">
        <f>分析係数表!F9</f>
        <v>0.65384615384615385</v>
      </c>
      <c r="U6" s="86">
        <f t="shared" si="7"/>
        <v>0.11313586435129064</v>
      </c>
      <c r="V6" s="87">
        <f>分析係数表!D9</f>
        <v>0.11538461538461539</v>
      </c>
      <c r="W6" s="167">
        <f t="shared" si="8"/>
        <v>0</v>
      </c>
      <c r="X6" s="76">
        <f>分析係数表!E9</f>
        <v>0</v>
      </c>
      <c r="Y6" s="166">
        <f t="shared" si="9"/>
        <v>0</v>
      </c>
    </row>
    <row r="7" spans="1:25" x14ac:dyDescent="0.2">
      <c r="A7" s="6" t="s">
        <v>220</v>
      </c>
      <c r="B7" s="5" t="s">
        <v>266</v>
      </c>
      <c r="C7" s="90"/>
      <c r="D7" s="76">
        <f>投入係数表!Y7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3.4291143234891693E-2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投入係数表!Y8</f>
        <v>6.6108417805200532E-3</v>
      </c>
      <c r="E8" s="77">
        <f t="shared" si="0"/>
        <v>0.66108417805200537</v>
      </c>
      <c r="F8" s="76">
        <f>分析係数表!C11</f>
        <v>0.58682634730538918</v>
      </c>
      <c r="G8" s="77">
        <f t="shared" si="1"/>
        <v>0.38794161346764383</v>
      </c>
      <c r="H8" s="77">
        <v>0.50324293353266003</v>
      </c>
      <c r="I8" s="77">
        <f t="shared" si="2"/>
        <v>0.50324293353266003</v>
      </c>
      <c r="J8" s="76">
        <f>分析係数表!G11</f>
        <v>0.35416666666666669</v>
      </c>
      <c r="K8" s="78">
        <f t="shared" si="3"/>
        <v>0.17823187229281712</v>
      </c>
      <c r="L8" s="79"/>
      <c r="M8" s="80"/>
      <c r="N8" s="81">
        <f>分析係数表!H11</f>
        <v>-3.9842224789832265E-5</v>
      </c>
      <c r="O8" s="82">
        <f t="shared" si="4"/>
        <v>-1.0085630363203437E-3</v>
      </c>
      <c r="P8" s="76">
        <f>分析係数表!C11</f>
        <v>0.58682634730538918</v>
      </c>
      <c r="Q8" s="82">
        <f t="shared" si="5"/>
        <v>-5.9185136263109985E-4</v>
      </c>
      <c r="R8" s="83">
        <v>7.0366862056416577E-3</v>
      </c>
      <c r="S8" s="84">
        <f t="shared" si="6"/>
        <v>0.51027961973830172</v>
      </c>
      <c r="T8" s="85">
        <f>分析係数表!F11</f>
        <v>0.57638888888888884</v>
      </c>
      <c r="U8" s="86">
        <f t="shared" si="7"/>
        <v>0.29411950304360446</v>
      </c>
      <c r="V8" s="87">
        <f>分析係数表!D11</f>
        <v>0</v>
      </c>
      <c r="W8" s="167">
        <f t="shared" si="8"/>
        <v>0</v>
      </c>
      <c r="X8" s="76">
        <f>分析係数表!E11</f>
        <v>0</v>
      </c>
      <c r="Y8" s="166">
        <f t="shared" si="9"/>
        <v>0</v>
      </c>
    </row>
    <row r="9" spans="1:25" x14ac:dyDescent="0.2">
      <c r="A9" s="6" t="s">
        <v>222</v>
      </c>
      <c r="B9" s="5" t="s">
        <v>190</v>
      </c>
      <c r="C9" s="90"/>
      <c r="D9" s="76">
        <f>投入係数表!Y9</f>
        <v>0</v>
      </c>
      <c r="E9" s="77">
        <f t="shared" si="0"/>
        <v>0</v>
      </c>
      <c r="F9" s="76">
        <f>分析係数表!C12</f>
        <v>4.9122807017544234E-3</v>
      </c>
      <c r="G9" s="77">
        <f t="shared" si="1"/>
        <v>0</v>
      </c>
      <c r="H9" s="77">
        <v>1.5025915348889488E-4</v>
      </c>
      <c r="I9" s="77">
        <f t="shared" si="2"/>
        <v>1.5025915348889488E-4</v>
      </c>
      <c r="J9" s="76">
        <f>分析係数表!G12</f>
        <v>0.15517241379310345</v>
      </c>
      <c r="K9" s="78">
        <f t="shared" si="3"/>
        <v>2.3316075541380241E-5</v>
      </c>
      <c r="L9" s="79"/>
      <c r="M9" s="80"/>
      <c r="N9" s="81">
        <f>分析係数表!H12</f>
        <v>9.8290768556516195E-2</v>
      </c>
      <c r="O9" s="82">
        <f t="shared" si="4"/>
        <v>2.4881250106022881</v>
      </c>
      <c r="P9" s="76">
        <f>分析係数表!C12</f>
        <v>4.9122807017544234E-3</v>
      </c>
      <c r="Q9" s="82">
        <f t="shared" si="5"/>
        <v>1.222236847313414E-2</v>
      </c>
      <c r="R9" s="83">
        <v>1.2927582810837354E-2</v>
      </c>
      <c r="S9" s="84">
        <f t="shared" si="6"/>
        <v>1.3077841964326249E-2</v>
      </c>
      <c r="T9" s="85">
        <f>分析係数表!F12</f>
        <v>0.31896551724137934</v>
      </c>
      <c r="U9" s="86">
        <f t="shared" si="7"/>
        <v>4.1713806265523384E-3</v>
      </c>
      <c r="V9" s="87">
        <f>分析係数表!D12</f>
        <v>0.18965517241379309</v>
      </c>
      <c r="W9" s="167">
        <f t="shared" si="8"/>
        <v>0</v>
      </c>
      <c r="X9" s="76">
        <f>分析係数表!E12</f>
        <v>0.12931034482758622</v>
      </c>
      <c r="Y9" s="166">
        <f t="shared" si="9"/>
        <v>0</v>
      </c>
    </row>
    <row r="10" spans="1:25" x14ac:dyDescent="0.2">
      <c r="A10" s="6" t="s">
        <v>223</v>
      </c>
      <c r="B10" s="5" t="s">
        <v>28</v>
      </c>
      <c r="C10" s="90"/>
      <c r="D10" s="76">
        <f>投入係数表!Y10</f>
        <v>3.0850594975760249E-3</v>
      </c>
      <c r="E10" s="77">
        <f t="shared" si="0"/>
        <v>0.30850594975760248</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0.37316832343852718</v>
      </c>
      <c r="P10" s="76">
        <f>分析係数表!C13</f>
        <v>0</v>
      </c>
      <c r="Q10" s="82">
        <f t="shared" si="5"/>
        <v>0</v>
      </c>
      <c r="R10" s="83">
        <v>0</v>
      </c>
      <c r="S10" s="84">
        <f t="shared" si="6"/>
        <v>0</v>
      </c>
      <c r="T10" s="85">
        <f>分析係数表!F13</f>
        <v>0.38505747126436779</v>
      </c>
      <c r="U10" s="86">
        <f t="shared" si="7"/>
        <v>0</v>
      </c>
      <c r="V10" s="87">
        <f>分析係数表!D13</f>
        <v>0.37931034482758619</v>
      </c>
      <c r="W10" s="167">
        <f t="shared" si="8"/>
        <v>0</v>
      </c>
      <c r="X10" s="76">
        <f>分析係数表!E13</f>
        <v>0.33333333333333331</v>
      </c>
      <c r="Y10" s="166">
        <f t="shared" si="9"/>
        <v>0</v>
      </c>
    </row>
    <row r="11" spans="1:25" x14ac:dyDescent="0.2">
      <c r="A11" s="6" t="s">
        <v>224</v>
      </c>
      <c r="B11" s="5" t="s">
        <v>267</v>
      </c>
      <c r="C11" s="90"/>
      <c r="D11" s="76">
        <f>投入係数表!Y11</f>
        <v>5.02423975319524E-2</v>
      </c>
      <c r="E11" s="77">
        <f t="shared" si="0"/>
        <v>5.0242397531952401</v>
      </c>
      <c r="F11" s="76">
        <f>分析係数表!C14</f>
        <v>0.28421052631578947</v>
      </c>
      <c r="G11" s="77">
        <f t="shared" si="1"/>
        <v>1.4279418245923314</v>
      </c>
      <c r="H11" s="77">
        <v>1.6404802879240876</v>
      </c>
      <c r="I11" s="77">
        <f t="shared" si="2"/>
        <v>1.6404802879240876</v>
      </c>
      <c r="J11" s="76">
        <f>分析係数表!G14</f>
        <v>0.16638935108153077</v>
      </c>
      <c r="K11" s="78">
        <f t="shared" si="3"/>
        <v>0.27295845056973173</v>
      </c>
      <c r="L11" s="79"/>
      <c r="M11" s="80"/>
      <c r="N11" s="81">
        <f>分析係数表!H14</f>
        <v>1.2351089684848001E-3</v>
      </c>
      <c r="O11" s="82">
        <f t="shared" si="4"/>
        <v>3.1265454125930653E-2</v>
      </c>
      <c r="P11" s="76">
        <f>分析係数表!C14</f>
        <v>0.28421052631578947</v>
      </c>
      <c r="Q11" s="82">
        <f t="shared" si="5"/>
        <v>8.885971172632923E-3</v>
      </c>
      <c r="R11" s="83">
        <v>3.843175273761594E-2</v>
      </c>
      <c r="S11" s="84">
        <f t="shared" si="6"/>
        <v>1.6789120406617035</v>
      </c>
      <c r="T11" s="85">
        <f>分析係数表!F14</f>
        <v>0.35440931780366058</v>
      </c>
      <c r="U11" s="86">
        <f t="shared" si="7"/>
        <v>0.59502207098326598</v>
      </c>
      <c r="V11" s="87">
        <f>分析係数表!D14</f>
        <v>9.9833610648918464E-2</v>
      </c>
      <c r="W11" s="167">
        <f t="shared" si="8"/>
        <v>0</v>
      </c>
      <c r="X11" s="76">
        <f>分析係数表!E14</f>
        <v>6.8219633943427616E-2</v>
      </c>
      <c r="Y11" s="166">
        <f t="shared" si="9"/>
        <v>0</v>
      </c>
    </row>
    <row r="12" spans="1:25" x14ac:dyDescent="0.2">
      <c r="A12" s="6" t="s">
        <v>225</v>
      </c>
      <c r="B12" s="5" t="s">
        <v>29</v>
      </c>
      <c r="C12" s="90"/>
      <c r="D12" s="76">
        <f>投入係数表!Y12</f>
        <v>5.7293962097840455E-3</v>
      </c>
      <c r="E12" s="77">
        <f t="shared" si="0"/>
        <v>0.57293962097840456</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0.23096093531735873</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90"/>
      <c r="D13" s="76">
        <f>投入係数表!Y13</f>
        <v>1.2780960775672102E-2</v>
      </c>
      <c r="E13" s="77">
        <f t="shared" si="0"/>
        <v>1.2780960775672101</v>
      </c>
      <c r="F13" s="76">
        <f>分析係数表!C16</f>
        <v>1.2870012870012881E-2</v>
      </c>
      <c r="G13" s="77">
        <f t="shared" si="1"/>
        <v>1.6449112967402976E-2</v>
      </c>
      <c r="H13" s="77">
        <v>1.8475058472591791E-2</v>
      </c>
      <c r="I13" s="77">
        <f t="shared" si="2"/>
        <v>1.8475058472591791E-2</v>
      </c>
      <c r="J13" s="76">
        <f>分析係数表!G16</f>
        <v>4.3478260869565216E-2</v>
      </c>
      <c r="K13" s="78">
        <f t="shared" si="3"/>
        <v>8.03263411851817E-4</v>
      </c>
      <c r="L13" s="79"/>
      <c r="M13" s="80"/>
      <c r="N13" s="81">
        <f>分析係数表!H16</f>
        <v>1.7650105581895694E-2</v>
      </c>
      <c r="O13" s="82">
        <f t="shared" si="4"/>
        <v>0.44679342508991232</v>
      </c>
      <c r="P13" s="76">
        <f>分析係数表!C16</f>
        <v>1.2870012870012881E-2</v>
      </c>
      <c r="Q13" s="82">
        <f t="shared" si="5"/>
        <v>5.7502371311443081E-3</v>
      </c>
      <c r="R13" s="83">
        <v>6.1989657684228599E-3</v>
      </c>
      <c r="S13" s="84">
        <f t="shared" si="6"/>
        <v>2.4674024241014652E-2</v>
      </c>
      <c r="T13" s="85">
        <f>分析係数表!F16</f>
        <v>0.30434782608695654</v>
      </c>
      <c r="U13" s="86">
        <f t="shared" si="7"/>
        <v>7.5094856385696769E-3</v>
      </c>
      <c r="V13" s="87">
        <f>分析係数表!D16</f>
        <v>0</v>
      </c>
      <c r="W13" s="167">
        <f t="shared" si="8"/>
        <v>0</v>
      </c>
      <c r="X13" s="76">
        <f>分析係数表!E16</f>
        <v>0</v>
      </c>
      <c r="Y13" s="166">
        <f t="shared" si="9"/>
        <v>0</v>
      </c>
    </row>
    <row r="14" spans="1:25" x14ac:dyDescent="0.2">
      <c r="A14" s="6" t="s">
        <v>2</v>
      </c>
      <c r="B14" s="5" t="s">
        <v>364</v>
      </c>
      <c r="C14" s="90"/>
      <c r="D14" s="76">
        <f>投入係数表!Y14</f>
        <v>1.4103129131776113E-2</v>
      </c>
      <c r="E14" s="77">
        <f t="shared" si="0"/>
        <v>1.4103129131776113</v>
      </c>
      <c r="F14" s="76">
        <f>分析係数表!C17</f>
        <v>0.42397137745974955</v>
      </c>
      <c r="G14" s="77">
        <f t="shared" si="1"/>
        <v>0.5979323084491841</v>
      </c>
      <c r="H14" s="77">
        <v>0.79107246217180471</v>
      </c>
      <c r="I14" s="77">
        <f t="shared" si="2"/>
        <v>0.79107246217180471</v>
      </c>
      <c r="J14" s="76">
        <f>分析係数表!G17</f>
        <v>0.21220930232558138</v>
      </c>
      <c r="K14" s="78">
        <f t="shared" si="3"/>
        <v>0.16787293528645855</v>
      </c>
      <c r="L14" s="79"/>
      <c r="M14" s="80"/>
      <c r="N14" s="81">
        <f>分析係数表!H17</f>
        <v>2.9483246344475873E-3</v>
      </c>
      <c r="O14" s="82">
        <f t="shared" si="4"/>
        <v>7.4633664687705437E-2</v>
      </c>
      <c r="P14" s="76">
        <f>分析係数表!C17</f>
        <v>0.42397137745974955</v>
      </c>
      <c r="Q14" s="82">
        <f t="shared" si="5"/>
        <v>3.1642537622515544E-2</v>
      </c>
      <c r="R14" s="83">
        <v>6.3581845748644894E-2</v>
      </c>
      <c r="S14" s="84">
        <f t="shared" si="6"/>
        <v>0.85465430792044961</v>
      </c>
      <c r="T14" s="85">
        <f>分析係数表!F17</f>
        <v>0.32194767441860467</v>
      </c>
      <c r="U14" s="86">
        <f t="shared" si="7"/>
        <v>0.2751539668668308</v>
      </c>
      <c r="V14" s="87">
        <f>分析係数表!D17</f>
        <v>4.1908914728682169E-2</v>
      </c>
      <c r="W14" s="167">
        <f t="shared" si="8"/>
        <v>0</v>
      </c>
      <c r="X14" s="76">
        <f>分析係数表!E17</f>
        <v>4.2151162790697673E-2</v>
      </c>
      <c r="Y14" s="166">
        <f t="shared" si="9"/>
        <v>0</v>
      </c>
    </row>
    <row r="15" spans="1:25" x14ac:dyDescent="0.2">
      <c r="A15" s="6" t="s">
        <v>3</v>
      </c>
      <c r="B15" s="5" t="s">
        <v>31</v>
      </c>
      <c r="C15" s="90"/>
      <c r="D15" s="76">
        <f>投入係数表!Y15</f>
        <v>5.7293962097840462E-2</v>
      </c>
      <c r="E15" s="77">
        <f t="shared" si="0"/>
        <v>5.7293962097840465</v>
      </c>
      <c r="F15" s="76">
        <f>分析係数表!C18</f>
        <v>0.3411764705882353</v>
      </c>
      <c r="G15" s="77">
        <f t="shared" si="1"/>
        <v>1.9547351774557336</v>
      </c>
      <c r="H15" s="77">
        <v>2.0383397084682597</v>
      </c>
      <c r="I15" s="77">
        <f t="shared" si="2"/>
        <v>2.0383397084682597</v>
      </c>
      <c r="J15" s="76">
        <f>分析係数表!G18</f>
        <v>0.21582733812949639</v>
      </c>
      <c r="K15" s="78">
        <f t="shared" si="3"/>
        <v>0.43992943348235819</v>
      </c>
      <c r="L15" s="79"/>
      <c r="M15" s="80"/>
      <c r="N15" s="81">
        <f>分析係数表!H18</f>
        <v>4.7810669747798716E-4</v>
      </c>
      <c r="O15" s="82">
        <f t="shared" si="4"/>
        <v>1.2102756435844126E-2</v>
      </c>
      <c r="P15" s="76">
        <f>分析係数表!C18</f>
        <v>0.3411764705882353</v>
      </c>
      <c r="Q15" s="82">
        <f t="shared" si="5"/>
        <v>4.1291757251703488E-3</v>
      </c>
      <c r="R15" s="83">
        <v>8.5911453118302557E-3</v>
      </c>
      <c r="S15" s="84">
        <f t="shared" si="6"/>
        <v>2.0469308537800899</v>
      </c>
      <c r="T15" s="85">
        <f>分析係数表!F18</f>
        <v>0.45899280575539569</v>
      </c>
      <c r="U15" s="86">
        <f t="shared" si="7"/>
        <v>0.93952653576381107</v>
      </c>
      <c r="V15" s="87">
        <f>分析係数表!D18</f>
        <v>0.1223021582733813</v>
      </c>
      <c r="W15" s="167">
        <f t="shared" si="8"/>
        <v>0</v>
      </c>
      <c r="X15" s="76">
        <f>分析係数表!E18</f>
        <v>0.12949640287769784</v>
      </c>
      <c r="Y15" s="166">
        <f t="shared" si="9"/>
        <v>0</v>
      </c>
    </row>
    <row r="16" spans="1:25" x14ac:dyDescent="0.2">
      <c r="A16" s="6" t="s">
        <v>4</v>
      </c>
      <c r="B16" s="5" t="s">
        <v>32</v>
      </c>
      <c r="C16" s="90"/>
      <c r="D16" s="76">
        <f>投入係数表!Y16</f>
        <v>2.51211987659762E-2</v>
      </c>
      <c r="E16" s="77">
        <f t="shared" si="0"/>
        <v>2.51211987659762</v>
      </c>
      <c r="F16" s="76">
        <f>分析係数表!C19</f>
        <v>3.2631144155307767E-2</v>
      </c>
      <c r="G16" s="77">
        <f t="shared" si="1"/>
        <v>8.1973345828670899E-2</v>
      </c>
      <c r="H16" s="77">
        <v>0.16500006803996151</v>
      </c>
      <c r="I16" s="77">
        <f t="shared" si="2"/>
        <v>0.16500006803996151</v>
      </c>
      <c r="J16" s="76">
        <f>分析係数表!G19</f>
        <v>5.8988764044943819E-2</v>
      </c>
      <c r="K16" s="78">
        <f t="shared" si="3"/>
        <v>9.7331500810089646E-3</v>
      </c>
      <c r="L16" s="79"/>
      <c r="M16" s="80"/>
      <c r="N16" s="81">
        <f>分析係数表!H19</f>
        <v>-1.1952667436949679E-4</v>
      </c>
      <c r="O16" s="82">
        <f t="shared" si="4"/>
        <v>-3.0256891089610314E-3</v>
      </c>
      <c r="P16" s="76">
        <f>分析係数表!C19</f>
        <v>3.2631144155307767E-2</v>
      </c>
      <c r="Q16" s="82">
        <f t="shared" si="5"/>
        <v>-9.873169748365212E-5</v>
      </c>
      <c r="R16" s="83">
        <v>6.351950577017291E-4</v>
      </c>
      <c r="S16" s="84">
        <f t="shared" si="6"/>
        <v>0.16563526309766324</v>
      </c>
      <c r="T16" s="85">
        <f>分析係数表!F19</f>
        <v>0.2443820224719101</v>
      </c>
      <c r="U16" s="86">
        <f t="shared" si="7"/>
        <v>4.0478280588473879E-2</v>
      </c>
      <c r="V16" s="87">
        <f>分析係数表!D19</f>
        <v>4.49438202247191E-2</v>
      </c>
      <c r="W16" s="167">
        <f t="shared" si="8"/>
        <v>0</v>
      </c>
      <c r="X16" s="76">
        <f>分析係数表!E19</f>
        <v>4.7752808988764044E-2</v>
      </c>
      <c r="Y16" s="166">
        <f t="shared" si="9"/>
        <v>0</v>
      </c>
    </row>
    <row r="17" spans="1:25" x14ac:dyDescent="0.2">
      <c r="A17" s="6" t="s">
        <v>5</v>
      </c>
      <c r="B17" s="5" t="s">
        <v>33</v>
      </c>
      <c r="C17" s="90"/>
      <c r="D17" s="76">
        <f>投入係数表!Y17</f>
        <v>9.2551784927280747E-3</v>
      </c>
      <c r="E17" s="77">
        <f t="shared" si="0"/>
        <v>0.92551784927280745</v>
      </c>
      <c r="F17" s="76">
        <f>分析係数表!C20</f>
        <v>6.4516129032258118E-2</v>
      </c>
      <c r="G17" s="77">
        <f t="shared" si="1"/>
        <v>5.9710828985342468E-2</v>
      </c>
      <c r="H17" s="77">
        <v>0.11176849874105374</v>
      </c>
      <c r="I17" s="77">
        <f t="shared" si="2"/>
        <v>0.11176849874105374</v>
      </c>
      <c r="J17" s="76">
        <f>分析係数表!G20</f>
        <v>0.10153846153846154</v>
      </c>
      <c r="K17" s="78">
        <f t="shared" si="3"/>
        <v>1.1348801410630072E-2</v>
      </c>
      <c r="L17" s="79"/>
      <c r="M17" s="80"/>
      <c r="N17" s="81">
        <f>分析係数表!H20</f>
        <v>5.9763337184748399E-4</v>
      </c>
      <c r="O17" s="82">
        <f t="shared" si="4"/>
        <v>1.5128445544805157E-2</v>
      </c>
      <c r="P17" s="76">
        <f>分析係数表!C20</f>
        <v>6.4516129032258118E-2</v>
      </c>
      <c r="Q17" s="82">
        <f t="shared" si="5"/>
        <v>9.7602874482613999E-4</v>
      </c>
      <c r="R17" s="83">
        <v>2.303744997396091E-3</v>
      </c>
      <c r="S17" s="84">
        <f t="shared" si="6"/>
        <v>0.11407224373844983</v>
      </c>
      <c r="T17" s="85">
        <f>分析係数表!F20</f>
        <v>0.22461538461538461</v>
      </c>
      <c r="U17" s="86">
        <f t="shared" si="7"/>
        <v>2.5622380901251806E-2</v>
      </c>
      <c r="V17" s="87">
        <f>分析係数表!D20</f>
        <v>1.2307692307692308E-2</v>
      </c>
      <c r="W17" s="167">
        <f t="shared" si="8"/>
        <v>0</v>
      </c>
      <c r="X17" s="76">
        <f>分析係数表!E20</f>
        <v>1.2307692307692308E-2</v>
      </c>
      <c r="Y17" s="166">
        <f t="shared" si="9"/>
        <v>0</v>
      </c>
    </row>
    <row r="18" spans="1:25" x14ac:dyDescent="0.2">
      <c r="A18" s="6" t="s">
        <v>6</v>
      </c>
      <c r="B18" s="5" t="s">
        <v>34</v>
      </c>
      <c r="C18" s="90"/>
      <c r="D18" s="76">
        <f>投入係数表!Y18</f>
        <v>0.10224768620537682</v>
      </c>
      <c r="E18" s="77">
        <f t="shared" si="0"/>
        <v>10.224768620537681</v>
      </c>
      <c r="F18" s="76">
        <f>分析係数表!C21</f>
        <v>0.91527001862197399</v>
      </c>
      <c r="G18" s="77">
        <f t="shared" si="1"/>
        <v>9.3584241657248981</v>
      </c>
      <c r="H18" s="77">
        <v>10.132495080046318</v>
      </c>
      <c r="I18" s="77">
        <f t="shared" si="2"/>
        <v>10.132495080046318</v>
      </c>
      <c r="J18" s="76">
        <f>分析係数表!G21</f>
        <v>0.28514332965821387</v>
      </c>
      <c r="K18" s="78">
        <f t="shared" si="3"/>
        <v>2.8892133848698776</v>
      </c>
      <c r="L18" s="79"/>
      <c r="M18" s="80"/>
      <c r="N18" s="81">
        <f>分析係数表!H21</f>
        <v>9.9605561974580657E-4</v>
      </c>
      <c r="O18" s="82">
        <f t="shared" si="4"/>
        <v>2.5214075908008594E-2</v>
      </c>
      <c r="P18" s="76">
        <f>分析係数表!C21</f>
        <v>0.91527001862197399</v>
      </c>
      <c r="Q18" s="82">
        <f t="shared" si="5"/>
        <v>2.3077687725858893E-2</v>
      </c>
      <c r="R18" s="83">
        <v>4.8345660510965068E-2</v>
      </c>
      <c r="S18" s="84">
        <f t="shared" si="6"/>
        <v>10.180840740557283</v>
      </c>
      <c r="T18" s="85">
        <f>分析係数表!F21</f>
        <v>0.42530319735391398</v>
      </c>
      <c r="U18" s="86">
        <f t="shared" si="7"/>
        <v>4.3299441187100021</v>
      </c>
      <c r="V18" s="87">
        <f>分析係数表!D21</f>
        <v>8.7513781697905177E-2</v>
      </c>
      <c r="W18" s="167">
        <f t="shared" si="8"/>
        <v>1</v>
      </c>
      <c r="X18" s="76">
        <f>分析係数表!E21</f>
        <v>7.5661521499448728E-2</v>
      </c>
      <c r="Y18" s="166">
        <f t="shared" si="9"/>
        <v>1</v>
      </c>
    </row>
    <row r="19" spans="1:25" x14ac:dyDescent="0.2">
      <c r="A19" s="6" t="s">
        <v>7</v>
      </c>
      <c r="B19" s="5" t="s">
        <v>268</v>
      </c>
      <c r="C19" s="90"/>
      <c r="D19" s="76">
        <f>投入係数表!Y19</f>
        <v>6.6108417805200532E-3</v>
      </c>
      <c r="E19" s="77">
        <f t="shared" si="0"/>
        <v>0.66108417805200537</v>
      </c>
      <c r="F19" s="76">
        <f>分析係数表!C22</f>
        <v>0.14107142857142863</v>
      </c>
      <c r="G19" s="77">
        <f t="shared" si="1"/>
        <v>9.3260089403765081E-2</v>
      </c>
      <c r="H19" s="77">
        <v>0.10176724867401704</v>
      </c>
      <c r="I19" s="77">
        <f t="shared" si="2"/>
        <v>0.10176724867401704</v>
      </c>
      <c r="J19" s="76">
        <f>分析係数表!G22</f>
        <v>0.19425587467362923</v>
      </c>
      <c r="K19" s="78">
        <f t="shared" si="3"/>
        <v>1.9768885904299916E-2</v>
      </c>
      <c r="L19" s="79"/>
      <c r="M19" s="80"/>
      <c r="N19" s="81">
        <f>分析係数表!H22</f>
        <v>3.9842224789832265E-5</v>
      </c>
      <c r="O19" s="82">
        <f t="shared" si="4"/>
        <v>1.0085630363203437E-3</v>
      </c>
      <c r="P19" s="76">
        <f>分析係数表!C22</f>
        <v>0.14107142857142863</v>
      </c>
      <c r="Q19" s="82">
        <f t="shared" si="5"/>
        <v>1.4227942833804855E-4</v>
      </c>
      <c r="R19" s="83">
        <v>1.1955487885196613E-3</v>
      </c>
      <c r="S19" s="84">
        <f t="shared" si="6"/>
        <v>0.1029627974625367</v>
      </c>
      <c r="T19" s="85">
        <f>分析係数表!F22</f>
        <v>0.41148825065274153</v>
      </c>
      <c r="U19" s="86">
        <f t="shared" si="7"/>
        <v>4.2367981410171764E-2</v>
      </c>
      <c r="V19" s="87">
        <f>分析係数表!D22</f>
        <v>6.2663185378590081E-3</v>
      </c>
      <c r="W19" s="167">
        <f t="shared" si="8"/>
        <v>0</v>
      </c>
      <c r="X19" s="76">
        <f>分析係数表!E22</f>
        <v>5.2219321148825066E-3</v>
      </c>
      <c r="Y19" s="166">
        <f t="shared" si="9"/>
        <v>0</v>
      </c>
    </row>
    <row r="20" spans="1:25" x14ac:dyDescent="0.2">
      <c r="A20" s="6" t="s">
        <v>8</v>
      </c>
      <c r="B20" s="5" t="s">
        <v>269</v>
      </c>
      <c r="C20" s="90"/>
      <c r="D20" s="76">
        <f>投入係数表!Y20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1.0085630363203437E-3</v>
      </c>
      <c r="P20" s="76">
        <f>分析係数表!C23</f>
        <v>0</v>
      </c>
      <c r="Q20" s="82">
        <f t="shared" si="5"/>
        <v>0</v>
      </c>
      <c r="R20" s="83">
        <v>0</v>
      </c>
      <c r="S20" s="84">
        <f t="shared" si="6"/>
        <v>0</v>
      </c>
      <c r="T20" s="85">
        <f>分析係数表!F23</f>
        <v>0.43755958055290756</v>
      </c>
      <c r="U20" s="86">
        <f t="shared" si="7"/>
        <v>0</v>
      </c>
      <c r="V20" s="87">
        <f>分析係数表!D23</f>
        <v>4.9571020019065777E-2</v>
      </c>
      <c r="W20" s="167">
        <f t="shared" si="8"/>
        <v>0</v>
      </c>
      <c r="X20" s="76">
        <f>分析係数表!E23</f>
        <v>4.38512869399428E-2</v>
      </c>
      <c r="Y20" s="166">
        <f t="shared" si="9"/>
        <v>0</v>
      </c>
    </row>
    <row r="21" spans="1:25" x14ac:dyDescent="0.2">
      <c r="A21" s="6" t="s">
        <v>9</v>
      </c>
      <c r="B21" s="5" t="s">
        <v>270</v>
      </c>
      <c r="C21" s="90"/>
      <c r="D21" s="76">
        <f>投入係数表!Y21</f>
        <v>0</v>
      </c>
      <c r="E21" s="77">
        <f t="shared" si="0"/>
        <v>0</v>
      </c>
      <c r="F21" s="76">
        <f>分析係数表!C24</f>
        <v>1</v>
      </c>
      <c r="G21" s="77">
        <f t="shared" si="1"/>
        <v>0</v>
      </c>
      <c r="H21" s="77">
        <v>4.7532926621404577E-2</v>
      </c>
      <c r="I21" s="77">
        <f t="shared" si="2"/>
        <v>4.7532926621404577E-2</v>
      </c>
      <c r="J21" s="76">
        <f>分析係数表!G24</f>
        <v>0.20760410380205191</v>
      </c>
      <c r="K21" s="78">
        <f t="shared" si="3"/>
        <v>9.8680306323253916E-3</v>
      </c>
      <c r="L21" s="79"/>
      <c r="M21" s="80"/>
      <c r="N21" s="81">
        <f>分析係数表!H24</f>
        <v>3.9842224789832264E-4</v>
      </c>
      <c r="O21" s="82">
        <f t="shared" si="4"/>
        <v>1.0085630363203438E-2</v>
      </c>
      <c r="P21" s="76">
        <f>分析係数表!C24</f>
        <v>1</v>
      </c>
      <c r="Q21" s="82">
        <f t="shared" si="5"/>
        <v>1.0085630363203438E-2</v>
      </c>
      <c r="R21" s="83">
        <v>2.1559082958488986E-2</v>
      </c>
      <c r="S21" s="84">
        <f t="shared" si="6"/>
        <v>6.909200957989356E-2</v>
      </c>
      <c r="T21" s="85">
        <f>分析係数表!F24</f>
        <v>0.38986119493059745</v>
      </c>
      <c r="U21" s="86">
        <f t="shared" si="7"/>
        <v>2.693629341497359E-2</v>
      </c>
      <c r="V21" s="87">
        <f>分析係数表!D24</f>
        <v>0.12190706095353047</v>
      </c>
      <c r="W21" s="167">
        <f t="shared" si="8"/>
        <v>0</v>
      </c>
      <c r="X21" s="76">
        <f>分析係数表!E24</f>
        <v>0.12492456246228123</v>
      </c>
      <c r="Y21" s="166">
        <f t="shared" si="9"/>
        <v>0</v>
      </c>
    </row>
    <row r="22" spans="1:25" x14ac:dyDescent="0.2">
      <c r="A22" s="6" t="s">
        <v>10</v>
      </c>
      <c r="B22" s="5" t="s">
        <v>271</v>
      </c>
      <c r="C22" s="90"/>
      <c r="D22" s="76">
        <f>投入係数表!Y22</f>
        <v>4.4072278536800354E-4</v>
      </c>
      <c r="E22" s="77">
        <f t="shared" si="0"/>
        <v>4.4072278536800354E-2</v>
      </c>
      <c r="F22" s="76">
        <f>分析係数表!C25</f>
        <v>2.3217247097844118E-2</v>
      </c>
      <c r="G22" s="77">
        <f t="shared" si="1"/>
        <v>1.0232369809539056E-3</v>
      </c>
      <c r="H22" s="77">
        <v>3.9603661295082278E-3</v>
      </c>
      <c r="I22" s="77">
        <f t="shared" si="2"/>
        <v>3.9603661295082278E-3</v>
      </c>
      <c r="J22" s="76">
        <f>分析係数表!G25</f>
        <v>0.19607843137254902</v>
      </c>
      <c r="K22" s="78">
        <f t="shared" si="3"/>
        <v>7.7654237833494667E-4</v>
      </c>
      <c r="L22" s="79"/>
      <c r="M22" s="80"/>
      <c r="N22" s="81">
        <f>分析係数表!H25</f>
        <v>5.5779114705765173E-4</v>
      </c>
      <c r="O22" s="82">
        <f t="shared" si="4"/>
        <v>1.4119882508484814E-2</v>
      </c>
      <c r="P22" s="76">
        <f>分析係数表!C25</f>
        <v>2.3217247097844118E-2</v>
      </c>
      <c r="Q22" s="82">
        <f t="shared" si="5"/>
        <v>3.2782480119201898E-4</v>
      </c>
      <c r="R22" s="83">
        <v>1.1250118299906665E-3</v>
      </c>
      <c r="S22" s="84">
        <f t="shared" si="6"/>
        <v>5.0853779594988938E-3</v>
      </c>
      <c r="T22" s="85">
        <f>分析係数表!F25</f>
        <v>0.34640522875816993</v>
      </c>
      <c r="U22" s="86">
        <f t="shared" si="7"/>
        <v>1.7616015153819697E-3</v>
      </c>
      <c r="V22" s="87">
        <f>分析係数表!D25</f>
        <v>3.9215686274509803E-2</v>
      </c>
      <c r="W22" s="167">
        <f t="shared" si="8"/>
        <v>0</v>
      </c>
      <c r="X22" s="76">
        <f>分析係数表!E25</f>
        <v>3.9215686274509803E-2</v>
      </c>
      <c r="Y22" s="166">
        <f t="shared" si="9"/>
        <v>0</v>
      </c>
    </row>
    <row r="23" spans="1:25" x14ac:dyDescent="0.2">
      <c r="A23" s="6" t="s">
        <v>11</v>
      </c>
      <c r="B23" s="5" t="s">
        <v>35</v>
      </c>
      <c r="C23" s="90"/>
      <c r="D23" s="76">
        <f>投入係数表!Y23</f>
        <v>8.3737329219920678E-3</v>
      </c>
      <c r="E23" s="77">
        <f t="shared" si="0"/>
        <v>0.83737329219920675</v>
      </c>
      <c r="F23" s="76">
        <f>分析係数表!C26</f>
        <v>0.3263433813892529</v>
      </c>
      <c r="G23" s="77">
        <f t="shared" si="1"/>
        <v>0.27327123166134004</v>
      </c>
      <c r="H23" s="77">
        <v>0.29549282516690961</v>
      </c>
      <c r="I23" s="77">
        <f t="shared" si="2"/>
        <v>0.29549282516690961</v>
      </c>
      <c r="J23" s="76">
        <f>分析係数表!G26</f>
        <v>0.19720279720279721</v>
      </c>
      <c r="K23" s="78">
        <f t="shared" si="3"/>
        <v>5.827201167627169E-2</v>
      </c>
      <c r="L23" s="79"/>
      <c r="M23" s="80"/>
      <c r="N23" s="81">
        <f>分析係数表!H26</f>
        <v>1.195266743694968E-2</v>
      </c>
      <c r="O23" s="82">
        <f t="shared" si="4"/>
        <v>0.30256891089610316</v>
      </c>
      <c r="P23" s="76">
        <f>分析係数表!C26</f>
        <v>0.3263433813892529</v>
      </c>
      <c r="Q23" s="82">
        <f t="shared" si="5"/>
        <v>9.8741361485097864E-2</v>
      </c>
      <c r="R23" s="83">
        <v>0.10476187973549565</v>
      </c>
      <c r="S23" s="84">
        <f t="shared" si="6"/>
        <v>0.40025470490240528</v>
      </c>
      <c r="T23" s="85">
        <f>分析係数表!F26</f>
        <v>0.33496503496503499</v>
      </c>
      <c r="U23" s="86">
        <f t="shared" si="7"/>
        <v>0.13407133122255394</v>
      </c>
      <c r="V23" s="87">
        <f>分析係数表!D26</f>
        <v>7.8321678321678329E-2</v>
      </c>
      <c r="W23" s="167">
        <f t="shared" si="8"/>
        <v>0</v>
      </c>
      <c r="X23" s="76">
        <f>分析係数表!E26</f>
        <v>8.3216783216783219E-2</v>
      </c>
      <c r="Y23" s="166">
        <f t="shared" si="9"/>
        <v>0</v>
      </c>
    </row>
    <row r="24" spans="1:25" x14ac:dyDescent="0.2">
      <c r="A24" s="6" t="s">
        <v>12</v>
      </c>
      <c r="B24" s="5" t="s">
        <v>365</v>
      </c>
      <c r="C24" s="90"/>
      <c r="D24" s="76">
        <f>投入係数表!Y24</f>
        <v>1.7628911414720142E-3</v>
      </c>
      <c r="E24" s="77">
        <f t="shared" si="0"/>
        <v>0.17628911414720141</v>
      </c>
      <c r="F24" s="76">
        <f>分析係数表!C27</f>
        <v>4.6641791044776171E-2</v>
      </c>
      <c r="G24" s="77">
        <f t="shared" si="1"/>
        <v>8.2224400255224636E-3</v>
      </c>
      <c r="H24" s="77">
        <v>8.2683665763654147E-3</v>
      </c>
      <c r="I24" s="77">
        <f t="shared" si="2"/>
        <v>8.2683665763654147E-3</v>
      </c>
      <c r="J24" s="76">
        <f>分析係数表!G27</f>
        <v>0.18461538461538463</v>
      </c>
      <c r="K24" s="78">
        <f t="shared" si="3"/>
        <v>1.5264676756366921E-3</v>
      </c>
      <c r="L24" s="79"/>
      <c r="M24" s="80"/>
      <c r="N24" s="81">
        <f>分析係数表!H27</f>
        <v>1.1394876289892027E-2</v>
      </c>
      <c r="O24" s="82">
        <f t="shared" si="4"/>
        <v>0.28844902838761832</v>
      </c>
      <c r="P24" s="76">
        <f>分析係数表!C27</f>
        <v>4.6641791044776171E-2</v>
      </c>
      <c r="Q24" s="82">
        <f t="shared" si="5"/>
        <v>1.3453779309124003E-2</v>
      </c>
      <c r="R24" s="83">
        <v>1.3496180916584662E-2</v>
      </c>
      <c r="S24" s="84">
        <f t="shared" si="6"/>
        <v>2.1764547492950079E-2</v>
      </c>
      <c r="T24" s="85">
        <f>分析係数表!F27</f>
        <v>0.35384615384615387</v>
      </c>
      <c r="U24" s="86">
        <f t="shared" si="7"/>
        <v>7.7013014205823361E-3</v>
      </c>
      <c r="V24" s="87">
        <f>分析係数表!D27</f>
        <v>3.0769230769230771E-2</v>
      </c>
      <c r="W24" s="167">
        <f t="shared" si="8"/>
        <v>0</v>
      </c>
      <c r="X24" s="76">
        <f>分析係数表!E27</f>
        <v>4.6153846153846156E-2</v>
      </c>
      <c r="Y24" s="166">
        <f t="shared" si="9"/>
        <v>0</v>
      </c>
    </row>
    <row r="25" spans="1:25" x14ac:dyDescent="0.2">
      <c r="A25" s="6" t="s">
        <v>13</v>
      </c>
      <c r="B25" s="5" t="s">
        <v>191</v>
      </c>
      <c r="C25" s="90"/>
      <c r="D25" s="76">
        <f>投入係数表!Y25</f>
        <v>0</v>
      </c>
      <c r="E25" s="77">
        <f t="shared" si="0"/>
        <v>0</v>
      </c>
      <c r="F25" s="76">
        <f>分析係数表!C28</f>
        <v>2.8632025450689325E-2</v>
      </c>
      <c r="G25" s="77">
        <f t="shared" si="1"/>
        <v>0</v>
      </c>
      <c r="H25" s="77">
        <v>1.8736245228732486E-3</v>
      </c>
      <c r="I25" s="77">
        <f t="shared" si="2"/>
        <v>1.8736245228732486E-3</v>
      </c>
      <c r="J25" s="76">
        <f>分析係数表!G28</f>
        <v>0.12903225806451613</v>
      </c>
      <c r="K25" s="78">
        <f t="shared" si="3"/>
        <v>2.417580029513869E-4</v>
      </c>
      <c r="L25" s="79"/>
      <c r="M25" s="80"/>
      <c r="N25" s="81">
        <f>分析係数表!H28</f>
        <v>2.2510857006255228E-2</v>
      </c>
      <c r="O25" s="82">
        <f t="shared" si="4"/>
        <v>0.56983811552099417</v>
      </c>
      <c r="P25" s="76">
        <f>分析係数表!C28</f>
        <v>2.8632025450689325E-2</v>
      </c>
      <c r="Q25" s="82">
        <f t="shared" si="5"/>
        <v>1.631561942636995E-2</v>
      </c>
      <c r="R25" s="83">
        <v>1.6805085384656485E-2</v>
      </c>
      <c r="S25" s="84">
        <f t="shared" si="6"/>
        <v>1.8678709907529734E-2</v>
      </c>
      <c r="T25" s="85">
        <f>分析係数表!F28</f>
        <v>0.22580645161290322</v>
      </c>
      <c r="U25" s="86">
        <f t="shared" si="7"/>
        <v>4.2177732049260685E-3</v>
      </c>
      <c r="V25" s="87">
        <f>分析係数表!D28</f>
        <v>0.15207373271889402</v>
      </c>
      <c r="W25" s="167">
        <f t="shared" si="8"/>
        <v>0</v>
      </c>
      <c r="X25" s="76">
        <f>分析係数表!E28</f>
        <v>9.6774193548387094E-2</v>
      </c>
      <c r="Y25" s="166">
        <f t="shared" si="9"/>
        <v>0</v>
      </c>
    </row>
    <row r="26" spans="1:25" x14ac:dyDescent="0.2">
      <c r="A26" s="6" t="s">
        <v>14</v>
      </c>
      <c r="B26" s="5" t="s">
        <v>50</v>
      </c>
      <c r="C26" s="90"/>
      <c r="D26" s="76">
        <f>投入係数表!Y26</f>
        <v>3.0850594975760249E-3</v>
      </c>
      <c r="E26" s="77">
        <f t="shared" si="0"/>
        <v>0.30850594975760248</v>
      </c>
      <c r="F26" s="76">
        <f>分析係数表!C29</f>
        <v>0.63560732113144758</v>
      </c>
      <c r="G26" s="77">
        <f t="shared" si="1"/>
        <v>0.19608864027854267</v>
      </c>
      <c r="H26" s="77">
        <v>0.32104559375584601</v>
      </c>
      <c r="I26" s="77">
        <f t="shared" si="2"/>
        <v>0.32104559375584601</v>
      </c>
      <c r="J26" s="76">
        <f>分析係数表!G29</f>
        <v>0.25937031484257872</v>
      </c>
      <c r="K26" s="78">
        <f t="shared" si="3"/>
        <v>8.3269696731276405E-2</v>
      </c>
      <c r="L26" s="79"/>
      <c r="M26" s="80"/>
      <c r="N26" s="81">
        <f>分析係数表!H29</f>
        <v>1.0239451770986892E-2</v>
      </c>
      <c r="O26" s="82">
        <f t="shared" si="4"/>
        <v>0.25920070033432835</v>
      </c>
      <c r="P26" s="76">
        <f>分析係数表!C29</f>
        <v>0.63560732113144758</v>
      </c>
      <c r="Q26" s="82">
        <f t="shared" si="5"/>
        <v>0.16474986277489756</v>
      </c>
      <c r="R26" s="83">
        <v>0.20493766158283747</v>
      </c>
      <c r="S26" s="84">
        <f t="shared" si="6"/>
        <v>0.52598325533868351</v>
      </c>
      <c r="T26" s="85">
        <f>分析係数表!F29</f>
        <v>0.38680659670164919</v>
      </c>
      <c r="U26" s="86">
        <f t="shared" si="7"/>
        <v>0.20345379291961072</v>
      </c>
      <c r="V26" s="87">
        <f>分析係数表!D29</f>
        <v>0.1184407796101949</v>
      </c>
      <c r="W26" s="167">
        <f t="shared" si="8"/>
        <v>0</v>
      </c>
      <c r="X26" s="76">
        <f>分析係数表!E29</f>
        <v>6.5967016491754127E-2</v>
      </c>
      <c r="Y26" s="166">
        <f t="shared" si="9"/>
        <v>0</v>
      </c>
    </row>
    <row r="27" spans="1:25" x14ac:dyDescent="0.2">
      <c r="A27" s="6" t="s">
        <v>15</v>
      </c>
      <c r="B27" s="5" t="s">
        <v>36</v>
      </c>
      <c r="C27" s="75">
        <f>最終需要_まとめ!C28</f>
        <v>100</v>
      </c>
      <c r="D27" s="76">
        <f>投入係数表!Y27</f>
        <v>4.4072278536800354E-4</v>
      </c>
      <c r="E27" s="77">
        <f t="shared" si="0"/>
        <v>4.4072278536800354E-2</v>
      </c>
      <c r="F27" s="76">
        <f>分析係数表!C30</f>
        <v>1</v>
      </c>
      <c r="G27" s="77">
        <f t="shared" si="1"/>
        <v>4.4072278536800354E-2</v>
      </c>
      <c r="H27" s="77">
        <v>0.12089418343257546</v>
      </c>
      <c r="I27" s="77">
        <f t="shared" si="2"/>
        <v>100.12089418343257</v>
      </c>
      <c r="J27" s="76">
        <f>分析係数表!G30</f>
        <v>0.34552666372851476</v>
      </c>
      <c r="K27" s="78">
        <f t="shared" si="3"/>
        <v>34.594438536717114</v>
      </c>
      <c r="L27" s="79"/>
      <c r="M27" s="80"/>
      <c r="N27" s="81">
        <f>分析係数表!H30</f>
        <v>0</v>
      </c>
      <c r="O27" s="82">
        <f t="shared" si="4"/>
        <v>0</v>
      </c>
      <c r="P27" s="76">
        <f>分析係数表!C30</f>
        <v>1</v>
      </c>
      <c r="Q27" s="82">
        <f t="shared" si="5"/>
        <v>0</v>
      </c>
      <c r="R27" s="83">
        <v>4.2855493599708562E-2</v>
      </c>
      <c r="S27" s="84">
        <f t="shared" si="6"/>
        <v>100.16374967703227</v>
      </c>
      <c r="T27" s="85">
        <f>分析係数表!F30</f>
        <v>0.44072278536800352</v>
      </c>
      <c r="U27" s="86">
        <f t="shared" si="7"/>
        <v>44.144446750565123</v>
      </c>
      <c r="V27" s="87">
        <f>分析係数表!D30</f>
        <v>0.15998237108858529</v>
      </c>
      <c r="W27" s="167">
        <f t="shared" si="8"/>
        <v>16</v>
      </c>
      <c r="X27" s="76">
        <f>分析係数表!E30</f>
        <v>8.153371529308065E-2</v>
      </c>
      <c r="Y27" s="166">
        <f t="shared" si="9"/>
        <v>8</v>
      </c>
    </row>
    <row r="28" spans="1:25" x14ac:dyDescent="0.2">
      <c r="A28" s="6" t="s">
        <v>16</v>
      </c>
      <c r="B28" s="5" t="s">
        <v>192</v>
      </c>
      <c r="C28" s="90"/>
      <c r="D28" s="76">
        <f>投入係数表!Y28</f>
        <v>3.0850594975760249E-3</v>
      </c>
      <c r="E28" s="77">
        <f t="shared" si="0"/>
        <v>0.30850594975760248</v>
      </c>
      <c r="F28" s="76">
        <f>分析係数表!C31</f>
        <v>3.6128152692569859E-2</v>
      </c>
      <c r="G28" s="77">
        <f t="shared" si="1"/>
        <v>1.1145750059408948E-2</v>
      </c>
      <c r="H28" s="77">
        <v>3.1503254189523128E-2</v>
      </c>
      <c r="I28" s="77">
        <f t="shared" si="2"/>
        <v>3.1503254189523128E-2</v>
      </c>
      <c r="J28" s="76">
        <f>分析係数表!G31</f>
        <v>5.6603773584905662E-2</v>
      </c>
      <c r="K28" s="78">
        <f t="shared" si="3"/>
        <v>1.7832030673314979E-3</v>
      </c>
      <c r="L28" s="79"/>
      <c r="M28" s="80"/>
      <c r="N28" s="81">
        <f>分析係数表!H31</f>
        <v>2.4303757121797682E-2</v>
      </c>
      <c r="O28" s="82">
        <f t="shared" si="4"/>
        <v>0.61522345215540974</v>
      </c>
      <c r="P28" s="76">
        <f>分析係数表!C31</f>
        <v>3.6128152692569859E-2</v>
      </c>
      <c r="Q28" s="82">
        <f t="shared" si="5"/>
        <v>2.2226886819520592E-2</v>
      </c>
      <c r="R28" s="83">
        <v>2.5418904409556266E-2</v>
      </c>
      <c r="S28" s="84">
        <f t="shared" si="6"/>
        <v>5.6922158599079398E-2</v>
      </c>
      <c r="T28" s="85">
        <f>分析係数表!F31</f>
        <v>0.33962264150943394</v>
      </c>
      <c r="U28" s="86">
        <f t="shared" si="7"/>
        <v>1.9332053863838284E-2</v>
      </c>
      <c r="V28" s="87">
        <f>分析係数表!D31</f>
        <v>0</v>
      </c>
      <c r="W28" s="167">
        <f t="shared" si="8"/>
        <v>0</v>
      </c>
      <c r="X28" s="76">
        <f>分析係数表!E31</f>
        <v>0</v>
      </c>
      <c r="Y28" s="166">
        <f t="shared" si="9"/>
        <v>0</v>
      </c>
    </row>
    <row r="29" spans="1:25" x14ac:dyDescent="0.2">
      <c r="A29" s="6" t="s">
        <v>17</v>
      </c>
      <c r="B29" s="5" t="s">
        <v>272</v>
      </c>
      <c r="C29" s="90"/>
      <c r="D29" s="76">
        <f>投入係数表!Y29</f>
        <v>8.8144557073600708E-4</v>
      </c>
      <c r="E29" s="77">
        <f t="shared" si="0"/>
        <v>8.8144557073600707E-2</v>
      </c>
      <c r="F29" s="76">
        <f>分析係数表!C32</f>
        <v>1</v>
      </c>
      <c r="G29" s="77">
        <f t="shared" si="1"/>
        <v>8.8144557073600707E-2</v>
      </c>
      <c r="H29" s="77">
        <v>0.12282638548376795</v>
      </c>
      <c r="I29" s="77">
        <f t="shared" si="2"/>
        <v>0.12282638548376795</v>
      </c>
      <c r="J29" s="76">
        <f>分析係数表!G32</f>
        <v>0.14012738853503184</v>
      </c>
      <c r="K29" s="78">
        <f t="shared" si="3"/>
        <v>1.7211340641037548E-2</v>
      </c>
      <c r="L29" s="79"/>
      <c r="M29" s="80"/>
      <c r="N29" s="81">
        <f>分析係数表!H32</f>
        <v>7.0919160125901427E-3</v>
      </c>
      <c r="O29" s="82">
        <f t="shared" si="4"/>
        <v>0.17952422046502117</v>
      </c>
      <c r="P29" s="76">
        <f>分析係数表!C32</f>
        <v>1</v>
      </c>
      <c r="Q29" s="82">
        <f t="shared" si="5"/>
        <v>0.17952422046502117</v>
      </c>
      <c r="R29" s="83">
        <v>0.21676593053036403</v>
      </c>
      <c r="S29" s="84">
        <f t="shared" si="6"/>
        <v>0.33959231601413198</v>
      </c>
      <c r="T29" s="85">
        <f>分析係数表!F32</f>
        <v>0.48195329087048833</v>
      </c>
      <c r="U29" s="86">
        <f t="shared" si="7"/>
        <v>0.16366763425734174</v>
      </c>
      <c r="V29" s="87">
        <f>分析係数表!D32</f>
        <v>1.0615711252653927E-2</v>
      </c>
      <c r="W29" s="167">
        <f t="shared" si="8"/>
        <v>0</v>
      </c>
      <c r="X29" s="76">
        <f>分析係数表!E32</f>
        <v>1.4861995753715499E-2</v>
      </c>
      <c r="Y29" s="166">
        <f t="shared" si="9"/>
        <v>0</v>
      </c>
    </row>
    <row r="30" spans="1:25" x14ac:dyDescent="0.2">
      <c r="A30" s="6" t="s">
        <v>18</v>
      </c>
      <c r="B30" s="5" t="s">
        <v>273</v>
      </c>
      <c r="C30" s="90"/>
      <c r="D30" s="76">
        <f>投入係数表!Y30</f>
        <v>1.7628911414720142E-3</v>
      </c>
      <c r="E30" s="77">
        <f t="shared" si="0"/>
        <v>0.17628911414720141</v>
      </c>
      <c r="F30" s="76">
        <f>分析係数表!C33</f>
        <v>1</v>
      </c>
      <c r="G30" s="77">
        <f t="shared" si="1"/>
        <v>0.17628911414720141</v>
      </c>
      <c r="H30" s="77">
        <v>0.20399678247760272</v>
      </c>
      <c r="I30" s="77">
        <f t="shared" si="2"/>
        <v>0.20399678247760272</v>
      </c>
      <c r="J30" s="76">
        <f>分析係数表!G33</f>
        <v>0.50577557755775582</v>
      </c>
      <c r="K30" s="78">
        <f t="shared" si="3"/>
        <v>0.1031765904775334</v>
      </c>
      <c r="L30" s="79"/>
      <c r="M30" s="80"/>
      <c r="N30" s="81">
        <f>分析係数表!H33</f>
        <v>1.0358978445356389E-3</v>
      </c>
      <c r="O30" s="82">
        <f t="shared" si="4"/>
        <v>2.6222638944328941E-2</v>
      </c>
      <c r="P30" s="76">
        <f>分析係数表!C33</f>
        <v>1</v>
      </c>
      <c r="Q30" s="82">
        <f t="shared" si="5"/>
        <v>2.6222638944328941E-2</v>
      </c>
      <c r="R30" s="83">
        <v>5.2445972319401749E-2</v>
      </c>
      <c r="S30" s="84">
        <f t="shared" si="6"/>
        <v>0.25644275479700446</v>
      </c>
      <c r="T30" s="85">
        <f>分析係数表!F33</f>
        <v>0.6410891089108911</v>
      </c>
      <c r="U30" s="86">
        <f t="shared" si="7"/>
        <v>0.16440265715946573</v>
      </c>
      <c r="V30" s="87">
        <f>分析係数表!D33</f>
        <v>2.3927392739273929E-2</v>
      </c>
      <c r="W30" s="167">
        <f t="shared" si="8"/>
        <v>0</v>
      </c>
      <c r="X30" s="76">
        <f>分析係数表!E33</f>
        <v>2.0627062706270627E-2</v>
      </c>
      <c r="Y30" s="166">
        <f t="shared" si="9"/>
        <v>0</v>
      </c>
    </row>
    <row r="31" spans="1:25" x14ac:dyDescent="0.2">
      <c r="A31" s="6" t="s">
        <v>19</v>
      </c>
      <c r="B31" s="5" t="s">
        <v>274</v>
      </c>
      <c r="C31" s="90"/>
      <c r="D31" s="76">
        <f>投入係数表!Y31</f>
        <v>5.9056853239312472E-2</v>
      </c>
      <c r="E31" s="77">
        <f t="shared" si="0"/>
        <v>5.9056853239312472</v>
      </c>
      <c r="F31" s="76">
        <f>分析係数表!C34</f>
        <v>0.1150316455696202</v>
      </c>
      <c r="G31" s="77">
        <f t="shared" si="1"/>
        <v>0.6793407010281669</v>
      </c>
      <c r="H31" s="77">
        <v>0.7907334016034917</v>
      </c>
      <c r="I31" s="77">
        <f t="shared" si="2"/>
        <v>0.7907334016034917</v>
      </c>
      <c r="J31" s="76">
        <f>分析係数表!G34</f>
        <v>0.42702251876563802</v>
      </c>
      <c r="K31" s="78">
        <f t="shared" si="3"/>
        <v>0.33766096882484381</v>
      </c>
      <c r="L31" s="79"/>
      <c r="M31" s="80"/>
      <c r="N31" s="81">
        <f>分析係数表!H34</f>
        <v>0.17339336228535002</v>
      </c>
      <c r="O31" s="82">
        <f t="shared" si="4"/>
        <v>4.3892663340661366</v>
      </c>
      <c r="P31" s="76">
        <f>分析係数表!C34</f>
        <v>0.1150316455696202</v>
      </c>
      <c r="Q31" s="82">
        <f t="shared" si="5"/>
        <v>0.50490452925096196</v>
      </c>
      <c r="R31" s="83">
        <v>0.52750791712571732</v>
      </c>
      <c r="S31" s="84">
        <f t="shared" si="6"/>
        <v>1.318241318729209</v>
      </c>
      <c r="T31" s="85">
        <f>分析係数表!F34</f>
        <v>0.70141784820683906</v>
      </c>
      <c r="U31" s="86">
        <f t="shared" si="7"/>
        <v>0.92463798920038764</v>
      </c>
      <c r="V31" s="87">
        <f>分析係数表!D34</f>
        <v>0.4553794829024187</v>
      </c>
      <c r="W31" s="167">
        <f t="shared" si="8"/>
        <v>1</v>
      </c>
      <c r="X31" s="76">
        <f>分析係数表!E34</f>
        <v>0.29190992493744788</v>
      </c>
      <c r="Y31" s="166">
        <f t="shared" si="9"/>
        <v>0</v>
      </c>
    </row>
    <row r="32" spans="1:25" x14ac:dyDescent="0.2">
      <c r="A32" s="6" t="s">
        <v>20</v>
      </c>
      <c r="B32" s="5" t="s">
        <v>37</v>
      </c>
      <c r="C32" s="90"/>
      <c r="D32" s="76">
        <f>投入係数表!Y32</f>
        <v>1.23402379903041E-2</v>
      </c>
      <c r="E32" s="77">
        <f t="shared" si="0"/>
        <v>1.2340237990304099</v>
      </c>
      <c r="F32" s="76">
        <f>分析係数表!C35</f>
        <v>3.8036267138434332E-2</v>
      </c>
      <c r="G32" s="77">
        <f t="shared" si="1"/>
        <v>4.6937658875106272E-2</v>
      </c>
      <c r="H32" s="77">
        <v>5.7962452125251369E-2</v>
      </c>
      <c r="I32" s="77">
        <f t="shared" si="2"/>
        <v>5.7962452125251369E-2</v>
      </c>
      <c r="J32" s="76">
        <f>分析係数表!G35</f>
        <v>0.34782608695652173</v>
      </c>
      <c r="K32" s="78">
        <f t="shared" si="3"/>
        <v>2.0160852913130911E-2</v>
      </c>
      <c r="L32" s="79"/>
      <c r="M32" s="80"/>
      <c r="N32" s="81">
        <f>分析係数表!H35</f>
        <v>6.6058408701541893E-2</v>
      </c>
      <c r="O32" s="82">
        <f t="shared" si="4"/>
        <v>1.6721975142191299</v>
      </c>
      <c r="P32" s="76">
        <f>分析係数表!C35</f>
        <v>3.8036267138434332E-2</v>
      </c>
      <c r="Q32" s="82">
        <f t="shared" si="5"/>
        <v>6.3604151359064665E-2</v>
      </c>
      <c r="R32" s="83">
        <v>7.2707899824784233E-2</v>
      </c>
      <c r="S32" s="84">
        <f t="shared" si="6"/>
        <v>0.1306703519500356</v>
      </c>
      <c r="T32" s="85">
        <f>分析係数表!F35</f>
        <v>0.69565217391304346</v>
      </c>
      <c r="U32" s="86">
        <f t="shared" si="7"/>
        <v>9.0901114400024755E-2</v>
      </c>
      <c r="V32" s="87">
        <f>分析係数表!D35</f>
        <v>0.27173913043478259</v>
      </c>
      <c r="W32" s="167">
        <f t="shared" si="8"/>
        <v>0</v>
      </c>
      <c r="X32" s="76">
        <f>分析係数表!E35</f>
        <v>0.25</v>
      </c>
      <c r="Y32" s="166">
        <f t="shared" si="9"/>
        <v>0</v>
      </c>
    </row>
    <row r="33" spans="1:25" x14ac:dyDescent="0.2">
      <c r="A33" s="6" t="s">
        <v>21</v>
      </c>
      <c r="B33" s="5" t="s">
        <v>38</v>
      </c>
      <c r="C33" s="90"/>
      <c r="D33" s="76">
        <f>投入係数表!Y33</f>
        <v>3.5257822829440283E-3</v>
      </c>
      <c r="E33" s="77">
        <f t="shared" si="0"/>
        <v>0.35257822829440283</v>
      </c>
      <c r="F33" s="76">
        <f>分析係数表!C36</f>
        <v>0.6983193277310924</v>
      </c>
      <c r="G33" s="77">
        <f t="shared" si="1"/>
        <v>0.246212191355167</v>
      </c>
      <c r="H33" s="77">
        <v>0.33645156271045557</v>
      </c>
      <c r="I33" s="77">
        <f t="shared" si="2"/>
        <v>0.33645156271045557</v>
      </c>
      <c r="J33" s="76">
        <f>分析係数表!G36</f>
        <v>2.0048115477145148E-3</v>
      </c>
      <c r="K33" s="78">
        <f t="shared" si="3"/>
        <v>6.7452197816851556E-4</v>
      </c>
      <c r="L33" s="79"/>
      <c r="M33" s="80"/>
      <c r="N33" s="81">
        <f>分析係数表!H36</f>
        <v>0.13239571297661262</v>
      </c>
      <c r="O33" s="82">
        <f t="shared" si="4"/>
        <v>3.3514549696925027</v>
      </c>
      <c r="P33" s="76">
        <f>分析係数表!C36</f>
        <v>0.6983193277310924</v>
      </c>
      <c r="Q33" s="82">
        <f t="shared" si="5"/>
        <v>2.3403857813566971</v>
      </c>
      <c r="R33" s="83">
        <v>2.3936579847838413</v>
      </c>
      <c r="S33" s="84">
        <f t="shared" si="6"/>
        <v>2.7301095474942967</v>
      </c>
      <c r="T33" s="85">
        <f>分析係数表!F36</f>
        <v>0.90136327185244591</v>
      </c>
      <c r="U33" s="86">
        <f t="shared" si="7"/>
        <v>2.4608204742450597</v>
      </c>
      <c r="V33" s="87">
        <f>分析係数表!D36</f>
        <v>3.6086607858861267E-3</v>
      </c>
      <c r="W33" s="167">
        <f t="shared" si="8"/>
        <v>0</v>
      </c>
      <c r="X33" s="76">
        <f>分析係数表!E36</f>
        <v>4.0096230954290296E-4</v>
      </c>
      <c r="Y33" s="166">
        <f t="shared" si="9"/>
        <v>0</v>
      </c>
    </row>
    <row r="34" spans="1:25" x14ac:dyDescent="0.2">
      <c r="A34" s="6" t="s">
        <v>22</v>
      </c>
      <c r="B34" s="5" t="s">
        <v>377</v>
      </c>
      <c r="C34" s="90"/>
      <c r="D34" s="76">
        <f>投入係数表!Y34</f>
        <v>2.6443367122080213E-2</v>
      </c>
      <c r="E34" s="77">
        <f t="shared" si="0"/>
        <v>2.6443367122080215</v>
      </c>
      <c r="F34" s="76">
        <f>分析係数表!C37</f>
        <v>0.25193798449612403</v>
      </c>
      <c r="G34" s="77">
        <f t="shared" si="1"/>
        <v>0.66620886160279613</v>
      </c>
      <c r="H34" s="77">
        <v>0.82433845739462375</v>
      </c>
      <c r="I34" s="77">
        <f t="shared" si="2"/>
        <v>0.82433845739462375</v>
      </c>
      <c r="J34" s="76">
        <f>分析係数表!G37</f>
        <v>0.36436436436436437</v>
      </c>
      <c r="K34" s="78">
        <f t="shared" si="3"/>
        <v>0.30035955804969272</v>
      </c>
      <c r="L34" s="79"/>
      <c r="M34" s="80"/>
      <c r="N34" s="81">
        <f>分析係数表!H37</f>
        <v>5.107773218056496E-2</v>
      </c>
      <c r="O34" s="82">
        <f t="shared" si="4"/>
        <v>1.2929778125626807</v>
      </c>
      <c r="P34" s="76">
        <f>分析係数表!C37</f>
        <v>0.25193798449612403</v>
      </c>
      <c r="Q34" s="82">
        <f t="shared" si="5"/>
        <v>0.32575022409524901</v>
      </c>
      <c r="R34" s="83">
        <v>0.36182791129941305</v>
      </c>
      <c r="S34" s="84">
        <f t="shared" si="6"/>
        <v>1.1861663686940367</v>
      </c>
      <c r="T34" s="85">
        <f>分析係数表!F37</f>
        <v>0.67567567567567566</v>
      </c>
      <c r="U34" s="86">
        <f t="shared" si="7"/>
        <v>0.80146376263110586</v>
      </c>
      <c r="V34" s="87">
        <f>分析係数表!D37</f>
        <v>9.1091091091091092E-2</v>
      </c>
      <c r="W34" s="167">
        <f t="shared" si="8"/>
        <v>0</v>
      </c>
      <c r="X34" s="76">
        <f>分析係数表!E37</f>
        <v>7.6576576576576572E-2</v>
      </c>
      <c r="Y34" s="166">
        <f t="shared" si="9"/>
        <v>0</v>
      </c>
    </row>
    <row r="35" spans="1:25" x14ac:dyDescent="0.2">
      <c r="A35" s="6" t="s">
        <v>23</v>
      </c>
      <c r="B35" s="5" t="s">
        <v>193</v>
      </c>
      <c r="C35" s="90"/>
      <c r="D35" s="76">
        <f>投入係数表!Y35</f>
        <v>7.9330101366240635E-3</v>
      </c>
      <c r="E35" s="77">
        <f t="shared" si="0"/>
        <v>0.79330101366240635</v>
      </c>
      <c r="F35" s="76">
        <f>分析係数表!C38</f>
        <v>5.8638743455497355E-2</v>
      </c>
      <c r="G35" s="77">
        <f t="shared" si="1"/>
        <v>4.6518174623135851E-2</v>
      </c>
      <c r="H35" s="77">
        <v>6.3241801686302654E-2</v>
      </c>
      <c r="I35" s="77">
        <f t="shared" si="2"/>
        <v>6.3241801686302654E-2</v>
      </c>
      <c r="J35" s="76">
        <f>分析係数表!G38</f>
        <v>6.6115702479338845E-2</v>
      </c>
      <c r="K35" s="78">
        <f t="shared" si="3"/>
        <v>4.1812761445489356E-3</v>
      </c>
      <c r="L35" s="79"/>
      <c r="M35" s="80"/>
      <c r="N35" s="81">
        <f>分析係数表!H38</f>
        <v>4.4663133989401971E-2</v>
      </c>
      <c r="O35" s="82">
        <f t="shared" si="4"/>
        <v>1.1305991637151054</v>
      </c>
      <c r="P35" s="76">
        <f>分析係数表!C38</f>
        <v>5.8638743455497355E-2</v>
      </c>
      <c r="Q35" s="82">
        <f t="shared" si="5"/>
        <v>6.6296914312089922E-2</v>
      </c>
      <c r="R35" s="83">
        <v>7.433363677153465E-2</v>
      </c>
      <c r="S35" s="84">
        <f t="shared" si="6"/>
        <v>0.13757543845783732</v>
      </c>
      <c r="T35" s="85">
        <f>分析係数表!F38</f>
        <v>0.57851239669421484</v>
      </c>
      <c r="U35" s="86">
        <f t="shared" si="7"/>
        <v>7.9589096628500916E-2</v>
      </c>
      <c r="V35" s="87">
        <f>分析係数表!D38</f>
        <v>8.2644628099173556E-2</v>
      </c>
      <c r="W35" s="167">
        <f t="shared" si="8"/>
        <v>0</v>
      </c>
      <c r="X35" s="76">
        <f>分析係数表!E38</f>
        <v>0</v>
      </c>
      <c r="Y35" s="166">
        <f t="shared" si="9"/>
        <v>0</v>
      </c>
    </row>
    <row r="36" spans="1:25" x14ac:dyDescent="0.2">
      <c r="A36" s="6" t="s">
        <v>24</v>
      </c>
      <c r="B36" s="5" t="s">
        <v>39</v>
      </c>
      <c r="C36" s="90"/>
      <c r="D36" s="76">
        <f>投入係数表!Y36</f>
        <v>0</v>
      </c>
      <c r="E36" s="77">
        <f t="shared" si="0"/>
        <v>0</v>
      </c>
      <c r="F36" s="76">
        <f>分析係数表!C39</f>
        <v>1</v>
      </c>
      <c r="G36" s="77">
        <f t="shared" si="1"/>
        <v>0</v>
      </c>
      <c r="H36" s="77">
        <v>0.21746269624887518</v>
      </c>
      <c r="I36" s="77">
        <f t="shared" si="2"/>
        <v>0.21746269624887518</v>
      </c>
      <c r="J36" s="76">
        <f>分析係数表!G39</f>
        <v>0.34956843403205917</v>
      </c>
      <c r="K36" s="78">
        <f t="shared" si="3"/>
        <v>7.6018094188108648E-2</v>
      </c>
      <c r="L36" s="79"/>
      <c r="M36" s="80"/>
      <c r="N36" s="81">
        <f>分析係数表!H39</f>
        <v>4.0639069285628906E-3</v>
      </c>
      <c r="O36" s="82">
        <f t="shared" si="4"/>
        <v>0.10287342970467506</v>
      </c>
      <c r="P36" s="76">
        <f>分析係数表!C39</f>
        <v>1</v>
      </c>
      <c r="Q36" s="82">
        <f t="shared" si="5"/>
        <v>0.10287342970467506</v>
      </c>
      <c r="R36" s="83">
        <v>0.18360087566288652</v>
      </c>
      <c r="S36" s="84">
        <f t="shared" si="6"/>
        <v>0.40106357191176167</v>
      </c>
      <c r="T36" s="85">
        <f>分析係数表!F39</f>
        <v>0.6997533908754624</v>
      </c>
      <c r="U36" s="86">
        <f t="shared" si="7"/>
        <v>0.28064559440188008</v>
      </c>
      <c r="V36" s="87">
        <f>分析係数表!D39</f>
        <v>6.7817509247842175E-2</v>
      </c>
      <c r="W36" s="167">
        <f t="shared" si="8"/>
        <v>0</v>
      </c>
      <c r="X36" s="76">
        <f>分析係数表!E39</f>
        <v>8.0764488286066582E-2</v>
      </c>
      <c r="Y36" s="166">
        <f t="shared" si="9"/>
        <v>0</v>
      </c>
    </row>
    <row r="37" spans="1:25" x14ac:dyDescent="0.2">
      <c r="A37" s="6" t="s">
        <v>25</v>
      </c>
      <c r="B37" s="5" t="s">
        <v>40</v>
      </c>
      <c r="C37" s="90"/>
      <c r="D37" s="76">
        <f>投入係数表!Y37</f>
        <v>0</v>
      </c>
      <c r="E37" s="77">
        <f t="shared" si="0"/>
        <v>0</v>
      </c>
      <c r="F37" s="76">
        <f>分析係数表!C40</f>
        <v>0.52321668909825036</v>
      </c>
      <c r="G37" s="77">
        <f t="shared" si="1"/>
        <v>0</v>
      </c>
      <c r="H37" s="77">
        <v>1.8855241682489436E-3</v>
      </c>
      <c r="I37" s="77">
        <f t="shared" si="2"/>
        <v>1.8855241682489436E-3</v>
      </c>
      <c r="J37" s="76">
        <f>分析係数表!G40</f>
        <v>0.58262454434993927</v>
      </c>
      <c r="K37" s="78">
        <f t="shared" si="3"/>
        <v>1.098552659386839E-3</v>
      </c>
      <c r="L37" s="79"/>
      <c r="M37" s="80"/>
      <c r="N37" s="81">
        <f>分析係数表!H40</f>
        <v>2.9881668592374198E-2</v>
      </c>
      <c r="O37" s="82">
        <f t="shared" si="4"/>
        <v>0.7564222772402579</v>
      </c>
      <c r="P37" s="76">
        <f>分析係数表!C40</f>
        <v>0.52321668909825036</v>
      </c>
      <c r="Q37" s="82">
        <f t="shared" si="5"/>
        <v>0.39577275945780654</v>
      </c>
      <c r="R37" s="83">
        <v>0.39592087341245497</v>
      </c>
      <c r="S37" s="84">
        <f t="shared" si="6"/>
        <v>0.39780639758070391</v>
      </c>
      <c r="T37" s="85">
        <f>分析係数表!F40</f>
        <v>0.77642770352369384</v>
      </c>
      <c r="U37" s="86">
        <f t="shared" si="7"/>
        <v>0.30886790772061945</v>
      </c>
      <c r="V37" s="87">
        <f>分析係数表!D40</f>
        <v>0.18529769137302551</v>
      </c>
      <c r="W37" s="167">
        <f t="shared" si="8"/>
        <v>0</v>
      </c>
      <c r="X37" s="76">
        <f>分析係数表!E40</f>
        <v>0.10328068043742406</v>
      </c>
      <c r="Y37" s="166">
        <f t="shared" si="9"/>
        <v>0</v>
      </c>
    </row>
    <row r="38" spans="1:25" x14ac:dyDescent="0.2">
      <c r="A38" s="6" t="s">
        <v>26</v>
      </c>
      <c r="B38" s="5" t="s">
        <v>276</v>
      </c>
      <c r="C38" s="90"/>
      <c r="D38" s="76">
        <f>投入係数表!Y38</f>
        <v>0</v>
      </c>
      <c r="E38" s="77">
        <f t="shared" si="0"/>
        <v>0</v>
      </c>
      <c r="F38" s="76">
        <f>分析係数表!C41</f>
        <v>0.20545717383447781</v>
      </c>
      <c r="G38" s="77">
        <f t="shared" si="1"/>
        <v>0</v>
      </c>
      <c r="H38" s="77">
        <v>7.7111652723815924E-4</v>
      </c>
      <c r="I38" s="77">
        <f t="shared" si="2"/>
        <v>7.7111652723815924E-4</v>
      </c>
      <c r="J38" s="76">
        <f>分析係数表!G41</f>
        <v>0.49662731871838112</v>
      </c>
      <c r="K38" s="78">
        <f t="shared" si="3"/>
        <v>3.8295753334171651E-4</v>
      </c>
      <c r="L38" s="79"/>
      <c r="M38" s="80"/>
      <c r="N38" s="81">
        <f>分析係数表!H41</f>
        <v>5.2870632296107417E-2</v>
      </c>
      <c r="O38" s="82">
        <f t="shared" si="4"/>
        <v>1.3383631491970962</v>
      </c>
      <c r="P38" s="76">
        <f>分析係数表!C41</f>
        <v>0.20545717383447781</v>
      </c>
      <c r="Q38" s="82">
        <f t="shared" si="5"/>
        <v>0.27497631019824698</v>
      </c>
      <c r="R38" s="83">
        <v>0.27654735780178058</v>
      </c>
      <c r="S38" s="84">
        <f t="shared" si="6"/>
        <v>0.27731847432901874</v>
      </c>
      <c r="T38" s="85">
        <f>分析係数表!F41</f>
        <v>0.59106239460370991</v>
      </c>
      <c r="U38" s="86">
        <f t="shared" si="7"/>
        <v>0.16391252150475727</v>
      </c>
      <c r="V38" s="87">
        <f>分析係数表!D41</f>
        <v>0.2799325463743676</v>
      </c>
      <c r="W38" s="167">
        <f t="shared" si="8"/>
        <v>0</v>
      </c>
      <c r="X38" s="76">
        <f>分析係数表!E41</f>
        <v>0.26559865092748736</v>
      </c>
      <c r="Y38" s="166">
        <f t="shared" si="9"/>
        <v>0</v>
      </c>
    </row>
    <row r="39" spans="1:25" x14ac:dyDescent="0.2">
      <c r="A39" s="6" t="s">
        <v>51</v>
      </c>
      <c r="B39" s="5" t="s">
        <v>367</v>
      </c>
      <c r="C39" s="90"/>
      <c r="D39" s="76">
        <f>投入係数表!Y39</f>
        <v>8.8144557073600708E-4</v>
      </c>
      <c r="E39" s="77">
        <f>$C$27*D39</f>
        <v>8.8144557073600707E-2</v>
      </c>
      <c r="F39" s="76">
        <f>分析係数表!C42</f>
        <v>0.63260340632603407</v>
      </c>
      <c r="G39" s="77">
        <f>E39*F39</f>
        <v>5.5760547053859327E-2</v>
      </c>
      <c r="H39" s="77">
        <v>6.8046221081361311E-2</v>
      </c>
      <c r="I39" s="77">
        <f>C39+H39</f>
        <v>6.8046221081361311E-2</v>
      </c>
      <c r="J39" s="76">
        <f>分析係数表!G42</f>
        <v>0.48091603053435117</v>
      </c>
      <c r="K39" s="78">
        <f>I39*J39</f>
        <v>3.2724518535311165E-2</v>
      </c>
      <c r="L39" s="79"/>
      <c r="M39" s="80"/>
      <c r="N39" s="81">
        <f>分析係数表!H42</f>
        <v>1.4900992071397267E-2</v>
      </c>
      <c r="O39" s="82">
        <f t="shared" si="4"/>
        <v>0.3772025755838086</v>
      </c>
      <c r="P39" s="76">
        <f>分析係数表!C42</f>
        <v>0.63260340632603407</v>
      </c>
      <c r="Q39" s="82">
        <f>O39*P39</f>
        <v>0.23861963418927065</v>
      </c>
      <c r="R39" s="83">
        <v>0.24259337622604388</v>
      </c>
      <c r="S39" s="84">
        <f>I39+R39</f>
        <v>0.3106395973074052</v>
      </c>
      <c r="T39" s="85">
        <f>分析係数表!F42</f>
        <v>0.54580152671755722</v>
      </c>
      <c r="U39" s="86">
        <f>S39*T39</f>
        <v>0.16954756646930894</v>
      </c>
      <c r="V39" s="87">
        <f>分析係数表!D42</f>
        <v>0.26335877862595419</v>
      </c>
      <c r="W39" s="167">
        <f>ROUND(S39*V39,0)</f>
        <v>0</v>
      </c>
      <c r="X39" s="76">
        <f>分析係数表!E42</f>
        <v>0.19083969465648856</v>
      </c>
      <c r="Y39" s="166">
        <f>ROUND(S39*X39,0)</f>
        <v>0</v>
      </c>
    </row>
    <row r="40" spans="1:25" x14ac:dyDescent="0.2">
      <c r="A40" s="6" t="s">
        <v>194</v>
      </c>
      <c r="B40" s="5" t="s">
        <v>41</v>
      </c>
      <c r="C40" s="90"/>
      <c r="D40" s="76">
        <f>投入係数表!Y40</f>
        <v>9.563684442485676E-2</v>
      </c>
      <c r="E40" s="77">
        <f>$C$27*D40</f>
        <v>9.5636844424856768</v>
      </c>
      <c r="F40" s="76">
        <f>分析係数表!C43</f>
        <v>0.18460513162279235</v>
      </c>
      <c r="G40" s="77">
        <f>E40*F40</f>
        <v>1.7655052253039198</v>
      </c>
      <c r="H40" s="77">
        <v>1.9631319170112207</v>
      </c>
      <c r="I40" s="77">
        <f>C40+H40</f>
        <v>1.9631319170112207</v>
      </c>
      <c r="J40" s="76">
        <f>分析係数表!G43</f>
        <v>0.34455128205128205</v>
      </c>
      <c r="K40" s="78">
        <f>I40*J40</f>
        <v>0.67639961884200717</v>
      </c>
      <c r="L40" s="79"/>
      <c r="M40" s="80"/>
      <c r="N40" s="81">
        <f>分析係数表!H43</f>
        <v>4.0001593688991595E-2</v>
      </c>
      <c r="O40" s="82">
        <f t="shared" si="4"/>
        <v>1.0125972884656251</v>
      </c>
      <c r="P40" s="76">
        <f>分析係数表!C43</f>
        <v>0.18460513162279235</v>
      </c>
      <c r="Q40" s="82">
        <f>O40*P40</f>
        <v>0.18693065571807937</v>
      </c>
      <c r="R40" s="83">
        <v>0.24464417518783926</v>
      </c>
      <c r="S40" s="84">
        <f>I40+R40</f>
        <v>2.2077760921990599</v>
      </c>
      <c r="T40" s="85">
        <f>分析係数表!F43</f>
        <v>0.64423076923076927</v>
      </c>
      <c r="U40" s="86">
        <f>S40*T40</f>
        <v>1.4223172901667021</v>
      </c>
      <c r="V40" s="87">
        <f>分析係数表!D43</f>
        <v>0.36378205128205127</v>
      </c>
      <c r="W40" s="167">
        <f>ROUND(S40*V40,0)</f>
        <v>1</v>
      </c>
      <c r="X40" s="76">
        <f>分析係数表!E43</f>
        <v>0.22596153846153846</v>
      </c>
      <c r="Y40" s="166">
        <f>ROUND(S40*X40,0)</f>
        <v>0</v>
      </c>
    </row>
    <row r="41" spans="1:25" x14ac:dyDescent="0.2">
      <c r="A41" s="6" t="s">
        <v>340</v>
      </c>
      <c r="B41" s="5" t="s">
        <v>42</v>
      </c>
      <c r="C41" s="90"/>
      <c r="D41" s="76">
        <f>投入係数表!Y41</f>
        <v>4.4072278536800354E-4</v>
      </c>
      <c r="E41" s="77">
        <f>$C$27*D41</f>
        <v>4.4072278536800354E-2</v>
      </c>
      <c r="F41" s="76">
        <f>分析係数表!C44</f>
        <v>0.21127596439169138</v>
      </c>
      <c r="G41" s="77">
        <f>E41*F41</f>
        <v>9.3114131508017367E-3</v>
      </c>
      <c r="H41" s="77">
        <v>1.0076082913645815E-2</v>
      </c>
      <c r="I41" s="77">
        <f>C41+H41</f>
        <v>1.0076082913645815E-2</v>
      </c>
      <c r="J41" s="76">
        <f>分析係数表!G44</f>
        <v>0.28586387434554972</v>
      </c>
      <c r="K41" s="78">
        <f>I41*J41</f>
        <v>2.8803880999217876E-3</v>
      </c>
      <c r="L41" s="79"/>
      <c r="M41" s="80"/>
      <c r="N41" s="81">
        <f>分析係数表!H44</f>
        <v>0.11633929638631021</v>
      </c>
      <c r="O41" s="82">
        <f t="shared" si="4"/>
        <v>2.9450040660554038</v>
      </c>
      <c r="P41" s="76">
        <f>分析係数表!C44</f>
        <v>0.21127596439169138</v>
      </c>
      <c r="Q41" s="82">
        <f>O41*P41</f>
        <v>0.62220857419330777</v>
      </c>
      <c r="R41" s="83">
        <v>0.62557058226047235</v>
      </c>
      <c r="S41" s="84">
        <f>I41+R41</f>
        <v>0.63564666517411816</v>
      </c>
      <c r="T41" s="85">
        <f>分析係数表!F44</f>
        <v>0.54973821989528793</v>
      </c>
      <c r="U41" s="86">
        <f>S41*T41</f>
        <v>0.34943926619519583</v>
      </c>
      <c r="V41" s="87">
        <f>分析係数表!D44</f>
        <v>0.41256544502617803</v>
      </c>
      <c r="W41" s="167">
        <f>ROUND(S41*V41,0)</f>
        <v>0</v>
      </c>
      <c r="X41" s="76">
        <f>分析係数表!E44</f>
        <v>0.29528795811518327</v>
      </c>
      <c r="Y41" s="166">
        <f>ROUND(S41*X41,0)</f>
        <v>0</v>
      </c>
    </row>
    <row r="42" spans="1:25" x14ac:dyDescent="0.2">
      <c r="A42" s="6" t="s">
        <v>341</v>
      </c>
      <c r="B42" s="5" t="s">
        <v>278</v>
      </c>
      <c r="C42" s="90"/>
      <c r="D42" s="76">
        <f>投入係数表!Y42</f>
        <v>1.7628911414720142E-3</v>
      </c>
      <c r="E42" s="77">
        <f>$C$27*D42</f>
        <v>0.17628911414720141</v>
      </c>
      <c r="F42" s="76">
        <f>分析係数表!C45</f>
        <v>1</v>
      </c>
      <c r="G42" s="77">
        <f>E42*F42</f>
        <v>0.17628911414720141</v>
      </c>
      <c r="H42" s="77">
        <v>0.20781347910743653</v>
      </c>
      <c r="I42" s="77">
        <f>C42+H42</f>
        <v>0.20781347910743653</v>
      </c>
      <c r="J42" s="76">
        <f>分析係数表!G45</f>
        <v>0</v>
      </c>
      <c r="K42" s="78">
        <f>I42*J42</f>
        <v>0</v>
      </c>
      <c r="L42" s="79"/>
      <c r="M42" s="80"/>
      <c r="N42" s="81">
        <f>分析係数表!H45</f>
        <v>0</v>
      </c>
      <c r="O42" s="82">
        <f t="shared" si="4"/>
        <v>0</v>
      </c>
      <c r="P42" s="76">
        <f>分析係数表!C45</f>
        <v>1</v>
      </c>
      <c r="Q42" s="82">
        <f>O42*P42</f>
        <v>0</v>
      </c>
      <c r="R42" s="83">
        <v>1.5592250549095349E-2</v>
      </c>
      <c r="S42" s="84">
        <f>I42+R42</f>
        <v>0.22340572965653188</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投入係数表!Y43</f>
        <v>1.5866020273248127E-2</v>
      </c>
      <c r="E43" s="77">
        <f>$C$27*D43</f>
        <v>1.5866020273248127</v>
      </c>
      <c r="F43" s="76">
        <f>分析係数表!C46</f>
        <v>0.67444574095682608</v>
      </c>
      <c r="G43" s="77">
        <f>E43*F43</f>
        <v>1.0700769799226857</v>
      </c>
      <c r="H43" s="77">
        <v>1.1551458819091629</v>
      </c>
      <c r="I43" s="77">
        <f>C43+H43</f>
        <v>1.1551458819091629</v>
      </c>
      <c r="J43" s="76">
        <f>分析係数表!G46</f>
        <v>1.0362694300518135E-2</v>
      </c>
      <c r="K43" s="78">
        <f>I43*J43</f>
        <v>1.1970423646727077E-2</v>
      </c>
      <c r="L43" s="79"/>
      <c r="M43" s="80"/>
      <c r="N43" s="81">
        <f>分析係数表!H46</f>
        <v>2.3785808199529863E-2</v>
      </c>
      <c r="O43" s="82">
        <f t="shared" si="4"/>
        <v>0.60211213268324526</v>
      </c>
      <c r="P43" s="76">
        <f>分析係数表!C46</f>
        <v>0.67444574095682608</v>
      </c>
      <c r="Q43" s="82">
        <f>O43*P43</f>
        <v>0.40609196346664611</v>
      </c>
      <c r="R43" s="83">
        <v>0.42881826797985734</v>
      </c>
      <c r="S43" s="84">
        <f>I43+R43</f>
        <v>1.5839641498890202</v>
      </c>
      <c r="T43" s="85">
        <f>分析係数表!F46</f>
        <v>0.31433506044905007</v>
      </c>
      <c r="U43" s="86">
        <f>S43*T43</f>
        <v>0.49789546680449337</v>
      </c>
      <c r="V43" s="87">
        <f>分析係数表!D46</f>
        <v>0</v>
      </c>
      <c r="W43" s="167">
        <f>ROUND(S43*V43,0)</f>
        <v>0</v>
      </c>
      <c r="X43" s="76">
        <f>分析係数表!E46</f>
        <v>1.7271157167530224E-3</v>
      </c>
      <c r="Y43" s="166">
        <f>ROUND(S43*X43,0)</f>
        <v>0</v>
      </c>
    </row>
    <row r="44" spans="1:25" x14ac:dyDescent="0.2">
      <c r="A44" s="192">
        <v>40</v>
      </c>
      <c r="B44" s="14" t="s">
        <v>150</v>
      </c>
      <c r="C44" s="197">
        <f>SUM(C5:C43)</f>
        <v>100</v>
      </c>
      <c r="D44" s="92">
        <f>投入係数表!Y44</f>
        <v>0.53768179814896433</v>
      </c>
      <c r="E44" s="91">
        <f>SUM(E5:E43)</f>
        <v>53.768179814896435</v>
      </c>
      <c r="F44" s="92">
        <f>分析係数表!C47</f>
        <v>0.30293510145279712</v>
      </c>
      <c r="G44" s="91">
        <f>SUM(G5:G43)</f>
        <v>19.625969562788523</v>
      </c>
      <c r="H44" s="91">
        <f>SUM(H5:H43)</f>
        <v>22.610464825249448</v>
      </c>
      <c r="I44" s="91">
        <f>SUM(I5:I43)</f>
        <v>122.61046482524941</v>
      </c>
      <c r="J44" s="92">
        <f>分析係数表!G47</f>
        <v>0.26248630220382319</v>
      </c>
      <c r="K44" s="93">
        <f>SUM(K5:K43)</f>
        <v>40.373083969065881</v>
      </c>
      <c r="L44" s="94">
        <f>最終需要_まとめ!$L$33</f>
        <v>0.627</v>
      </c>
      <c r="M44" s="91">
        <f>K44*L44</f>
        <v>25.313923648604309</v>
      </c>
      <c r="N44" s="95">
        <f>分析係数表!H47</f>
        <v>1</v>
      </c>
      <c r="O44" s="96">
        <f>SUM(O5:O43)</f>
        <v>25.313923648604309</v>
      </c>
      <c r="P44" s="92">
        <f>分析係数表!C47</f>
        <v>0.30293510145279712</v>
      </c>
      <c r="Q44" s="96">
        <f>SUM(Q5:Q43)</f>
        <v>6.4901290680492716</v>
      </c>
      <c r="R44" s="91">
        <f>SUM(R5:R43)</f>
        <v>7.1548278967088832</v>
      </c>
      <c r="S44" s="97">
        <f>SUM(S5:S43)</f>
        <v>129.76529272195833</v>
      </c>
      <c r="T44" s="98">
        <f>分析係数表!F47</f>
        <v>0.4935102885669061</v>
      </c>
      <c r="U44" s="99">
        <f>SUM(U5:U43)</f>
        <v>59.313813337855606</v>
      </c>
      <c r="V44" s="100">
        <f>分析係数表!D47</f>
        <v>0.11041032509436259</v>
      </c>
      <c r="W44" s="164">
        <f>SUM(W5:W43)</f>
        <v>19</v>
      </c>
      <c r="X44" s="92">
        <f>分析係数表!E47</f>
        <v>8.4451479361987089E-2</v>
      </c>
      <c r="Y44" s="165">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
        <v>487</v>
      </c>
      <c r="H1" s="401"/>
      <c r="I1" s="401"/>
    </row>
    <row r="2" spans="1:25" x14ac:dyDescent="0.2">
      <c r="B2" s="3" t="s">
        <v>292</v>
      </c>
      <c r="S2" s="3" t="s">
        <v>152</v>
      </c>
      <c r="U2" s="64" t="s">
        <v>209</v>
      </c>
      <c r="W2" s="3" t="s">
        <v>130</v>
      </c>
      <c r="Y2" s="3" t="s">
        <v>153</v>
      </c>
    </row>
    <row r="3" spans="1:25" ht="44" x14ac:dyDescent="0.2">
      <c r="B3" s="65"/>
      <c r="C3" s="66" t="s">
        <v>227</v>
      </c>
      <c r="D3" s="66" t="s">
        <v>314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投入係数表!Z5</f>
        <v>0</v>
      </c>
      <c r="E5" s="77">
        <f t="shared" ref="E5:E38" si="0">$C$28*D5</f>
        <v>0</v>
      </c>
      <c r="F5" s="76">
        <f>分析係数表!C8</f>
        <v>0.98909090909090913</v>
      </c>
      <c r="G5" s="77">
        <f t="shared" ref="G5:G38" si="1">E5*F5</f>
        <v>0</v>
      </c>
      <c r="H5" s="77">
        <f t="array" ref="H5:H43">MMULT(逆行列係数!C5:AO43,'24'!G5:G43)</f>
        <v>2.1590543822236036E-3</v>
      </c>
      <c r="I5" s="77">
        <f t="shared" ref="I5:I38" si="2">C5+H5</f>
        <v>2.1590543822236036E-3</v>
      </c>
      <c r="J5" s="76">
        <f>分析係数表!G8</f>
        <v>0.12014134275618374</v>
      </c>
      <c r="K5" s="78">
        <f t="shared" ref="K5:K38" si="3">I5*J5</f>
        <v>2.593916925639665E-4</v>
      </c>
      <c r="L5" s="79" t="s">
        <v>183</v>
      </c>
      <c r="M5" s="80" t="s">
        <v>183</v>
      </c>
      <c r="N5" s="81">
        <f>分析係数表!H8</f>
        <v>1.3068249731064983E-2</v>
      </c>
      <c r="O5" s="82">
        <f t="shared" ref="O5:O43" si="4">$M$44*N5</f>
        <v>0.12370987317097909</v>
      </c>
      <c r="P5" s="76">
        <f>分析係数表!C8</f>
        <v>0.98909090909090913</v>
      </c>
      <c r="Q5" s="82">
        <f t="shared" ref="Q5:Q38" si="5">O5*P5</f>
        <v>0.12236031091820478</v>
      </c>
      <c r="R5" s="83">
        <f t="array" ref="R5:R43">MMULT(逆行列係数!C5:AO43,'24'!Q5:Q43)</f>
        <v>0.14908742682139356</v>
      </c>
      <c r="S5" s="84">
        <f t="shared" ref="S5:S38" si="6">I5+R5</f>
        <v>0.15124648120361717</v>
      </c>
      <c r="T5" s="85">
        <f>分析係数表!F8</f>
        <v>0.45141342756183744</v>
      </c>
      <c r="U5" s="86">
        <f t="shared" ref="U5:U38" si="7">S5*T5</f>
        <v>6.8274692486791841E-2</v>
      </c>
      <c r="V5" s="87">
        <f>分析係数表!D8</f>
        <v>0.18992932862190812</v>
      </c>
      <c r="W5" s="167">
        <f t="shared" ref="W5:W38" si="8">ROUND(S5*V5,0)</f>
        <v>0</v>
      </c>
      <c r="X5" s="76">
        <f>分析係数表!E8</f>
        <v>0.11484098939929328</v>
      </c>
      <c r="Y5" s="166">
        <f t="shared" ref="Y5:Y38" si="9">ROUND(S5*X5,0)</f>
        <v>0</v>
      </c>
    </row>
    <row r="6" spans="1:25" x14ac:dyDescent="0.2">
      <c r="A6" s="6" t="s">
        <v>219</v>
      </c>
      <c r="B6" s="5" t="s">
        <v>265</v>
      </c>
      <c r="C6" s="90"/>
      <c r="D6" s="76">
        <f>投入係数表!Z6</f>
        <v>0</v>
      </c>
      <c r="E6" s="77">
        <f t="shared" si="0"/>
        <v>0</v>
      </c>
      <c r="F6" s="76">
        <f>分析係数表!C9</f>
        <v>0.97580645161290325</v>
      </c>
      <c r="G6" s="77">
        <f t="shared" si="1"/>
        <v>0</v>
      </c>
      <c r="H6" s="77">
        <v>4.8882892783243372E-3</v>
      </c>
      <c r="I6" s="77">
        <f t="shared" si="2"/>
        <v>4.8882892783243372E-3</v>
      </c>
      <c r="J6" s="76">
        <f>分析係数表!G9</f>
        <v>0.23846153846153847</v>
      </c>
      <c r="K6" s="78">
        <f t="shared" si="3"/>
        <v>1.165668981754265E-3</v>
      </c>
      <c r="L6" s="79"/>
      <c r="M6" s="80"/>
      <c r="N6" s="81">
        <f>分析係数表!H9</f>
        <v>6.773178214271485E-4</v>
      </c>
      <c r="O6" s="82">
        <f t="shared" si="4"/>
        <v>6.4117922070324523E-3</v>
      </c>
      <c r="P6" s="76">
        <f>分析係数表!C9</f>
        <v>0.97580645161290325</v>
      </c>
      <c r="Q6" s="82">
        <f t="shared" si="5"/>
        <v>6.2566682020236027E-3</v>
      </c>
      <c r="R6" s="83">
        <v>8.7564935699530836E-3</v>
      </c>
      <c r="S6" s="84">
        <f t="shared" si="6"/>
        <v>1.3644782848277422E-2</v>
      </c>
      <c r="T6" s="85">
        <f>分析係数表!F9</f>
        <v>0.65384615384615385</v>
      </c>
      <c r="U6" s="86">
        <f t="shared" si="7"/>
        <v>8.92158878541216E-3</v>
      </c>
      <c r="V6" s="87">
        <f>分析係数表!D9</f>
        <v>0.11538461538461539</v>
      </c>
      <c r="W6" s="167">
        <f t="shared" si="8"/>
        <v>0</v>
      </c>
      <c r="X6" s="76">
        <f>分析係数表!E9</f>
        <v>0</v>
      </c>
      <c r="Y6" s="166">
        <f t="shared" si="9"/>
        <v>0</v>
      </c>
    </row>
    <row r="7" spans="1:25" x14ac:dyDescent="0.2">
      <c r="A7" s="6" t="s">
        <v>220</v>
      </c>
      <c r="B7" s="5" t="s">
        <v>266</v>
      </c>
      <c r="C7" s="90"/>
      <c r="D7" s="76">
        <f>投入係数表!Z7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1.2823584414064905E-2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投入係数表!Z8</f>
        <v>0.30188679245283018</v>
      </c>
      <c r="E8" s="77">
        <f t="shared" si="0"/>
        <v>30.188679245283019</v>
      </c>
      <c r="F8" s="76">
        <f>分析係数表!C11</f>
        <v>0.58682634730538918</v>
      </c>
      <c r="G8" s="77">
        <f t="shared" si="1"/>
        <v>17.715512371483449</v>
      </c>
      <c r="H8" s="77">
        <v>17.822583004850852</v>
      </c>
      <c r="I8" s="77">
        <f t="shared" si="2"/>
        <v>17.822583004850852</v>
      </c>
      <c r="J8" s="76">
        <f>分析係数表!G11</f>
        <v>0.35416666666666669</v>
      </c>
      <c r="K8" s="78">
        <f t="shared" si="3"/>
        <v>6.3121648142180105</v>
      </c>
      <c r="L8" s="79"/>
      <c r="M8" s="80"/>
      <c r="N8" s="81">
        <f>分析係数表!H11</f>
        <v>-3.9842224789832265E-5</v>
      </c>
      <c r="O8" s="82">
        <f t="shared" si="4"/>
        <v>-3.7716424747249723E-4</v>
      </c>
      <c r="P8" s="76">
        <f>分析係数表!C11</f>
        <v>0.58682634730538918</v>
      </c>
      <c r="Q8" s="82">
        <f t="shared" si="5"/>
        <v>-2.2132991767847142E-4</v>
      </c>
      <c r="R8" s="83">
        <v>2.6314532278852694E-3</v>
      </c>
      <c r="S8" s="84">
        <f t="shared" si="6"/>
        <v>17.825214458078737</v>
      </c>
      <c r="T8" s="85">
        <f>分析係数表!F11</f>
        <v>0.57638888888888884</v>
      </c>
      <c r="U8" s="86">
        <f t="shared" si="7"/>
        <v>10.27425555569816</v>
      </c>
      <c r="V8" s="87">
        <f>分析係数表!D11</f>
        <v>0</v>
      </c>
      <c r="W8" s="167">
        <f t="shared" si="8"/>
        <v>0</v>
      </c>
      <c r="X8" s="76">
        <f>分析係数表!E11</f>
        <v>0</v>
      </c>
      <c r="Y8" s="166">
        <f t="shared" si="9"/>
        <v>0</v>
      </c>
    </row>
    <row r="9" spans="1:25" x14ac:dyDescent="0.2">
      <c r="A9" s="6" t="s">
        <v>222</v>
      </c>
      <c r="B9" s="5" t="s">
        <v>190</v>
      </c>
      <c r="C9" s="90"/>
      <c r="D9" s="76">
        <f>投入係数表!Z9</f>
        <v>0</v>
      </c>
      <c r="E9" s="77">
        <f t="shared" si="0"/>
        <v>0</v>
      </c>
      <c r="F9" s="76">
        <f>分析係数表!C12</f>
        <v>4.9122807017544234E-3</v>
      </c>
      <c r="G9" s="77">
        <f t="shared" si="1"/>
        <v>0</v>
      </c>
      <c r="H9" s="77">
        <v>1.263208615820185E-5</v>
      </c>
      <c r="I9" s="77">
        <f t="shared" si="2"/>
        <v>1.263208615820185E-5</v>
      </c>
      <c r="J9" s="76">
        <f>分析係数表!G12</f>
        <v>0.15517241379310345</v>
      </c>
      <c r="K9" s="78">
        <f t="shared" si="3"/>
        <v>1.9601513004106321E-6</v>
      </c>
      <c r="L9" s="79"/>
      <c r="M9" s="80"/>
      <c r="N9" s="81">
        <f>分析係数表!H12</f>
        <v>9.8290768556516195E-2</v>
      </c>
      <c r="O9" s="82">
        <f t="shared" si="4"/>
        <v>0.93046419851465056</v>
      </c>
      <c r="P9" s="76">
        <f>分析係数表!C12</f>
        <v>4.9122807017544234E-3</v>
      </c>
      <c r="Q9" s="82">
        <f t="shared" si="5"/>
        <v>4.5707013260369144E-3</v>
      </c>
      <c r="R9" s="83">
        <v>4.8344246882940332E-3</v>
      </c>
      <c r="S9" s="84">
        <f t="shared" si="6"/>
        <v>4.8470567744522347E-3</v>
      </c>
      <c r="T9" s="85">
        <f>分析係数表!F12</f>
        <v>0.31896551724137934</v>
      </c>
      <c r="U9" s="86">
        <f t="shared" si="7"/>
        <v>1.5460439711614889E-3</v>
      </c>
      <c r="V9" s="87">
        <f>分析係数表!D12</f>
        <v>0.18965517241379309</v>
      </c>
      <c r="W9" s="167">
        <f t="shared" si="8"/>
        <v>0</v>
      </c>
      <c r="X9" s="76">
        <f>分析係数表!E12</f>
        <v>0.12931034482758622</v>
      </c>
      <c r="Y9" s="166">
        <f t="shared" si="9"/>
        <v>0</v>
      </c>
    </row>
    <row r="10" spans="1:25" x14ac:dyDescent="0.2">
      <c r="A10" s="6" t="s">
        <v>223</v>
      </c>
      <c r="B10" s="5" t="s">
        <v>28</v>
      </c>
      <c r="C10" s="90"/>
      <c r="D10" s="76">
        <f>投入係数表!Z10</f>
        <v>0</v>
      </c>
      <c r="E10" s="77">
        <f t="shared" si="0"/>
        <v>0</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0.13955077156482396</v>
      </c>
      <c r="P10" s="76">
        <f>分析係数表!C13</f>
        <v>0</v>
      </c>
      <c r="Q10" s="82">
        <f t="shared" si="5"/>
        <v>0</v>
      </c>
      <c r="R10" s="83">
        <v>0</v>
      </c>
      <c r="S10" s="84">
        <f t="shared" si="6"/>
        <v>0</v>
      </c>
      <c r="T10" s="85">
        <f>分析係数表!F13</f>
        <v>0.38505747126436779</v>
      </c>
      <c r="U10" s="86">
        <f t="shared" si="7"/>
        <v>0</v>
      </c>
      <c r="V10" s="87">
        <f>分析係数表!D13</f>
        <v>0.37931034482758619</v>
      </c>
      <c r="W10" s="167">
        <f t="shared" si="8"/>
        <v>0</v>
      </c>
      <c r="X10" s="76">
        <f>分析係数表!E13</f>
        <v>0.33333333333333331</v>
      </c>
      <c r="Y10" s="166">
        <f t="shared" si="9"/>
        <v>0</v>
      </c>
    </row>
    <row r="11" spans="1:25" x14ac:dyDescent="0.2">
      <c r="A11" s="6" t="s">
        <v>224</v>
      </c>
      <c r="B11" s="5" t="s">
        <v>267</v>
      </c>
      <c r="C11" s="90"/>
      <c r="D11" s="76">
        <f>投入係数表!Z11</f>
        <v>0</v>
      </c>
      <c r="E11" s="77">
        <f t="shared" si="0"/>
        <v>0</v>
      </c>
      <c r="F11" s="76">
        <f>分析係数表!C14</f>
        <v>0.28421052631578947</v>
      </c>
      <c r="G11" s="77">
        <f t="shared" si="1"/>
        <v>0</v>
      </c>
      <c r="H11" s="77">
        <v>5.359750800385113E-2</v>
      </c>
      <c r="I11" s="77">
        <f t="shared" si="2"/>
        <v>5.359750800385113E-2</v>
      </c>
      <c r="J11" s="76">
        <f>分析係数表!G14</f>
        <v>0.16638935108153077</v>
      </c>
      <c r="K11" s="78">
        <f t="shared" si="3"/>
        <v>8.9180545763479415E-3</v>
      </c>
      <c r="L11" s="79"/>
      <c r="M11" s="80"/>
      <c r="N11" s="81">
        <f>分析係数表!H14</f>
        <v>1.2351089684848001E-3</v>
      </c>
      <c r="O11" s="82">
        <f t="shared" si="4"/>
        <v>1.1692091671647413E-2</v>
      </c>
      <c r="P11" s="76">
        <f>分析係数表!C14</f>
        <v>0.28421052631578947</v>
      </c>
      <c r="Q11" s="82">
        <f t="shared" si="5"/>
        <v>3.3230155277313698E-3</v>
      </c>
      <c r="R11" s="83">
        <v>1.4372015013772541E-2</v>
      </c>
      <c r="S11" s="84">
        <f t="shared" si="6"/>
        <v>6.796952301762367E-2</v>
      </c>
      <c r="T11" s="85">
        <f>分析係数表!F14</f>
        <v>0.35440931780366058</v>
      </c>
      <c r="U11" s="86">
        <f t="shared" si="7"/>
        <v>2.408903228411621E-2</v>
      </c>
      <c r="V11" s="87">
        <f>分析係数表!D14</f>
        <v>9.9833610648918464E-2</v>
      </c>
      <c r="W11" s="167">
        <f t="shared" si="8"/>
        <v>0</v>
      </c>
      <c r="X11" s="76">
        <f>分析係数表!E14</f>
        <v>6.8219633943427616E-2</v>
      </c>
      <c r="Y11" s="166">
        <f t="shared" si="9"/>
        <v>0</v>
      </c>
    </row>
    <row r="12" spans="1:25" x14ac:dyDescent="0.2">
      <c r="A12" s="6" t="s">
        <v>225</v>
      </c>
      <c r="B12" s="5" t="s">
        <v>29</v>
      </c>
      <c r="C12" s="90"/>
      <c r="D12" s="76">
        <f>投入係数表!Z12</f>
        <v>0</v>
      </c>
      <c r="E12" s="77">
        <f t="shared" si="0"/>
        <v>0</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8.6370612671201857E-2</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90"/>
      <c r="D13" s="76">
        <f>投入係数表!Z13</f>
        <v>5.6603773584905662E-2</v>
      </c>
      <c r="E13" s="77">
        <f t="shared" si="0"/>
        <v>5.6603773584905666</v>
      </c>
      <c r="F13" s="76">
        <f>分析係数表!C16</f>
        <v>1.2870012870012881E-2</v>
      </c>
      <c r="G13" s="77">
        <f t="shared" si="1"/>
        <v>7.2849129452903102E-2</v>
      </c>
      <c r="H13" s="77">
        <v>8.0758009651969886E-2</v>
      </c>
      <c r="I13" s="77">
        <f t="shared" si="2"/>
        <v>8.0758009651969886E-2</v>
      </c>
      <c r="J13" s="76">
        <f>分析係数表!G16</f>
        <v>4.3478260869565216E-2</v>
      </c>
      <c r="K13" s="78">
        <f t="shared" si="3"/>
        <v>3.5112178109552123E-3</v>
      </c>
      <c r="L13" s="79"/>
      <c r="M13" s="80"/>
      <c r="N13" s="81">
        <f>分析係数表!H16</f>
        <v>1.7650105581895694E-2</v>
      </c>
      <c r="O13" s="82">
        <f t="shared" si="4"/>
        <v>0.16708376163031627</v>
      </c>
      <c r="P13" s="76">
        <f>分析係数表!C16</f>
        <v>1.2870012870012881E-2</v>
      </c>
      <c r="Q13" s="82">
        <f t="shared" si="5"/>
        <v>2.1503701625523348E-3</v>
      </c>
      <c r="R13" s="83">
        <v>2.3181776199979278E-3</v>
      </c>
      <c r="S13" s="84">
        <f t="shared" si="6"/>
        <v>8.3076187271967819E-2</v>
      </c>
      <c r="T13" s="85">
        <f>分析係数表!F16</f>
        <v>0.30434782608695654</v>
      </c>
      <c r="U13" s="86">
        <f t="shared" si="7"/>
        <v>2.5284056995816293E-2</v>
      </c>
      <c r="V13" s="87">
        <f>分析係数表!D16</f>
        <v>0</v>
      </c>
      <c r="W13" s="167">
        <f t="shared" si="8"/>
        <v>0</v>
      </c>
      <c r="X13" s="76">
        <f>分析係数表!E16</f>
        <v>0</v>
      </c>
      <c r="Y13" s="166">
        <f t="shared" si="9"/>
        <v>0</v>
      </c>
    </row>
    <row r="14" spans="1:25" x14ac:dyDescent="0.2">
      <c r="A14" s="6" t="s">
        <v>2</v>
      </c>
      <c r="B14" s="5" t="s">
        <v>364</v>
      </c>
      <c r="C14" s="90"/>
      <c r="D14" s="76">
        <f>投入係数表!Z14</f>
        <v>0</v>
      </c>
      <c r="E14" s="77">
        <f t="shared" si="0"/>
        <v>0</v>
      </c>
      <c r="F14" s="76">
        <f>分析係数表!C17</f>
        <v>0.42397137745974955</v>
      </c>
      <c r="G14" s="77">
        <f t="shared" si="1"/>
        <v>0</v>
      </c>
      <c r="H14" s="77">
        <v>0.10733148878205576</v>
      </c>
      <c r="I14" s="77">
        <f t="shared" si="2"/>
        <v>0.10733148878205576</v>
      </c>
      <c r="J14" s="76">
        <f>分析係数表!G17</f>
        <v>0.21220930232558138</v>
      </c>
      <c r="K14" s="78">
        <f t="shared" si="3"/>
        <v>2.2776740352006018E-2</v>
      </c>
      <c r="L14" s="79"/>
      <c r="M14" s="80"/>
      <c r="N14" s="81">
        <f>分析係数表!H17</f>
        <v>2.9483246344475873E-3</v>
      </c>
      <c r="O14" s="82">
        <f t="shared" si="4"/>
        <v>2.7910154312964789E-2</v>
      </c>
      <c r="P14" s="76">
        <f>分析係数表!C17</f>
        <v>0.42397137745974955</v>
      </c>
      <c r="Q14" s="82">
        <f t="shared" si="5"/>
        <v>1.1833106569181852E-2</v>
      </c>
      <c r="R14" s="83">
        <v>2.3777194028636969E-2</v>
      </c>
      <c r="S14" s="84">
        <f t="shared" si="6"/>
        <v>0.13110868281069271</v>
      </c>
      <c r="T14" s="85">
        <f>分析係数表!F17</f>
        <v>0.32194767441860467</v>
      </c>
      <c r="U14" s="86">
        <f t="shared" si="7"/>
        <v>4.2210135526989011E-2</v>
      </c>
      <c r="V14" s="87">
        <f>分析係数表!D17</f>
        <v>4.1908914728682169E-2</v>
      </c>
      <c r="W14" s="167">
        <f t="shared" si="8"/>
        <v>0</v>
      </c>
      <c r="X14" s="76">
        <f>分析係数表!E17</f>
        <v>4.2151162790697673E-2</v>
      </c>
      <c r="Y14" s="166">
        <f t="shared" si="9"/>
        <v>0</v>
      </c>
    </row>
    <row r="15" spans="1:25" x14ac:dyDescent="0.2">
      <c r="A15" s="6" t="s">
        <v>3</v>
      </c>
      <c r="B15" s="5" t="s">
        <v>31</v>
      </c>
      <c r="C15" s="90"/>
      <c r="D15" s="76">
        <f>投入係数表!Z15</f>
        <v>0</v>
      </c>
      <c r="E15" s="77">
        <f t="shared" si="0"/>
        <v>0</v>
      </c>
      <c r="F15" s="76">
        <f>分析係数表!C18</f>
        <v>0.3411764705882353</v>
      </c>
      <c r="G15" s="77">
        <f t="shared" si="1"/>
        <v>0</v>
      </c>
      <c r="H15" s="77">
        <v>4.1249402708209038E-2</v>
      </c>
      <c r="I15" s="77">
        <f t="shared" si="2"/>
        <v>4.1249402708209038E-2</v>
      </c>
      <c r="J15" s="76">
        <f>分析係数表!G18</f>
        <v>0.21582733812949639</v>
      </c>
      <c r="K15" s="78">
        <f t="shared" si="3"/>
        <v>8.9027487859443966E-3</v>
      </c>
      <c r="L15" s="79"/>
      <c r="M15" s="80"/>
      <c r="N15" s="81">
        <f>分析係数表!H18</f>
        <v>4.7810669747798716E-4</v>
      </c>
      <c r="O15" s="82">
        <f t="shared" si="4"/>
        <v>4.5259709696699665E-3</v>
      </c>
      <c r="P15" s="76">
        <f>分析係数表!C18</f>
        <v>0.3411764705882353</v>
      </c>
      <c r="Q15" s="82">
        <f t="shared" si="5"/>
        <v>1.5441548014168121E-3</v>
      </c>
      <c r="R15" s="83">
        <v>3.2127618599678098E-3</v>
      </c>
      <c r="S15" s="84">
        <f t="shared" si="6"/>
        <v>4.4462164568176844E-2</v>
      </c>
      <c r="T15" s="85">
        <f>分析係数表!F18</f>
        <v>0.45899280575539569</v>
      </c>
      <c r="U15" s="86">
        <f t="shared" si="7"/>
        <v>2.0407813665105631E-2</v>
      </c>
      <c r="V15" s="87">
        <f>分析係数表!D18</f>
        <v>0.1223021582733813</v>
      </c>
      <c r="W15" s="167">
        <f t="shared" si="8"/>
        <v>0</v>
      </c>
      <c r="X15" s="76">
        <f>分析係数表!E18</f>
        <v>0.12949640287769784</v>
      </c>
      <c r="Y15" s="166">
        <f t="shared" si="9"/>
        <v>0</v>
      </c>
    </row>
    <row r="16" spans="1:25" x14ac:dyDescent="0.2">
      <c r="A16" s="6" t="s">
        <v>4</v>
      </c>
      <c r="B16" s="5" t="s">
        <v>32</v>
      </c>
      <c r="C16" s="90"/>
      <c r="D16" s="76">
        <f>投入係数表!Z16</f>
        <v>0</v>
      </c>
      <c r="E16" s="77">
        <f t="shared" si="0"/>
        <v>0</v>
      </c>
      <c r="F16" s="76">
        <f>分析係数表!C19</f>
        <v>3.2631144155307767E-2</v>
      </c>
      <c r="G16" s="77">
        <f t="shared" si="1"/>
        <v>0</v>
      </c>
      <c r="H16" s="77">
        <v>7.1204826924073025E-3</v>
      </c>
      <c r="I16" s="77">
        <f t="shared" si="2"/>
        <v>7.1204826924073025E-3</v>
      </c>
      <c r="J16" s="76">
        <f>分析係数表!G19</f>
        <v>5.8988764044943819E-2</v>
      </c>
      <c r="K16" s="78">
        <f t="shared" si="3"/>
        <v>4.2002847342852064E-4</v>
      </c>
      <c r="L16" s="79"/>
      <c r="M16" s="80"/>
      <c r="N16" s="81">
        <f>分析係数表!H19</f>
        <v>-1.1952667436949679E-4</v>
      </c>
      <c r="O16" s="82">
        <f t="shared" si="4"/>
        <v>-1.1314927424174916E-3</v>
      </c>
      <c r="P16" s="76">
        <f>分析係数表!C19</f>
        <v>3.2631144155307767E-2</v>
      </c>
      <c r="Q16" s="82">
        <f t="shared" si="5"/>
        <v>-3.6921902788509688E-5</v>
      </c>
      <c r="R16" s="83">
        <v>2.3753881245775502E-4</v>
      </c>
      <c r="S16" s="84">
        <f t="shared" si="6"/>
        <v>7.3580215048650579E-3</v>
      </c>
      <c r="T16" s="85">
        <f>分析係数表!F19</f>
        <v>0.2443820224719101</v>
      </c>
      <c r="U16" s="86">
        <f t="shared" si="7"/>
        <v>1.7981681767507303E-3</v>
      </c>
      <c r="V16" s="87">
        <f>分析係数表!D19</f>
        <v>4.49438202247191E-2</v>
      </c>
      <c r="W16" s="167">
        <f t="shared" si="8"/>
        <v>0</v>
      </c>
      <c r="X16" s="76">
        <f>分析係数表!E19</f>
        <v>4.7752808988764044E-2</v>
      </c>
      <c r="Y16" s="166">
        <f t="shared" si="9"/>
        <v>0</v>
      </c>
    </row>
    <row r="17" spans="1:25" x14ac:dyDescent="0.2">
      <c r="A17" s="6" t="s">
        <v>5</v>
      </c>
      <c r="B17" s="5" t="s">
        <v>33</v>
      </c>
      <c r="C17" s="90"/>
      <c r="D17" s="76">
        <f>投入係数表!Z17</f>
        <v>0</v>
      </c>
      <c r="E17" s="77">
        <f t="shared" si="0"/>
        <v>0</v>
      </c>
      <c r="F17" s="76">
        <f>分析係数表!C20</f>
        <v>6.4516129032258118E-2</v>
      </c>
      <c r="G17" s="77">
        <f t="shared" si="1"/>
        <v>0</v>
      </c>
      <c r="H17" s="77">
        <v>4.5731132432979505E-3</v>
      </c>
      <c r="I17" s="77">
        <f t="shared" si="2"/>
        <v>4.5731132432979505E-3</v>
      </c>
      <c r="J17" s="76">
        <f>分析係数表!G20</f>
        <v>0.10153846153846154</v>
      </c>
      <c r="K17" s="78">
        <f t="shared" si="3"/>
        <v>4.6434688316563804E-4</v>
      </c>
      <c r="L17" s="79"/>
      <c r="M17" s="80"/>
      <c r="N17" s="81">
        <f>分析係数表!H20</f>
        <v>5.9763337184748399E-4</v>
      </c>
      <c r="O17" s="82">
        <f t="shared" si="4"/>
        <v>5.6574637120874582E-3</v>
      </c>
      <c r="P17" s="76">
        <f>分析係数表!C20</f>
        <v>6.4516129032258118E-2</v>
      </c>
      <c r="Q17" s="82">
        <f t="shared" si="5"/>
        <v>3.6499765884435244E-4</v>
      </c>
      <c r="R17" s="83">
        <v>8.6151308051254623E-4</v>
      </c>
      <c r="S17" s="84">
        <f t="shared" si="6"/>
        <v>5.4346263238104972E-3</v>
      </c>
      <c r="T17" s="85">
        <f>分析係数表!F20</f>
        <v>0.22461538461538461</v>
      </c>
      <c r="U17" s="86">
        <f t="shared" si="7"/>
        <v>1.2207006819635886E-3</v>
      </c>
      <c r="V17" s="87">
        <f>分析係数表!D20</f>
        <v>1.2307692307692308E-2</v>
      </c>
      <c r="W17" s="167">
        <f t="shared" si="8"/>
        <v>0</v>
      </c>
      <c r="X17" s="76">
        <f>分析係数表!E20</f>
        <v>1.2307692307692308E-2</v>
      </c>
      <c r="Y17" s="166">
        <f t="shared" si="9"/>
        <v>0</v>
      </c>
    </row>
    <row r="18" spans="1:25" x14ac:dyDescent="0.2">
      <c r="A18" s="6" t="s">
        <v>6</v>
      </c>
      <c r="B18" s="5" t="s">
        <v>34</v>
      </c>
      <c r="C18" s="90"/>
      <c r="D18" s="76">
        <f>投入係数表!Z18</f>
        <v>0</v>
      </c>
      <c r="E18" s="77">
        <f t="shared" si="0"/>
        <v>0</v>
      </c>
      <c r="F18" s="76">
        <f>分析係数表!C21</f>
        <v>0.91527001862197399</v>
      </c>
      <c r="G18" s="77">
        <f t="shared" si="1"/>
        <v>0</v>
      </c>
      <c r="H18" s="77">
        <v>0.68656042816552787</v>
      </c>
      <c r="I18" s="77">
        <f t="shared" si="2"/>
        <v>0.68656042816552787</v>
      </c>
      <c r="J18" s="76">
        <f>分析係数表!G21</f>
        <v>0.28514332965821387</v>
      </c>
      <c r="K18" s="78">
        <f t="shared" si="3"/>
        <v>0.19576812649868758</v>
      </c>
      <c r="L18" s="79"/>
      <c r="M18" s="80"/>
      <c r="N18" s="81">
        <f>分析係数表!H21</f>
        <v>9.9605561974580657E-4</v>
      </c>
      <c r="O18" s="82">
        <f t="shared" si="4"/>
        <v>9.4291061868124297E-3</v>
      </c>
      <c r="P18" s="76">
        <f>分析係数表!C21</f>
        <v>0.91527001862197399</v>
      </c>
      <c r="Q18" s="82">
        <f t="shared" si="5"/>
        <v>8.6301781951923819E-3</v>
      </c>
      <c r="R18" s="83">
        <v>1.8079439765812839E-2</v>
      </c>
      <c r="S18" s="84">
        <f t="shared" si="6"/>
        <v>0.7046398679313407</v>
      </c>
      <c r="T18" s="85">
        <f>分析係数表!F21</f>
        <v>0.42530319735391398</v>
      </c>
      <c r="U18" s="86">
        <f t="shared" si="7"/>
        <v>0.2996855888142389</v>
      </c>
      <c r="V18" s="87">
        <f>分析係数表!D21</f>
        <v>8.7513781697905177E-2</v>
      </c>
      <c r="W18" s="167">
        <f t="shared" si="8"/>
        <v>0</v>
      </c>
      <c r="X18" s="76">
        <f>分析係数表!E21</f>
        <v>7.5661521499448728E-2</v>
      </c>
      <c r="Y18" s="166">
        <f t="shared" si="9"/>
        <v>0</v>
      </c>
    </row>
    <row r="19" spans="1:25" x14ac:dyDescent="0.2">
      <c r="A19" s="6" t="s">
        <v>7</v>
      </c>
      <c r="B19" s="5" t="s">
        <v>268</v>
      </c>
      <c r="C19" s="90"/>
      <c r="D19" s="76">
        <f>投入係数表!Z19</f>
        <v>0</v>
      </c>
      <c r="E19" s="77">
        <f t="shared" si="0"/>
        <v>0</v>
      </c>
      <c r="F19" s="76">
        <f>分析係数表!C22</f>
        <v>0.14107142857142863</v>
      </c>
      <c r="G19" s="77">
        <f t="shared" si="1"/>
        <v>0</v>
      </c>
      <c r="H19" s="77">
        <v>4.5299916957951105E-3</v>
      </c>
      <c r="I19" s="77">
        <f t="shared" si="2"/>
        <v>4.5299916957951105E-3</v>
      </c>
      <c r="J19" s="76">
        <f>分析係数表!G22</f>
        <v>0.19425587467362923</v>
      </c>
      <c r="K19" s="78">
        <f t="shared" si="3"/>
        <v>8.7997749913095618E-4</v>
      </c>
      <c r="L19" s="79"/>
      <c r="M19" s="80"/>
      <c r="N19" s="81">
        <f>分析係数表!H22</f>
        <v>3.9842224789832265E-5</v>
      </c>
      <c r="O19" s="82">
        <f t="shared" si="4"/>
        <v>3.7716424747249723E-4</v>
      </c>
      <c r="P19" s="76">
        <f>分析係数表!C22</f>
        <v>0.14107142857142863</v>
      </c>
      <c r="Q19" s="82">
        <f t="shared" si="5"/>
        <v>5.3207099197013024E-5</v>
      </c>
      <c r="R19" s="83">
        <v>4.4708981283292956E-4</v>
      </c>
      <c r="S19" s="84">
        <f t="shared" si="6"/>
        <v>4.9770815086280402E-3</v>
      </c>
      <c r="T19" s="85">
        <f>分析係数表!F22</f>
        <v>0.41148825065274153</v>
      </c>
      <c r="U19" s="86">
        <f t="shared" si="7"/>
        <v>2.0480105633414601E-3</v>
      </c>
      <c r="V19" s="87">
        <f>分析係数表!D22</f>
        <v>6.2663185378590081E-3</v>
      </c>
      <c r="W19" s="167">
        <f t="shared" si="8"/>
        <v>0</v>
      </c>
      <c r="X19" s="76">
        <f>分析係数表!E22</f>
        <v>5.2219321148825066E-3</v>
      </c>
      <c r="Y19" s="166">
        <f t="shared" si="9"/>
        <v>0</v>
      </c>
    </row>
    <row r="20" spans="1:25" x14ac:dyDescent="0.2">
      <c r="A20" s="6" t="s">
        <v>8</v>
      </c>
      <c r="B20" s="5" t="s">
        <v>269</v>
      </c>
      <c r="C20" s="90"/>
      <c r="D20" s="76">
        <f>投入係数表!Z20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3.7716424747249723E-4</v>
      </c>
      <c r="P20" s="76">
        <f>分析係数表!C23</f>
        <v>0</v>
      </c>
      <c r="Q20" s="82">
        <f t="shared" si="5"/>
        <v>0</v>
      </c>
      <c r="R20" s="83">
        <v>0</v>
      </c>
      <c r="S20" s="84">
        <f t="shared" si="6"/>
        <v>0</v>
      </c>
      <c r="T20" s="85">
        <f>分析係数表!F23</f>
        <v>0.43755958055290756</v>
      </c>
      <c r="U20" s="86">
        <f t="shared" si="7"/>
        <v>0</v>
      </c>
      <c r="V20" s="87">
        <f>分析係数表!D23</f>
        <v>4.9571020019065777E-2</v>
      </c>
      <c r="W20" s="167">
        <f t="shared" si="8"/>
        <v>0</v>
      </c>
      <c r="X20" s="76">
        <f>分析係数表!E23</f>
        <v>4.38512869399428E-2</v>
      </c>
      <c r="Y20" s="166">
        <f t="shared" si="9"/>
        <v>0</v>
      </c>
    </row>
    <row r="21" spans="1:25" x14ac:dyDescent="0.2">
      <c r="A21" s="6" t="s">
        <v>9</v>
      </c>
      <c r="B21" s="5" t="s">
        <v>270</v>
      </c>
      <c r="C21" s="90"/>
      <c r="D21" s="76">
        <f>投入係数表!Z21</f>
        <v>0</v>
      </c>
      <c r="E21" s="77">
        <f t="shared" si="0"/>
        <v>0</v>
      </c>
      <c r="F21" s="76">
        <f>分析係数表!C24</f>
        <v>1</v>
      </c>
      <c r="G21" s="77">
        <f t="shared" si="1"/>
        <v>0</v>
      </c>
      <c r="H21" s="77">
        <v>1.5280536813900968E-2</v>
      </c>
      <c r="I21" s="77">
        <f t="shared" si="2"/>
        <v>1.5280536813900968E-2</v>
      </c>
      <c r="J21" s="76">
        <f>分析係数表!G24</f>
        <v>0.20760410380205191</v>
      </c>
      <c r="K21" s="78">
        <f t="shared" si="3"/>
        <v>3.172302150864172E-3</v>
      </c>
      <c r="L21" s="79"/>
      <c r="M21" s="80"/>
      <c r="N21" s="81">
        <f>分析係数表!H24</f>
        <v>3.9842224789832264E-4</v>
      </c>
      <c r="O21" s="82">
        <f t="shared" si="4"/>
        <v>3.771642474724972E-3</v>
      </c>
      <c r="P21" s="76">
        <f>分析係数表!C24</f>
        <v>1</v>
      </c>
      <c r="Q21" s="82">
        <f t="shared" si="5"/>
        <v>3.771642474724972E-3</v>
      </c>
      <c r="R21" s="83">
        <v>8.062277723266606E-3</v>
      </c>
      <c r="S21" s="84">
        <f t="shared" si="6"/>
        <v>2.3342814537167574E-2</v>
      </c>
      <c r="T21" s="85">
        <f>分析係数表!F24</f>
        <v>0.38986119493059745</v>
      </c>
      <c r="U21" s="86">
        <f t="shared" si="7"/>
        <v>9.100457568503471E-3</v>
      </c>
      <c r="V21" s="87">
        <f>分析係数表!D24</f>
        <v>0.12190706095353047</v>
      </c>
      <c r="W21" s="167">
        <f t="shared" si="8"/>
        <v>0</v>
      </c>
      <c r="X21" s="76">
        <f>分析係数表!E24</f>
        <v>0.12492456246228123</v>
      </c>
      <c r="Y21" s="166">
        <f t="shared" si="9"/>
        <v>0</v>
      </c>
    </row>
    <row r="22" spans="1:25" x14ac:dyDescent="0.2">
      <c r="A22" s="6" t="s">
        <v>10</v>
      </c>
      <c r="B22" s="5" t="s">
        <v>271</v>
      </c>
      <c r="C22" s="90"/>
      <c r="D22" s="76">
        <f>投入係数表!Z22</f>
        <v>0</v>
      </c>
      <c r="E22" s="77">
        <f t="shared" si="0"/>
        <v>0</v>
      </c>
      <c r="F22" s="76">
        <f>分析係数表!C25</f>
        <v>2.3217247097844118E-2</v>
      </c>
      <c r="G22" s="77">
        <f t="shared" si="1"/>
        <v>0</v>
      </c>
      <c r="H22" s="77">
        <v>7.7319575961705194E-4</v>
      </c>
      <c r="I22" s="77">
        <f t="shared" si="2"/>
        <v>7.7319575961705194E-4</v>
      </c>
      <c r="J22" s="76">
        <f>分析係数表!G25</f>
        <v>0.19607843137254902</v>
      </c>
      <c r="K22" s="78">
        <f t="shared" si="3"/>
        <v>1.5160701168961802E-4</v>
      </c>
      <c r="L22" s="79"/>
      <c r="M22" s="80"/>
      <c r="N22" s="81">
        <f>分析係数表!H25</f>
        <v>5.5779114705765173E-4</v>
      </c>
      <c r="O22" s="82">
        <f t="shared" si="4"/>
        <v>5.2802994646149607E-3</v>
      </c>
      <c r="P22" s="76">
        <f>分析係数表!C25</f>
        <v>2.3217247097844118E-2</v>
      </c>
      <c r="Q22" s="82">
        <f t="shared" si="5"/>
        <v>1.2259401742057956E-4</v>
      </c>
      <c r="R22" s="83">
        <v>4.2071167093745668E-4</v>
      </c>
      <c r="S22" s="84">
        <f t="shared" si="6"/>
        <v>1.1939074305545086E-3</v>
      </c>
      <c r="T22" s="85">
        <f>分析係数表!F25</f>
        <v>0.34640522875816993</v>
      </c>
      <c r="U22" s="86">
        <f t="shared" si="7"/>
        <v>4.1357577659731343E-4</v>
      </c>
      <c r="V22" s="87">
        <f>分析係数表!D25</f>
        <v>3.9215686274509803E-2</v>
      </c>
      <c r="W22" s="167">
        <f t="shared" si="8"/>
        <v>0</v>
      </c>
      <c r="X22" s="76">
        <f>分析係数表!E25</f>
        <v>3.9215686274509803E-2</v>
      </c>
      <c r="Y22" s="166">
        <f t="shared" si="9"/>
        <v>0</v>
      </c>
    </row>
    <row r="23" spans="1:25" x14ac:dyDescent="0.2">
      <c r="A23" s="6" t="s">
        <v>11</v>
      </c>
      <c r="B23" s="5" t="s">
        <v>35</v>
      </c>
      <c r="C23" s="90"/>
      <c r="D23" s="76">
        <f>投入係数表!Z23</f>
        <v>0</v>
      </c>
      <c r="E23" s="77">
        <f t="shared" si="0"/>
        <v>0</v>
      </c>
      <c r="F23" s="76">
        <f>分析係数表!C26</f>
        <v>0.3263433813892529</v>
      </c>
      <c r="G23" s="77">
        <f t="shared" si="1"/>
        <v>0</v>
      </c>
      <c r="H23" s="77">
        <v>1.1078146705795419E-2</v>
      </c>
      <c r="I23" s="77">
        <f t="shared" si="2"/>
        <v>1.1078146705795419E-2</v>
      </c>
      <c r="J23" s="76">
        <f>分析係数表!G26</f>
        <v>0.19720279720279721</v>
      </c>
      <c r="K23" s="78">
        <f t="shared" si="3"/>
        <v>2.18464151820581E-3</v>
      </c>
      <c r="L23" s="79"/>
      <c r="M23" s="80"/>
      <c r="N23" s="81">
        <f>分析係数表!H26</f>
        <v>1.195266743694968E-2</v>
      </c>
      <c r="O23" s="82">
        <f t="shared" si="4"/>
        <v>0.11314927424174916</v>
      </c>
      <c r="P23" s="76">
        <f>分析係数表!C26</f>
        <v>0.3263433813892529</v>
      </c>
      <c r="Q23" s="82">
        <f t="shared" si="5"/>
        <v>3.6925516757792314E-2</v>
      </c>
      <c r="R23" s="83">
        <v>3.9176961787535075E-2</v>
      </c>
      <c r="S23" s="84">
        <f t="shared" si="6"/>
        <v>5.0255108493330494E-2</v>
      </c>
      <c r="T23" s="85">
        <f>分析係数表!F26</f>
        <v>0.33496503496503499</v>
      </c>
      <c r="U23" s="86">
        <f t="shared" si="7"/>
        <v>1.6833704173640076E-2</v>
      </c>
      <c r="V23" s="87">
        <f>分析係数表!D26</f>
        <v>7.8321678321678329E-2</v>
      </c>
      <c r="W23" s="167">
        <f t="shared" si="8"/>
        <v>0</v>
      </c>
      <c r="X23" s="76">
        <f>分析係数表!E26</f>
        <v>8.3216783216783219E-2</v>
      </c>
      <c r="Y23" s="166">
        <f t="shared" si="9"/>
        <v>0</v>
      </c>
    </row>
    <row r="24" spans="1:25" x14ac:dyDescent="0.2">
      <c r="A24" s="6" t="s">
        <v>12</v>
      </c>
      <c r="B24" s="5" t="s">
        <v>365</v>
      </c>
      <c r="C24" s="90"/>
      <c r="D24" s="76">
        <f>投入係数表!Z24</f>
        <v>0</v>
      </c>
      <c r="E24" s="77">
        <f t="shared" si="0"/>
        <v>0</v>
      </c>
      <c r="F24" s="76">
        <f>分析係数表!C27</f>
        <v>4.6641791044776171E-2</v>
      </c>
      <c r="G24" s="77">
        <f t="shared" si="1"/>
        <v>0</v>
      </c>
      <c r="H24" s="77">
        <v>1.6362502548985971E-4</v>
      </c>
      <c r="I24" s="77">
        <f t="shared" si="2"/>
        <v>1.6362502548985971E-4</v>
      </c>
      <c r="J24" s="76">
        <f>分析係数表!G27</f>
        <v>0.18461538461538463</v>
      </c>
      <c r="K24" s="78">
        <f t="shared" si="3"/>
        <v>3.0207697013512565E-5</v>
      </c>
      <c r="L24" s="79"/>
      <c r="M24" s="80"/>
      <c r="N24" s="81">
        <f>分析係数表!H27</f>
        <v>1.1394876289892027E-2</v>
      </c>
      <c r="O24" s="82">
        <f t="shared" si="4"/>
        <v>0.1078689747771342</v>
      </c>
      <c r="P24" s="76">
        <f>分析係数表!C27</f>
        <v>4.6641791044776171E-2</v>
      </c>
      <c r="Q24" s="82">
        <f t="shared" si="5"/>
        <v>5.0312021817693247E-3</v>
      </c>
      <c r="R24" s="83">
        <v>5.0470587715843477E-3</v>
      </c>
      <c r="S24" s="84">
        <f t="shared" si="6"/>
        <v>5.2106837970742077E-3</v>
      </c>
      <c r="T24" s="85">
        <f>分析係数表!F27</f>
        <v>0.35384615384615387</v>
      </c>
      <c r="U24" s="86">
        <f t="shared" si="7"/>
        <v>1.8437804205031813E-3</v>
      </c>
      <c r="V24" s="87">
        <f>分析係数表!D27</f>
        <v>3.0769230769230771E-2</v>
      </c>
      <c r="W24" s="167">
        <f t="shared" si="8"/>
        <v>0</v>
      </c>
      <c r="X24" s="76">
        <f>分析係数表!E27</f>
        <v>4.6153846153846156E-2</v>
      </c>
      <c r="Y24" s="166">
        <f t="shared" si="9"/>
        <v>0</v>
      </c>
    </row>
    <row r="25" spans="1:25" x14ac:dyDescent="0.2">
      <c r="A25" s="6" t="s">
        <v>13</v>
      </c>
      <c r="B25" s="5" t="s">
        <v>191</v>
      </c>
      <c r="C25" s="90"/>
      <c r="D25" s="76">
        <f>投入係数表!Z25</f>
        <v>0</v>
      </c>
      <c r="E25" s="77">
        <f t="shared" si="0"/>
        <v>0</v>
      </c>
      <c r="F25" s="76">
        <f>分析係数表!C28</f>
        <v>2.8632025450689325E-2</v>
      </c>
      <c r="G25" s="77">
        <f t="shared" si="1"/>
        <v>0</v>
      </c>
      <c r="H25" s="77">
        <v>1.6732446562789855E-3</v>
      </c>
      <c r="I25" s="77">
        <f t="shared" si="2"/>
        <v>1.6732446562789855E-3</v>
      </c>
      <c r="J25" s="76">
        <f>分析係数表!G28</f>
        <v>0.12903225806451613</v>
      </c>
      <c r="K25" s="78">
        <f t="shared" si="3"/>
        <v>2.1590253629406265E-4</v>
      </c>
      <c r="L25" s="79"/>
      <c r="M25" s="80"/>
      <c r="N25" s="81">
        <f>分析係数表!H28</f>
        <v>2.2510857006255228E-2</v>
      </c>
      <c r="O25" s="82">
        <f t="shared" si="4"/>
        <v>0.21309779982196089</v>
      </c>
      <c r="P25" s="76">
        <f>分析係数表!C28</f>
        <v>2.8632025450689325E-2</v>
      </c>
      <c r="Q25" s="82">
        <f t="shared" si="5"/>
        <v>6.101421627988283E-3</v>
      </c>
      <c r="R25" s="83">
        <v>6.2844632953629621E-3</v>
      </c>
      <c r="S25" s="84">
        <f t="shared" si="6"/>
        <v>7.9577079516419472E-3</v>
      </c>
      <c r="T25" s="85">
        <f>分析係数表!F28</f>
        <v>0.22580645161290322</v>
      </c>
      <c r="U25" s="86">
        <f t="shared" si="7"/>
        <v>1.7969017955320526E-3</v>
      </c>
      <c r="V25" s="87">
        <f>分析係数表!D28</f>
        <v>0.15207373271889402</v>
      </c>
      <c r="W25" s="167">
        <f t="shared" si="8"/>
        <v>0</v>
      </c>
      <c r="X25" s="76">
        <f>分析係数表!E28</f>
        <v>9.6774193548387094E-2</v>
      </c>
      <c r="Y25" s="166">
        <f t="shared" si="9"/>
        <v>0</v>
      </c>
    </row>
    <row r="26" spans="1:25" x14ac:dyDescent="0.2">
      <c r="A26" s="6" t="s">
        <v>14</v>
      </c>
      <c r="B26" s="5" t="s">
        <v>50</v>
      </c>
      <c r="C26" s="90"/>
      <c r="D26" s="76">
        <f>投入係数表!Z26</f>
        <v>0</v>
      </c>
      <c r="E26" s="77">
        <f t="shared" si="0"/>
        <v>0</v>
      </c>
      <c r="F26" s="76">
        <f>分析係数表!C29</f>
        <v>0.63560732113144758</v>
      </c>
      <c r="G26" s="77">
        <f t="shared" si="1"/>
        <v>0</v>
      </c>
      <c r="H26" s="77">
        <v>3.3181814864463942E-2</v>
      </c>
      <c r="I26" s="77">
        <f t="shared" si="2"/>
        <v>3.3181814864463942E-2</v>
      </c>
      <c r="J26" s="76">
        <f>分析係数表!G29</f>
        <v>0.25937031484257872</v>
      </c>
      <c r="K26" s="78">
        <f t="shared" si="3"/>
        <v>8.6063777684441713E-3</v>
      </c>
      <c r="L26" s="79"/>
      <c r="M26" s="80"/>
      <c r="N26" s="81">
        <f>分析係数表!H29</f>
        <v>1.0239451770986892E-2</v>
      </c>
      <c r="O26" s="82">
        <f t="shared" si="4"/>
        <v>9.6931211600431791E-2</v>
      </c>
      <c r="P26" s="76">
        <f>分析係数表!C29</f>
        <v>0.63560732113144758</v>
      </c>
      <c r="Q26" s="82">
        <f t="shared" si="5"/>
        <v>6.1610187739375946E-2</v>
      </c>
      <c r="R26" s="83">
        <v>7.6638897248970175E-2</v>
      </c>
      <c r="S26" s="84">
        <f t="shared" si="6"/>
        <v>0.10982071211343411</v>
      </c>
      <c r="T26" s="85">
        <f>分析係数表!F29</f>
        <v>0.38680659670164919</v>
      </c>
      <c r="U26" s="86">
        <f t="shared" si="7"/>
        <v>4.2479375899949025E-2</v>
      </c>
      <c r="V26" s="87">
        <f>分析係数表!D29</f>
        <v>0.1184407796101949</v>
      </c>
      <c r="W26" s="167">
        <f t="shared" si="8"/>
        <v>0</v>
      </c>
      <c r="X26" s="76">
        <f>分析係数表!E29</f>
        <v>6.5967016491754127E-2</v>
      </c>
      <c r="Y26" s="166">
        <f t="shared" si="9"/>
        <v>0</v>
      </c>
    </row>
    <row r="27" spans="1:25" x14ac:dyDescent="0.2">
      <c r="A27" s="6" t="s">
        <v>15</v>
      </c>
      <c r="B27" s="5" t="s">
        <v>36</v>
      </c>
      <c r="C27" s="90"/>
      <c r="D27" s="76">
        <f>投入係数表!Z27</f>
        <v>1.8867924528301886E-2</v>
      </c>
      <c r="E27" s="77">
        <f t="shared" si="0"/>
        <v>1.8867924528301887</v>
      </c>
      <c r="F27" s="76">
        <f>分析係数表!C30</f>
        <v>1</v>
      </c>
      <c r="G27" s="77">
        <f t="shared" si="1"/>
        <v>1.8867924528301887</v>
      </c>
      <c r="H27" s="77">
        <v>1.915836541027059</v>
      </c>
      <c r="I27" s="77">
        <f t="shared" si="2"/>
        <v>1.915836541027059</v>
      </c>
      <c r="J27" s="76">
        <f>分析係数表!G30</f>
        <v>0.34552666372851476</v>
      </c>
      <c r="K27" s="78">
        <f t="shared" si="3"/>
        <v>0.6619726082702575</v>
      </c>
      <c r="L27" s="79"/>
      <c r="M27" s="80"/>
      <c r="N27" s="81">
        <f>分析係数表!H30</f>
        <v>0</v>
      </c>
      <c r="O27" s="82">
        <f t="shared" si="4"/>
        <v>0</v>
      </c>
      <c r="P27" s="76">
        <f>分析係数表!C30</f>
        <v>1</v>
      </c>
      <c r="Q27" s="82">
        <f t="shared" si="5"/>
        <v>0</v>
      </c>
      <c r="R27" s="83">
        <v>1.6026325982129847E-2</v>
      </c>
      <c r="S27" s="84">
        <f t="shared" si="6"/>
        <v>1.9318628670091889</v>
      </c>
      <c r="T27" s="85">
        <f>分析係数表!F30</f>
        <v>0.44072278536800352</v>
      </c>
      <c r="U27" s="86">
        <f t="shared" si="7"/>
        <v>0.85141598369730664</v>
      </c>
      <c r="V27" s="87">
        <f>分析係数表!D30</f>
        <v>0.15998237108858529</v>
      </c>
      <c r="W27" s="167">
        <f t="shared" si="8"/>
        <v>0</v>
      </c>
      <c r="X27" s="76">
        <f>分析係数表!E30</f>
        <v>8.153371529308065E-2</v>
      </c>
      <c r="Y27" s="166">
        <f t="shared" si="9"/>
        <v>0</v>
      </c>
    </row>
    <row r="28" spans="1:25" x14ac:dyDescent="0.2">
      <c r="A28" s="6" t="s">
        <v>16</v>
      </c>
      <c r="B28" s="5" t="s">
        <v>192</v>
      </c>
      <c r="C28" s="75">
        <f>最終需要_まとめ!C29</f>
        <v>100</v>
      </c>
      <c r="D28" s="76">
        <f>投入係数表!Z28</f>
        <v>9.4339622641509441E-2</v>
      </c>
      <c r="E28" s="77">
        <f t="shared" si="0"/>
        <v>9.433962264150944</v>
      </c>
      <c r="F28" s="76">
        <f>分析係数表!C31</f>
        <v>3.6128152692569859E-2</v>
      </c>
      <c r="G28" s="77">
        <f t="shared" si="1"/>
        <v>0.34083162917518739</v>
      </c>
      <c r="H28" s="77">
        <v>0.38532289752139892</v>
      </c>
      <c r="I28" s="77">
        <f t="shared" si="2"/>
        <v>100.38532289752141</v>
      </c>
      <c r="J28" s="76">
        <f>分析係数表!G31</f>
        <v>5.6603773584905662E-2</v>
      </c>
      <c r="K28" s="78">
        <f t="shared" si="3"/>
        <v>5.6821880885389477</v>
      </c>
      <c r="L28" s="79"/>
      <c r="M28" s="80"/>
      <c r="N28" s="81">
        <f>分析係数表!H31</f>
        <v>2.4303757121797682E-2</v>
      </c>
      <c r="O28" s="82">
        <f t="shared" si="4"/>
        <v>0.23007019095822329</v>
      </c>
      <c r="P28" s="76">
        <f>分析係数表!C31</f>
        <v>3.6128152692569859E-2</v>
      </c>
      <c r="Q28" s="82">
        <f t="shared" si="5"/>
        <v>8.3120109889473961E-3</v>
      </c>
      <c r="R28" s="83">
        <v>9.5057042623566228E-3</v>
      </c>
      <c r="S28" s="84">
        <f t="shared" si="6"/>
        <v>100.39482860178376</v>
      </c>
      <c r="T28" s="85">
        <f>分析係数表!F31</f>
        <v>0.33962264150943394</v>
      </c>
      <c r="U28" s="86">
        <f t="shared" si="7"/>
        <v>34.096356883624672</v>
      </c>
      <c r="V28" s="87">
        <f>分析係数表!D31</f>
        <v>0</v>
      </c>
      <c r="W28" s="167">
        <f t="shared" si="8"/>
        <v>0</v>
      </c>
      <c r="X28" s="76">
        <f>分析係数表!E31</f>
        <v>0</v>
      </c>
      <c r="Y28" s="166">
        <f t="shared" si="9"/>
        <v>0</v>
      </c>
    </row>
    <row r="29" spans="1:25" x14ac:dyDescent="0.2">
      <c r="A29" s="6" t="s">
        <v>17</v>
      </c>
      <c r="B29" s="5" t="s">
        <v>272</v>
      </c>
      <c r="C29" s="90"/>
      <c r="D29" s="76">
        <f>投入係数表!Z29</f>
        <v>0</v>
      </c>
      <c r="E29" s="77">
        <f t="shared" si="0"/>
        <v>0</v>
      </c>
      <c r="F29" s="76">
        <f>分析係数表!C32</f>
        <v>1</v>
      </c>
      <c r="G29" s="77">
        <f t="shared" si="1"/>
        <v>0</v>
      </c>
      <c r="H29" s="77">
        <v>2.6633448891519366E-2</v>
      </c>
      <c r="I29" s="77">
        <f t="shared" si="2"/>
        <v>2.6633448891519366E-2</v>
      </c>
      <c r="J29" s="76">
        <f>分析係数表!G32</f>
        <v>0.14012738853503184</v>
      </c>
      <c r="K29" s="78">
        <f t="shared" si="3"/>
        <v>3.7320756408498472E-3</v>
      </c>
      <c r="L29" s="79"/>
      <c r="M29" s="80"/>
      <c r="N29" s="81">
        <f>分析係数表!H32</f>
        <v>7.0919160125901427E-3</v>
      </c>
      <c r="O29" s="82">
        <f t="shared" si="4"/>
        <v>6.7135236050104491E-2</v>
      </c>
      <c r="P29" s="76">
        <f>分析係数表!C32</f>
        <v>1</v>
      </c>
      <c r="Q29" s="82">
        <f t="shared" si="5"/>
        <v>6.7135236050104491E-2</v>
      </c>
      <c r="R29" s="83">
        <v>8.1062220329273058E-2</v>
      </c>
      <c r="S29" s="84">
        <f t="shared" si="6"/>
        <v>0.10769566922079242</v>
      </c>
      <c r="T29" s="85">
        <f>分析係数表!F32</f>
        <v>0.48195329087048833</v>
      </c>
      <c r="U29" s="86">
        <f t="shared" si="7"/>
        <v>5.1904282193460466E-2</v>
      </c>
      <c r="V29" s="87">
        <f>分析係数表!D32</f>
        <v>1.0615711252653927E-2</v>
      </c>
      <c r="W29" s="167">
        <f t="shared" si="8"/>
        <v>0</v>
      </c>
      <c r="X29" s="76">
        <f>分析係数表!E32</f>
        <v>1.4861995753715499E-2</v>
      </c>
      <c r="Y29" s="166">
        <f t="shared" si="9"/>
        <v>0</v>
      </c>
    </row>
    <row r="30" spans="1:25" x14ac:dyDescent="0.2">
      <c r="A30" s="6" t="s">
        <v>18</v>
      </c>
      <c r="B30" s="5" t="s">
        <v>273</v>
      </c>
      <c r="C30" s="90"/>
      <c r="D30" s="76">
        <f>投入係数表!Z30</f>
        <v>1.8867924528301886E-2</v>
      </c>
      <c r="E30" s="77">
        <f t="shared" si="0"/>
        <v>1.8867924528301887</v>
      </c>
      <c r="F30" s="76">
        <f>分析係数表!C33</f>
        <v>1</v>
      </c>
      <c r="G30" s="77">
        <f t="shared" si="1"/>
        <v>1.8867924528301887</v>
      </c>
      <c r="H30" s="77">
        <v>1.907449499666066</v>
      </c>
      <c r="I30" s="77">
        <f t="shared" si="2"/>
        <v>1.907449499666066</v>
      </c>
      <c r="J30" s="76">
        <f>分析係数表!G33</f>
        <v>0.50577557755775582</v>
      </c>
      <c r="K30" s="78">
        <f t="shared" si="3"/>
        <v>0.96474137235585689</v>
      </c>
      <c r="L30" s="79"/>
      <c r="M30" s="80"/>
      <c r="N30" s="81">
        <f>分析係数表!H33</f>
        <v>1.0358978445356389E-3</v>
      </c>
      <c r="O30" s="82">
        <f t="shared" si="4"/>
        <v>9.8062704342849281E-3</v>
      </c>
      <c r="P30" s="76">
        <f>分析係数表!C33</f>
        <v>1</v>
      </c>
      <c r="Q30" s="82">
        <f t="shared" si="5"/>
        <v>9.8062704342849281E-3</v>
      </c>
      <c r="R30" s="83">
        <v>1.9612800559277818E-2</v>
      </c>
      <c r="S30" s="84">
        <f t="shared" si="6"/>
        <v>1.9270623002253437</v>
      </c>
      <c r="T30" s="85">
        <f>分析係数表!F33</f>
        <v>0.6410891089108911</v>
      </c>
      <c r="U30" s="86">
        <f t="shared" si="7"/>
        <v>1.2354186528672377</v>
      </c>
      <c r="V30" s="87">
        <f>分析係数表!D33</f>
        <v>2.3927392739273929E-2</v>
      </c>
      <c r="W30" s="167">
        <f t="shared" si="8"/>
        <v>0</v>
      </c>
      <c r="X30" s="76">
        <f>分析係数表!E33</f>
        <v>2.0627062706270627E-2</v>
      </c>
      <c r="Y30" s="166">
        <f t="shared" si="9"/>
        <v>0</v>
      </c>
    </row>
    <row r="31" spans="1:25" x14ac:dyDescent="0.2">
      <c r="A31" s="6" t="s">
        <v>19</v>
      </c>
      <c r="B31" s="5" t="s">
        <v>274</v>
      </c>
      <c r="C31" s="90"/>
      <c r="D31" s="76">
        <f>投入係数表!Z31</f>
        <v>1.8867924528301886E-2</v>
      </c>
      <c r="E31" s="77">
        <f t="shared" si="0"/>
        <v>1.8867924528301887</v>
      </c>
      <c r="F31" s="76">
        <f>分析係数表!C34</f>
        <v>0.1150316455696202</v>
      </c>
      <c r="G31" s="77">
        <f t="shared" si="1"/>
        <v>0.2170408406973966</v>
      </c>
      <c r="H31" s="77">
        <v>0.30579005738857501</v>
      </c>
      <c r="I31" s="77">
        <f t="shared" si="2"/>
        <v>0.30579005738857501</v>
      </c>
      <c r="J31" s="76">
        <f>分析係数表!G34</f>
        <v>0.42702251876563802</v>
      </c>
      <c r="K31" s="78">
        <f t="shared" si="3"/>
        <v>0.1305792405195583</v>
      </c>
      <c r="L31" s="79"/>
      <c r="M31" s="80"/>
      <c r="N31" s="81">
        <f>分析係数表!H34</f>
        <v>0.17339336228535002</v>
      </c>
      <c r="O31" s="82">
        <f t="shared" si="4"/>
        <v>1.6414188050003078</v>
      </c>
      <c r="P31" s="76">
        <f>分析係数表!C34</f>
        <v>0.1150316455696202</v>
      </c>
      <c r="Q31" s="82">
        <f t="shared" si="5"/>
        <v>0.18881510620810493</v>
      </c>
      <c r="R31" s="83">
        <v>0.197267914283656</v>
      </c>
      <c r="S31" s="84">
        <f t="shared" si="6"/>
        <v>0.50305797167223099</v>
      </c>
      <c r="T31" s="85">
        <f>分析係数表!F34</f>
        <v>0.70141784820683906</v>
      </c>
      <c r="U31" s="86">
        <f t="shared" si="7"/>
        <v>0.35285384001363324</v>
      </c>
      <c r="V31" s="87">
        <f>分析係数表!D34</f>
        <v>0.4553794829024187</v>
      </c>
      <c r="W31" s="167">
        <f t="shared" si="8"/>
        <v>0</v>
      </c>
      <c r="X31" s="76">
        <f>分析係数表!E34</f>
        <v>0.29190992493744788</v>
      </c>
      <c r="Y31" s="166">
        <f t="shared" si="9"/>
        <v>0</v>
      </c>
    </row>
    <row r="32" spans="1:25" x14ac:dyDescent="0.2">
      <c r="A32" s="6" t="s">
        <v>20</v>
      </c>
      <c r="B32" s="5" t="s">
        <v>37</v>
      </c>
      <c r="C32" s="90"/>
      <c r="D32" s="76">
        <f>投入係数表!Z32</f>
        <v>1.8867924528301886E-2</v>
      </c>
      <c r="E32" s="77">
        <f t="shared" si="0"/>
        <v>1.8867924528301887</v>
      </c>
      <c r="F32" s="76">
        <f>分析係数表!C35</f>
        <v>3.8036267138434332E-2</v>
      </c>
      <c r="G32" s="77">
        <f t="shared" si="1"/>
        <v>7.1766541770630812E-2</v>
      </c>
      <c r="H32" s="77">
        <v>0.1150834257848556</v>
      </c>
      <c r="I32" s="77">
        <f t="shared" si="2"/>
        <v>0.1150834257848556</v>
      </c>
      <c r="J32" s="76">
        <f>分析係数表!G35</f>
        <v>0.34782608695652173</v>
      </c>
      <c r="K32" s="78">
        <f t="shared" si="3"/>
        <v>4.0029017664297596E-2</v>
      </c>
      <c r="L32" s="79"/>
      <c r="M32" s="80"/>
      <c r="N32" s="81">
        <f>分析係数表!H35</f>
        <v>6.6058408701541893E-2</v>
      </c>
      <c r="O32" s="82">
        <f t="shared" si="4"/>
        <v>0.62533832230940034</v>
      </c>
      <c r="P32" s="76">
        <f>分析係数表!C35</f>
        <v>3.8036267138434332E-2</v>
      </c>
      <c r="Q32" s="82">
        <f t="shared" si="5"/>
        <v>2.3785535479260701E-2</v>
      </c>
      <c r="R32" s="83">
        <v>2.7189991438482903E-2</v>
      </c>
      <c r="S32" s="84">
        <f t="shared" si="6"/>
        <v>0.1422734172233385</v>
      </c>
      <c r="T32" s="85">
        <f>分析係数表!F35</f>
        <v>0.69565217391304346</v>
      </c>
      <c r="U32" s="86">
        <f t="shared" si="7"/>
        <v>9.8972811981452871E-2</v>
      </c>
      <c r="V32" s="87">
        <f>分析係数表!D35</f>
        <v>0.27173913043478259</v>
      </c>
      <c r="W32" s="167">
        <f t="shared" si="8"/>
        <v>0</v>
      </c>
      <c r="X32" s="76">
        <f>分析係数表!E35</f>
        <v>0.25</v>
      </c>
      <c r="Y32" s="166">
        <f t="shared" si="9"/>
        <v>0</v>
      </c>
    </row>
    <row r="33" spans="1:25" x14ac:dyDescent="0.2">
      <c r="A33" s="6" t="s">
        <v>21</v>
      </c>
      <c r="B33" s="5" t="s">
        <v>38</v>
      </c>
      <c r="C33" s="90"/>
      <c r="D33" s="76">
        <f>投入係数表!Z33</f>
        <v>0</v>
      </c>
      <c r="E33" s="77">
        <f t="shared" si="0"/>
        <v>0</v>
      </c>
      <c r="F33" s="76">
        <f>分析係数表!C36</f>
        <v>0.6983193277310924</v>
      </c>
      <c r="G33" s="77">
        <f t="shared" si="1"/>
        <v>0</v>
      </c>
      <c r="H33" s="77">
        <v>0.13064428642421166</v>
      </c>
      <c r="I33" s="77">
        <f t="shared" si="2"/>
        <v>0.13064428642421166</v>
      </c>
      <c r="J33" s="76">
        <f>分析係数表!G36</f>
        <v>2.0048115477145148E-3</v>
      </c>
      <c r="K33" s="78">
        <f t="shared" si="3"/>
        <v>2.6191717406618217E-4</v>
      </c>
      <c r="L33" s="79"/>
      <c r="M33" s="80"/>
      <c r="N33" s="81">
        <f>分析係数表!H36</f>
        <v>0.13239571297661262</v>
      </c>
      <c r="O33" s="82">
        <f t="shared" si="4"/>
        <v>1.2533167943511083</v>
      </c>
      <c r="P33" s="76">
        <f>分析係数表!C36</f>
        <v>0.6983193277310924</v>
      </c>
      <c r="Q33" s="82">
        <f t="shared" si="5"/>
        <v>0.87521534126535372</v>
      </c>
      <c r="R33" s="83">
        <v>0.89513712085992025</v>
      </c>
      <c r="S33" s="84">
        <f t="shared" si="6"/>
        <v>1.025781407284132</v>
      </c>
      <c r="T33" s="85">
        <f>分析係数表!F36</f>
        <v>0.90136327185244591</v>
      </c>
      <c r="U33" s="86">
        <f t="shared" si="7"/>
        <v>0.92460168547503163</v>
      </c>
      <c r="V33" s="87">
        <f>分析係数表!D36</f>
        <v>3.6086607858861267E-3</v>
      </c>
      <c r="W33" s="167">
        <f t="shared" si="8"/>
        <v>0</v>
      </c>
      <c r="X33" s="76">
        <f>分析係数表!E36</f>
        <v>4.0096230954290296E-4</v>
      </c>
      <c r="Y33" s="166">
        <f t="shared" si="9"/>
        <v>0</v>
      </c>
    </row>
    <row r="34" spans="1:25" x14ac:dyDescent="0.2">
      <c r="A34" s="6" t="s">
        <v>22</v>
      </c>
      <c r="B34" s="5" t="s">
        <v>377</v>
      </c>
      <c r="C34" s="90"/>
      <c r="D34" s="76">
        <f>投入係数表!Z34</f>
        <v>3.7735849056603772E-2</v>
      </c>
      <c r="E34" s="77">
        <f t="shared" si="0"/>
        <v>3.7735849056603774</v>
      </c>
      <c r="F34" s="76">
        <f>分析係数表!C37</f>
        <v>0.25193798449612403</v>
      </c>
      <c r="G34" s="77">
        <f t="shared" si="1"/>
        <v>0.95070937545707179</v>
      </c>
      <c r="H34" s="77">
        <v>1.1116229569438454</v>
      </c>
      <c r="I34" s="77">
        <f t="shared" si="2"/>
        <v>1.1116229569438454</v>
      </c>
      <c r="J34" s="76">
        <f>分析係数表!G37</f>
        <v>0.36436436436436437</v>
      </c>
      <c r="K34" s="78">
        <f t="shared" si="3"/>
        <v>0.40503579211967938</v>
      </c>
      <c r="L34" s="79"/>
      <c r="M34" s="80"/>
      <c r="N34" s="81">
        <f>分析係数表!H37</f>
        <v>5.107773218056496E-2</v>
      </c>
      <c r="O34" s="82">
        <f t="shared" si="4"/>
        <v>0.48352456525974136</v>
      </c>
      <c r="P34" s="76">
        <f>分析係数表!C37</f>
        <v>0.25193798449612403</v>
      </c>
      <c r="Q34" s="82">
        <f t="shared" si="5"/>
        <v>0.12181820442590383</v>
      </c>
      <c r="R34" s="83">
        <v>0.13530988839099478</v>
      </c>
      <c r="S34" s="84">
        <f t="shared" si="6"/>
        <v>1.2469328453348401</v>
      </c>
      <c r="T34" s="85">
        <f>分析係数表!F37</f>
        <v>0.67567567567567566</v>
      </c>
      <c r="U34" s="86">
        <f t="shared" si="7"/>
        <v>0.8425221927938108</v>
      </c>
      <c r="V34" s="87">
        <f>分析係数表!D37</f>
        <v>9.1091091091091092E-2</v>
      </c>
      <c r="W34" s="167">
        <f t="shared" si="8"/>
        <v>0</v>
      </c>
      <c r="X34" s="76">
        <f>分析係数表!E37</f>
        <v>7.6576576576576572E-2</v>
      </c>
      <c r="Y34" s="166">
        <f t="shared" si="9"/>
        <v>0</v>
      </c>
    </row>
    <row r="35" spans="1:25" x14ac:dyDescent="0.2">
      <c r="A35" s="6" t="s">
        <v>23</v>
      </c>
      <c r="B35" s="5" t="s">
        <v>193</v>
      </c>
      <c r="C35" s="90"/>
      <c r="D35" s="76">
        <f>投入係数表!Z35</f>
        <v>0</v>
      </c>
      <c r="E35" s="77">
        <f t="shared" si="0"/>
        <v>0</v>
      </c>
      <c r="F35" s="76">
        <f>分析係数表!C38</f>
        <v>5.8638743455497355E-2</v>
      </c>
      <c r="G35" s="77">
        <f t="shared" si="1"/>
        <v>0</v>
      </c>
      <c r="H35" s="77">
        <v>1.5410336685671591E-2</v>
      </c>
      <c r="I35" s="77">
        <f t="shared" si="2"/>
        <v>1.5410336685671591E-2</v>
      </c>
      <c r="J35" s="76">
        <f>分析係数表!G38</f>
        <v>6.6115702479338845E-2</v>
      </c>
      <c r="K35" s="78">
        <f t="shared" si="3"/>
        <v>1.0188652354163035E-3</v>
      </c>
      <c r="L35" s="79"/>
      <c r="M35" s="80"/>
      <c r="N35" s="81">
        <f>分析係数表!H38</f>
        <v>4.4663133989401971E-2</v>
      </c>
      <c r="O35" s="82">
        <f t="shared" si="4"/>
        <v>0.42280112141666937</v>
      </c>
      <c r="P35" s="76">
        <f>分析係数表!C38</f>
        <v>5.8638743455497355E-2</v>
      </c>
      <c r="Q35" s="82">
        <f t="shared" si="5"/>
        <v>2.4792526491448665E-2</v>
      </c>
      <c r="R35" s="83">
        <v>2.7797955274185673E-2</v>
      </c>
      <c r="S35" s="84">
        <f t="shared" si="6"/>
        <v>4.3208291959857266E-2</v>
      </c>
      <c r="T35" s="85">
        <f>分析係数表!F38</f>
        <v>0.57851239669421484</v>
      </c>
      <c r="U35" s="86">
        <f t="shared" si="7"/>
        <v>2.4996532538760399E-2</v>
      </c>
      <c r="V35" s="87">
        <f>分析係数表!D38</f>
        <v>8.2644628099173556E-2</v>
      </c>
      <c r="W35" s="167">
        <f t="shared" si="8"/>
        <v>0</v>
      </c>
      <c r="X35" s="76">
        <f>分析係数表!E38</f>
        <v>0</v>
      </c>
      <c r="Y35" s="166">
        <f t="shared" si="9"/>
        <v>0</v>
      </c>
    </row>
    <row r="36" spans="1:25" x14ac:dyDescent="0.2">
      <c r="A36" s="6" t="s">
        <v>24</v>
      </c>
      <c r="B36" s="5" t="s">
        <v>39</v>
      </c>
      <c r="C36" s="90"/>
      <c r="D36" s="76">
        <f>投入係数表!Z36</f>
        <v>0</v>
      </c>
      <c r="E36" s="77">
        <f t="shared" si="0"/>
        <v>0</v>
      </c>
      <c r="F36" s="76">
        <f>分析係数表!C39</f>
        <v>1</v>
      </c>
      <c r="G36" s="77">
        <f t="shared" si="1"/>
        <v>0</v>
      </c>
      <c r="H36" s="77">
        <v>6.1221198888490869E-2</v>
      </c>
      <c r="I36" s="77">
        <f t="shared" si="2"/>
        <v>6.1221198888490869E-2</v>
      </c>
      <c r="J36" s="76">
        <f>分析係数表!G39</f>
        <v>0.34956843403205917</v>
      </c>
      <c r="K36" s="78">
        <f t="shared" si="3"/>
        <v>2.1400998625014996E-2</v>
      </c>
      <c r="L36" s="79"/>
      <c r="M36" s="80"/>
      <c r="N36" s="81">
        <f>分析係数表!H39</f>
        <v>4.0639069285628906E-3</v>
      </c>
      <c r="O36" s="82">
        <f t="shared" si="4"/>
        <v>3.8470753242194712E-2</v>
      </c>
      <c r="P36" s="76">
        <f>分析係数表!C39</f>
        <v>1</v>
      </c>
      <c r="Q36" s="82">
        <f t="shared" si="5"/>
        <v>3.8470753242194712E-2</v>
      </c>
      <c r="R36" s="83">
        <v>6.865975017023071E-2</v>
      </c>
      <c r="S36" s="84">
        <f t="shared" si="6"/>
        <v>0.12988094905872158</v>
      </c>
      <c r="T36" s="85">
        <f>分析係数表!F39</f>
        <v>0.6997533908754624</v>
      </c>
      <c r="U36" s="86">
        <f t="shared" si="7"/>
        <v>9.0884634513963627E-2</v>
      </c>
      <c r="V36" s="87">
        <f>分析係数表!D39</f>
        <v>6.7817509247842175E-2</v>
      </c>
      <c r="W36" s="167">
        <f t="shared" si="8"/>
        <v>0</v>
      </c>
      <c r="X36" s="76">
        <f>分析係数表!E39</f>
        <v>8.0764488286066582E-2</v>
      </c>
      <c r="Y36" s="166">
        <f t="shared" si="9"/>
        <v>0</v>
      </c>
    </row>
    <row r="37" spans="1:25" x14ac:dyDescent="0.2">
      <c r="A37" s="6" t="s">
        <v>25</v>
      </c>
      <c r="B37" s="5" t="s">
        <v>40</v>
      </c>
      <c r="C37" s="90"/>
      <c r="D37" s="76">
        <f>投入係数表!Z37</f>
        <v>0</v>
      </c>
      <c r="E37" s="77">
        <f t="shared" si="0"/>
        <v>0</v>
      </c>
      <c r="F37" s="76">
        <f>分析係数表!C40</f>
        <v>0.52321668909825036</v>
      </c>
      <c r="G37" s="77">
        <f t="shared" si="1"/>
        <v>0</v>
      </c>
      <c r="H37" s="77">
        <v>4.0777155084194402E-4</v>
      </c>
      <c r="I37" s="77">
        <f t="shared" si="2"/>
        <v>4.0777155084194402E-4</v>
      </c>
      <c r="J37" s="76">
        <f>分析係数表!G40</f>
        <v>0.58262454434993927</v>
      </c>
      <c r="K37" s="78">
        <f t="shared" si="3"/>
        <v>2.3757771400815573E-4</v>
      </c>
      <c r="L37" s="79"/>
      <c r="M37" s="80"/>
      <c r="N37" s="81">
        <f>分析係数表!H40</f>
        <v>2.9881668592374198E-2</v>
      </c>
      <c r="O37" s="82">
        <f t="shared" si="4"/>
        <v>0.28287318560437291</v>
      </c>
      <c r="P37" s="76">
        <f>分析係数表!C40</f>
        <v>0.52321668909825036</v>
      </c>
      <c r="Q37" s="82">
        <f t="shared" si="5"/>
        <v>0.14800397160659484</v>
      </c>
      <c r="R37" s="83">
        <v>0.14805936059690425</v>
      </c>
      <c r="S37" s="84">
        <f t="shared" si="6"/>
        <v>0.14846713214774621</v>
      </c>
      <c r="T37" s="85">
        <f>分析係数表!F40</f>
        <v>0.77642770352369384</v>
      </c>
      <c r="U37" s="86">
        <f t="shared" si="7"/>
        <v>0.11527399446222336</v>
      </c>
      <c r="V37" s="87">
        <f>分析係数表!D40</f>
        <v>0.18529769137302551</v>
      </c>
      <c r="W37" s="167">
        <f t="shared" si="8"/>
        <v>0</v>
      </c>
      <c r="X37" s="76">
        <f>分析係数表!E40</f>
        <v>0.10328068043742406</v>
      </c>
      <c r="Y37" s="166">
        <f t="shared" si="9"/>
        <v>0</v>
      </c>
    </row>
    <row r="38" spans="1:25" x14ac:dyDescent="0.2">
      <c r="A38" s="6" t="s">
        <v>26</v>
      </c>
      <c r="B38" s="5" t="s">
        <v>276</v>
      </c>
      <c r="C38" s="90"/>
      <c r="D38" s="76">
        <f>投入係数表!Z38</f>
        <v>0</v>
      </c>
      <c r="E38" s="77">
        <f t="shared" si="0"/>
        <v>0</v>
      </c>
      <c r="F38" s="76">
        <f>分析係数表!C41</f>
        <v>0.20545717383447781</v>
      </c>
      <c r="G38" s="77">
        <f t="shared" si="1"/>
        <v>0</v>
      </c>
      <c r="H38" s="77">
        <v>5.7552100747468922E-4</v>
      </c>
      <c r="I38" s="77">
        <f t="shared" si="2"/>
        <v>5.7552100747468922E-4</v>
      </c>
      <c r="J38" s="76">
        <f>分析係数表!G41</f>
        <v>0.49662731871838112</v>
      </c>
      <c r="K38" s="78">
        <f t="shared" si="3"/>
        <v>2.858194548082563E-4</v>
      </c>
      <c r="L38" s="79"/>
      <c r="M38" s="80"/>
      <c r="N38" s="81">
        <f>分析係数表!H41</f>
        <v>5.2870632296107417E-2</v>
      </c>
      <c r="O38" s="82">
        <f t="shared" si="4"/>
        <v>0.50049695639600378</v>
      </c>
      <c r="P38" s="76">
        <f>分析係数表!C41</f>
        <v>0.20545717383447781</v>
      </c>
      <c r="Q38" s="82">
        <f t="shared" si="5"/>
        <v>0.10283069017388081</v>
      </c>
      <c r="R38" s="83">
        <v>0.10341820227356284</v>
      </c>
      <c r="S38" s="84">
        <f t="shared" si="6"/>
        <v>0.10399372328103752</v>
      </c>
      <c r="T38" s="85">
        <f>分析係数表!F41</f>
        <v>0.59106239460370991</v>
      </c>
      <c r="U38" s="86">
        <f t="shared" si="7"/>
        <v>6.1466779106245616E-2</v>
      </c>
      <c r="V38" s="87">
        <f>分析係数表!D41</f>
        <v>0.2799325463743676</v>
      </c>
      <c r="W38" s="167">
        <f t="shared" si="8"/>
        <v>0</v>
      </c>
      <c r="X38" s="76">
        <f>分析係数表!E41</f>
        <v>0.26559865092748736</v>
      </c>
      <c r="Y38" s="166">
        <f t="shared" si="9"/>
        <v>0</v>
      </c>
    </row>
    <row r="39" spans="1:25" x14ac:dyDescent="0.2">
      <c r="A39" s="6" t="s">
        <v>51</v>
      </c>
      <c r="B39" s="5" t="s">
        <v>367</v>
      </c>
      <c r="C39" s="90"/>
      <c r="D39" s="76">
        <f>投入係数表!Z39</f>
        <v>0</v>
      </c>
      <c r="E39" s="77">
        <f>$C$28*D39</f>
        <v>0</v>
      </c>
      <c r="F39" s="76">
        <f>分析係数表!C42</f>
        <v>0.63260340632603407</v>
      </c>
      <c r="G39" s="77">
        <f>E39*F39</f>
        <v>0</v>
      </c>
      <c r="H39" s="77">
        <v>7.2141683412852344E-3</v>
      </c>
      <c r="I39" s="77">
        <f>C39+H39</f>
        <v>7.2141683412852344E-3</v>
      </c>
      <c r="J39" s="76">
        <f>分析係数表!G42</f>
        <v>0.48091603053435117</v>
      </c>
      <c r="K39" s="78">
        <f>I39*J39</f>
        <v>3.4694092022974792E-3</v>
      </c>
      <c r="L39" s="79"/>
      <c r="M39" s="80"/>
      <c r="N39" s="81">
        <f>分析係数表!H42</f>
        <v>1.4900992071397267E-2</v>
      </c>
      <c r="O39" s="82">
        <f t="shared" si="4"/>
        <v>0.14105942855471396</v>
      </c>
      <c r="P39" s="76">
        <f>分析係数表!C42</f>
        <v>0.63260340632603407</v>
      </c>
      <c r="Q39" s="82">
        <f>O39*P39</f>
        <v>8.9234674998115882E-2</v>
      </c>
      <c r="R39" s="83">
        <v>9.0720703506970882E-2</v>
      </c>
      <c r="S39" s="84">
        <f>I39+R39</f>
        <v>9.7934871848256111E-2</v>
      </c>
      <c r="T39" s="85">
        <f>分析係数表!F42</f>
        <v>0.54580152671755722</v>
      </c>
      <c r="U39" s="86">
        <f>S39*T39</f>
        <v>5.3453002573666503E-2</v>
      </c>
      <c r="V39" s="87">
        <f>分析係数表!D42</f>
        <v>0.26335877862595419</v>
      </c>
      <c r="W39" s="167">
        <f>ROUND(S39*V39,0)</f>
        <v>0</v>
      </c>
      <c r="X39" s="76">
        <f>分析係数表!E42</f>
        <v>0.19083969465648856</v>
      </c>
      <c r="Y39" s="166">
        <f>ROUND(S39*X39,0)</f>
        <v>0</v>
      </c>
    </row>
    <row r="40" spans="1:25" x14ac:dyDescent="0.2">
      <c r="A40" s="6" t="s">
        <v>194</v>
      </c>
      <c r="B40" s="5" t="s">
        <v>41</v>
      </c>
      <c r="C40" s="90"/>
      <c r="D40" s="76">
        <f>投入係数表!Z40</f>
        <v>7.5471698113207544E-2</v>
      </c>
      <c r="E40" s="77">
        <f>$C$28*D40</f>
        <v>7.5471698113207548</v>
      </c>
      <c r="F40" s="76">
        <f>分析係数表!C43</f>
        <v>0.18460513162279235</v>
      </c>
      <c r="G40" s="77">
        <f>E40*F40</f>
        <v>1.3932462763984328</v>
      </c>
      <c r="H40" s="77">
        <v>1.7703388241050071</v>
      </c>
      <c r="I40" s="77">
        <f>C40+H40</f>
        <v>1.7703388241050071</v>
      </c>
      <c r="J40" s="76">
        <f>分析係数表!G43</f>
        <v>0.34455128205128205</v>
      </c>
      <c r="K40" s="78">
        <f>I40*J40</f>
        <v>0.60997251151053933</v>
      </c>
      <c r="L40" s="79"/>
      <c r="M40" s="80"/>
      <c r="N40" s="81">
        <f>分析係数表!H43</f>
        <v>4.0001593688991595E-2</v>
      </c>
      <c r="O40" s="82">
        <f t="shared" si="4"/>
        <v>0.37867290446238722</v>
      </c>
      <c r="P40" s="76">
        <f>分析係数表!C43</f>
        <v>0.18460513162279235</v>
      </c>
      <c r="Q40" s="82">
        <f>O40*P40</f>
        <v>6.9904961370264071E-2</v>
      </c>
      <c r="R40" s="83">
        <v>9.1487624382799282E-2</v>
      </c>
      <c r="S40" s="84">
        <f>I40+R40</f>
        <v>1.8618264484878064</v>
      </c>
      <c r="T40" s="85">
        <f>分析係数表!F43</f>
        <v>0.64423076923076927</v>
      </c>
      <c r="U40" s="86">
        <f>S40*T40</f>
        <v>1.1994458850834908</v>
      </c>
      <c r="V40" s="87">
        <f>分析係数表!D43</f>
        <v>0.36378205128205127</v>
      </c>
      <c r="W40" s="167">
        <f>ROUND(S40*V40,0)</f>
        <v>1</v>
      </c>
      <c r="X40" s="76">
        <f>分析係数表!E43</f>
        <v>0.22596153846153846</v>
      </c>
      <c r="Y40" s="166">
        <f>ROUND(S40*X40,0)</f>
        <v>0</v>
      </c>
    </row>
    <row r="41" spans="1:25" x14ac:dyDescent="0.2">
      <c r="A41" s="6" t="s">
        <v>340</v>
      </c>
      <c r="B41" s="5" t="s">
        <v>42</v>
      </c>
      <c r="C41" s="90"/>
      <c r="D41" s="76">
        <f>投入係数表!Z41</f>
        <v>0</v>
      </c>
      <c r="E41" s="77">
        <f>$C$28*D41</f>
        <v>0</v>
      </c>
      <c r="F41" s="76">
        <f>分析係数表!C44</f>
        <v>0.21127596439169138</v>
      </c>
      <c r="G41" s="77">
        <f>E41*F41</f>
        <v>0</v>
      </c>
      <c r="H41" s="77">
        <v>3.8387375238502756E-4</v>
      </c>
      <c r="I41" s="77">
        <f>C41+H41</f>
        <v>3.8387375238502756E-4</v>
      </c>
      <c r="J41" s="76">
        <f>分析係数表!G44</f>
        <v>0.28586387434554972</v>
      </c>
      <c r="K41" s="78">
        <f>I41*J41</f>
        <v>1.0973563811634818E-4</v>
      </c>
      <c r="L41" s="79"/>
      <c r="M41" s="80"/>
      <c r="N41" s="81">
        <f>分析係数表!H44</f>
        <v>0.11633929638631021</v>
      </c>
      <c r="O41" s="82">
        <f t="shared" si="4"/>
        <v>1.1013196026196919</v>
      </c>
      <c r="P41" s="76">
        <f>分析係数表!C44</f>
        <v>0.21127596439169138</v>
      </c>
      <c r="Q41" s="82">
        <f>O41*P41</f>
        <v>0.23268236114694973</v>
      </c>
      <c r="R41" s="83">
        <v>0.23393962439870924</v>
      </c>
      <c r="S41" s="84">
        <f>I41+R41</f>
        <v>0.23432349815109427</v>
      </c>
      <c r="T41" s="85">
        <f>分析係数表!F44</f>
        <v>0.54973821989528793</v>
      </c>
      <c r="U41" s="86">
        <f>S41*T41</f>
        <v>0.12881658275321936</v>
      </c>
      <c r="V41" s="87">
        <f>分析係数表!D44</f>
        <v>0.41256544502617803</v>
      </c>
      <c r="W41" s="167">
        <f>ROUND(S41*V41,0)</f>
        <v>0</v>
      </c>
      <c r="X41" s="76">
        <f>分析係数表!E44</f>
        <v>0.29528795811518327</v>
      </c>
      <c r="Y41" s="166">
        <f>ROUND(S41*X41,0)</f>
        <v>0</v>
      </c>
    </row>
    <row r="42" spans="1:25" x14ac:dyDescent="0.2">
      <c r="A42" s="6" t="s">
        <v>341</v>
      </c>
      <c r="B42" s="5" t="s">
        <v>278</v>
      </c>
      <c r="C42" s="90"/>
      <c r="D42" s="76">
        <f>投入係数表!Z42</f>
        <v>0</v>
      </c>
      <c r="E42" s="77">
        <f>$C$28*D42</f>
        <v>0</v>
      </c>
      <c r="F42" s="76">
        <f>分析係数表!C45</f>
        <v>1</v>
      </c>
      <c r="G42" s="77">
        <f>E42*F42</f>
        <v>0</v>
      </c>
      <c r="H42" s="77">
        <v>2.5844280776783878E-2</v>
      </c>
      <c r="I42" s="77">
        <f>C42+H42</f>
        <v>2.5844280776783878E-2</v>
      </c>
      <c r="J42" s="76">
        <f>分析係数表!G45</f>
        <v>0</v>
      </c>
      <c r="K42" s="78">
        <f>I42*J42</f>
        <v>0</v>
      </c>
      <c r="L42" s="79"/>
      <c r="M42" s="80"/>
      <c r="N42" s="81">
        <f>分析係数表!H45</f>
        <v>0</v>
      </c>
      <c r="O42" s="82">
        <f t="shared" si="4"/>
        <v>0</v>
      </c>
      <c r="P42" s="76">
        <f>分析係数表!C45</f>
        <v>1</v>
      </c>
      <c r="Q42" s="82">
        <f>O42*P42</f>
        <v>0</v>
      </c>
      <c r="R42" s="83">
        <v>5.8309091578528597E-3</v>
      </c>
      <c r="S42" s="84">
        <f>I42+R42</f>
        <v>3.1675189934636735E-2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投入係数表!Z43</f>
        <v>0</v>
      </c>
      <c r="E43" s="77">
        <f>$C$28*D43</f>
        <v>0</v>
      </c>
      <c r="F43" s="76">
        <f>分析係数表!C46</f>
        <v>0.67444574095682608</v>
      </c>
      <c r="G43" s="77">
        <f>E43*F43</f>
        <v>0</v>
      </c>
      <c r="H43" s="77">
        <v>0.32520251519666254</v>
      </c>
      <c r="I43" s="77">
        <f>C43+H43</f>
        <v>0.32520251519666254</v>
      </c>
      <c r="J43" s="76">
        <f>分析係数表!G46</f>
        <v>1.0362694300518135E-2</v>
      </c>
      <c r="K43" s="78">
        <f>I43*J43</f>
        <v>3.3699742507426172E-3</v>
      </c>
      <c r="L43" s="79"/>
      <c r="M43" s="80"/>
      <c r="N43" s="81">
        <f>分析係数表!H46</f>
        <v>2.3785808199529863E-2</v>
      </c>
      <c r="O43" s="82">
        <f t="shared" si="4"/>
        <v>0.22516705574108084</v>
      </c>
      <c r="P43" s="76">
        <f>分析係数表!C46</f>
        <v>0.67444574095682608</v>
      </c>
      <c r="Q43" s="82">
        <f>O43*P43</f>
        <v>0.15186296174836023</v>
      </c>
      <c r="R43" s="83">
        <v>0.16036173597553072</v>
      </c>
      <c r="S43" s="84">
        <f>I43+R43</f>
        <v>0.48556425117219326</v>
      </c>
      <c r="T43" s="85">
        <f>分析係数表!F46</f>
        <v>0.31433506044905007</v>
      </c>
      <c r="U43" s="86">
        <f>S43*T43</f>
        <v>0.1526298682441091</v>
      </c>
      <c r="V43" s="87">
        <f>分析係数表!D46</f>
        <v>0</v>
      </c>
      <c r="W43" s="167">
        <f>ROUND(S43*V43,0)</f>
        <v>0</v>
      </c>
      <c r="X43" s="76">
        <f>分析係数表!E46</f>
        <v>1.7271157167530224E-3</v>
      </c>
      <c r="Y43" s="166">
        <f>ROUND(S43*X43,0)</f>
        <v>0</v>
      </c>
    </row>
    <row r="44" spans="1:25" x14ac:dyDescent="0.2">
      <c r="A44" s="192">
        <v>40</v>
      </c>
      <c r="B44" s="14" t="s">
        <v>150</v>
      </c>
      <c r="C44" s="197">
        <f>SUM(C5:C43)</f>
        <v>100</v>
      </c>
      <c r="D44" s="92">
        <f>投入係数表!Z44</f>
        <v>0.64150943396226412</v>
      </c>
      <c r="E44" s="91">
        <f>SUM(E5:E43)</f>
        <v>64.150943396226396</v>
      </c>
      <c r="F44" s="92">
        <f>分析係数表!C47</f>
        <v>0.30293510145279712</v>
      </c>
      <c r="G44" s="91">
        <f>SUM(G5:G43)</f>
        <v>24.535541070095451</v>
      </c>
      <c r="H44" s="91">
        <f>SUM(H5:H43)</f>
        <v>26.982495573318339</v>
      </c>
      <c r="I44" s="91">
        <f>SUM(I5:I43)</f>
        <v>126.98249557331837</v>
      </c>
      <c r="J44" s="92">
        <f>分析係数表!G47</f>
        <v>0.26248630220382319</v>
      </c>
      <c r="K44" s="93">
        <f>SUM(K5:K43)</f>
        <v>15.097999118520265</v>
      </c>
      <c r="L44" s="94">
        <f>最終需要_まとめ!$L$33</f>
        <v>0.627</v>
      </c>
      <c r="M44" s="91">
        <f>K44*L44</f>
        <v>9.4664454473122071</v>
      </c>
      <c r="N44" s="95">
        <f>分析係数表!H47</f>
        <v>1</v>
      </c>
      <c r="O44" s="96">
        <f>SUM(O5:O43)</f>
        <v>9.4664454473122071</v>
      </c>
      <c r="P44" s="92">
        <f>分析係数表!C47</f>
        <v>0.30293510145279712</v>
      </c>
      <c r="Q44" s="96">
        <f>SUM(Q5:Q43)</f>
        <v>2.4270616290687546</v>
      </c>
      <c r="R44" s="91">
        <f>SUM(R7:R43)</f>
        <v>2.5177898102506648</v>
      </c>
      <c r="S44" s="97">
        <f>SUM(S5:S43)</f>
        <v>129.65812930396038</v>
      </c>
      <c r="T44" s="98">
        <f>分析係数表!F47</f>
        <v>0.4935102885669061</v>
      </c>
      <c r="U44" s="99">
        <f>SUM(U5:U43)</f>
        <v>51.123222795206857</v>
      </c>
      <c r="V44" s="100">
        <f>分析係数表!D47</f>
        <v>0.11041032509436259</v>
      </c>
      <c r="W44" s="164">
        <f>SUM(W5:W43)</f>
        <v>1</v>
      </c>
      <c r="X44" s="92">
        <f>分析係数表!E47</f>
        <v>8.4451479361987089E-2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285</v>
      </c>
      <c r="S2" s="3" t="s">
        <v>152</v>
      </c>
      <c r="U2" s="64" t="s">
        <v>209</v>
      </c>
      <c r="W2" s="3" t="s">
        <v>130</v>
      </c>
      <c r="Y2" s="3" t="s">
        <v>153</v>
      </c>
    </row>
    <row r="3" spans="1:25" ht="44" x14ac:dyDescent="0.2">
      <c r="B3" s="65"/>
      <c r="C3" s="66" t="s">
        <v>227</v>
      </c>
      <c r="D3" s="66" t="s">
        <v>315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投入係数表!AA5</f>
        <v>0</v>
      </c>
      <c r="E5" s="77">
        <f t="shared" ref="E5:E38" si="0">$C$29*D5</f>
        <v>0</v>
      </c>
      <c r="F5" s="76">
        <f>分析係数表!C8</f>
        <v>0.98909090909090913</v>
      </c>
      <c r="G5" s="77">
        <f t="shared" ref="G5:G38" si="1">E5*F5</f>
        <v>0</v>
      </c>
      <c r="H5" s="77">
        <f t="array" ref="H5:H43">MMULT(逆行列係数!C5:AO43,'25'!G5:G43)</f>
        <v>8.4879379482793622E-3</v>
      </c>
      <c r="I5" s="77">
        <f t="shared" ref="I5:I38" si="2">C5+H5</f>
        <v>8.4879379482793622E-3</v>
      </c>
      <c r="J5" s="76">
        <f>分析係数表!G8</f>
        <v>0.12014134275618374</v>
      </c>
      <c r="K5" s="78">
        <f t="shared" ref="K5:K38" si="3">I5*J5</f>
        <v>1.0197522623374498E-3</v>
      </c>
      <c r="L5" s="79" t="s">
        <v>184</v>
      </c>
      <c r="M5" s="80" t="s">
        <v>184</v>
      </c>
      <c r="N5" s="81">
        <f>分析係数表!H8</f>
        <v>1.3068249731064983E-2</v>
      </c>
      <c r="O5" s="82">
        <f t="shared" ref="O5:O43" si="4">$M$44*N5</f>
        <v>0.15848144570611428</v>
      </c>
      <c r="P5" s="76">
        <f>分析係数表!C8</f>
        <v>0.98909090909090913</v>
      </c>
      <c r="Q5" s="82">
        <f t="shared" ref="Q5:Q38" si="5">O5*P5</f>
        <v>0.15675255720750214</v>
      </c>
      <c r="R5" s="83">
        <f t="array" ref="R5:R43">MMULT(逆行列係数!C5:AO43,'25'!Q5:Q43)</f>
        <v>0.19099195831041993</v>
      </c>
      <c r="S5" s="84">
        <f t="shared" ref="S5:S38" si="6">I5+R5</f>
        <v>0.1994798962586993</v>
      </c>
      <c r="T5" s="85">
        <f>分析係数表!F8</f>
        <v>0.45141342756183744</v>
      </c>
      <c r="U5" s="86">
        <f t="shared" ref="U5:U38" si="7">S5*T5</f>
        <v>9.0047903699819201E-2</v>
      </c>
      <c r="V5" s="87">
        <f>分析係数表!D8</f>
        <v>0.18992932862190812</v>
      </c>
      <c r="W5" s="167">
        <f t="shared" ref="W5:W38" si="8">ROUND(S5*V5,0)</f>
        <v>0</v>
      </c>
      <c r="X5" s="76">
        <f>分析係数表!E8</f>
        <v>0.11484098939929328</v>
      </c>
      <c r="Y5" s="166">
        <f t="shared" ref="Y5:Y38" si="9">ROUND(S5*X5,0)</f>
        <v>0</v>
      </c>
    </row>
    <row r="6" spans="1:25" x14ac:dyDescent="0.2">
      <c r="A6" s="6" t="s">
        <v>219</v>
      </c>
      <c r="B6" s="5" t="s">
        <v>265</v>
      </c>
      <c r="C6" s="90"/>
      <c r="D6" s="76">
        <f>投入係数表!AA6</f>
        <v>0</v>
      </c>
      <c r="E6" s="77">
        <f t="shared" si="0"/>
        <v>0</v>
      </c>
      <c r="F6" s="76">
        <f>分析係数表!C9</f>
        <v>0.97580645161290325</v>
      </c>
      <c r="G6" s="77">
        <f t="shared" si="1"/>
        <v>0</v>
      </c>
      <c r="H6" s="77">
        <v>1.9836305772297516E-2</v>
      </c>
      <c r="I6" s="77">
        <f t="shared" si="2"/>
        <v>1.9836305772297516E-2</v>
      </c>
      <c r="J6" s="76">
        <f>分析係数表!G9</f>
        <v>0.23846153846153847</v>
      </c>
      <c r="K6" s="78">
        <f t="shared" si="3"/>
        <v>4.7301959918555616E-3</v>
      </c>
      <c r="L6" s="79"/>
      <c r="M6" s="80"/>
      <c r="N6" s="81">
        <f>分析係数表!H9</f>
        <v>6.773178214271485E-4</v>
      </c>
      <c r="O6" s="82">
        <f t="shared" si="4"/>
        <v>8.2139773689144605E-3</v>
      </c>
      <c r="P6" s="76">
        <f>分析係数表!C9</f>
        <v>0.97580645161290325</v>
      </c>
      <c r="Q6" s="82">
        <f t="shared" si="5"/>
        <v>8.0152521099891103E-3</v>
      </c>
      <c r="R6" s="83">
        <v>1.1217712254578615E-2</v>
      </c>
      <c r="S6" s="84">
        <f t="shared" si="6"/>
        <v>3.1054018026876129E-2</v>
      </c>
      <c r="T6" s="85">
        <f>分析係数表!F9</f>
        <v>0.65384615384615385</v>
      </c>
      <c r="U6" s="86">
        <f t="shared" si="7"/>
        <v>2.0304550248342084E-2</v>
      </c>
      <c r="V6" s="87">
        <f>分析係数表!D9</f>
        <v>0.11538461538461539</v>
      </c>
      <c r="W6" s="167">
        <f t="shared" si="8"/>
        <v>0</v>
      </c>
      <c r="X6" s="76">
        <f>分析係数表!E9</f>
        <v>0</v>
      </c>
      <c r="Y6" s="166">
        <f t="shared" si="9"/>
        <v>0</v>
      </c>
    </row>
    <row r="7" spans="1:25" x14ac:dyDescent="0.2">
      <c r="A7" s="6" t="s">
        <v>220</v>
      </c>
      <c r="B7" s="5" t="s">
        <v>266</v>
      </c>
      <c r="C7" s="90"/>
      <c r="D7" s="76">
        <f>投入係数表!AA7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1.6427954737828921E-2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投入係数表!AA8</f>
        <v>0</v>
      </c>
      <c r="E8" s="77">
        <f t="shared" si="0"/>
        <v>0</v>
      </c>
      <c r="F8" s="76">
        <f>分析係数表!C11</f>
        <v>0.58682634730538918</v>
      </c>
      <c r="G8" s="77">
        <f t="shared" si="1"/>
        <v>0</v>
      </c>
      <c r="H8" s="77">
        <v>6.3566050982971176E-2</v>
      </c>
      <c r="I8" s="77">
        <f t="shared" si="2"/>
        <v>6.3566050982971176E-2</v>
      </c>
      <c r="J8" s="76">
        <f>分析係数表!G11</f>
        <v>0.35416666666666669</v>
      </c>
      <c r="K8" s="78">
        <f t="shared" si="3"/>
        <v>2.2512976389802292E-2</v>
      </c>
      <c r="L8" s="79"/>
      <c r="M8" s="80"/>
      <c r="N8" s="81">
        <f>分析係数表!H11</f>
        <v>-3.9842224789832265E-5</v>
      </c>
      <c r="O8" s="82">
        <f t="shared" si="4"/>
        <v>-4.8317513934790937E-4</v>
      </c>
      <c r="P8" s="76">
        <f>分析係数表!C11</f>
        <v>0.58682634730538918</v>
      </c>
      <c r="Q8" s="82">
        <f t="shared" si="5"/>
        <v>-2.8353990213230606E-4</v>
      </c>
      <c r="R8" s="83">
        <v>3.3710851136909132E-3</v>
      </c>
      <c r="S8" s="84">
        <f t="shared" si="6"/>
        <v>6.6937136096662089E-2</v>
      </c>
      <c r="T8" s="85">
        <f>分析係数表!F11</f>
        <v>0.57638888888888884</v>
      </c>
      <c r="U8" s="86">
        <f t="shared" si="7"/>
        <v>3.8581821500159395E-2</v>
      </c>
      <c r="V8" s="87">
        <f>分析係数表!D11</f>
        <v>0</v>
      </c>
      <c r="W8" s="167">
        <f t="shared" si="8"/>
        <v>0</v>
      </c>
      <c r="X8" s="76">
        <f>分析係数表!E11</f>
        <v>0</v>
      </c>
      <c r="Y8" s="166">
        <f t="shared" si="9"/>
        <v>0</v>
      </c>
    </row>
    <row r="9" spans="1:25" x14ac:dyDescent="0.2">
      <c r="A9" s="6" t="s">
        <v>222</v>
      </c>
      <c r="B9" s="5" t="s">
        <v>190</v>
      </c>
      <c r="C9" s="90"/>
      <c r="D9" s="76">
        <f>投入係数表!AA9</f>
        <v>0</v>
      </c>
      <c r="E9" s="77">
        <f t="shared" si="0"/>
        <v>0</v>
      </c>
      <c r="F9" s="76">
        <f>分析係数表!C12</f>
        <v>4.9122807017544234E-3</v>
      </c>
      <c r="G9" s="77">
        <f t="shared" si="1"/>
        <v>0</v>
      </c>
      <c r="H9" s="77">
        <v>2.9516451584418439E-5</v>
      </c>
      <c r="I9" s="77">
        <f t="shared" si="2"/>
        <v>2.9516451584418439E-5</v>
      </c>
      <c r="J9" s="76">
        <f>分析係数表!G12</f>
        <v>0.15517241379310345</v>
      </c>
      <c r="K9" s="78">
        <f t="shared" si="3"/>
        <v>4.5801390389614823E-6</v>
      </c>
      <c r="L9" s="79"/>
      <c r="M9" s="80"/>
      <c r="N9" s="81">
        <f>分析係数表!H12</f>
        <v>9.8290768556516195E-2</v>
      </c>
      <c r="O9" s="82">
        <f t="shared" si="4"/>
        <v>1.1919930687712925</v>
      </c>
      <c r="P9" s="76">
        <f>分析係数表!C12</f>
        <v>4.9122807017544234E-3</v>
      </c>
      <c r="Q9" s="82">
        <f t="shared" si="5"/>
        <v>5.8554045483502539E-3</v>
      </c>
      <c r="R9" s="83">
        <v>6.1932535707902017E-3</v>
      </c>
      <c r="S9" s="84">
        <f t="shared" si="6"/>
        <v>6.2227700223746202E-3</v>
      </c>
      <c r="T9" s="85">
        <f>分析係数表!F12</f>
        <v>0.31896551724137934</v>
      </c>
      <c r="U9" s="86">
        <f t="shared" si="7"/>
        <v>1.9848490588608705E-3</v>
      </c>
      <c r="V9" s="87">
        <f>分析係数表!D12</f>
        <v>0.18965517241379309</v>
      </c>
      <c r="W9" s="167">
        <f t="shared" si="8"/>
        <v>0</v>
      </c>
      <c r="X9" s="76">
        <f>分析係数表!E12</f>
        <v>0.12931034482758622</v>
      </c>
      <c r="Y9" s="166">
        <f t="shared" si="9"/>
        <v>0</v>
      </c>
    </row>
    <row r="10" spans="1:25" x14ac:dyDescent="0.2">
      <c r="A10" s="6" t="s">
        <v>223</v>
      </c>
      <c r="B10" s="5" t="s">
        <v>28</v>
      </c>
      <c r="C10" s="90"/>
      <c r="D10" s="76">
        <f>投入係数表!AA10</f>
        <v>0</v>
      </c>
      <c r="E10" s="77">
        <f t="shared" si="0"/>
        <v>0</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0.17877480155872646</v>
      </c>
      <c r="P10" s="76">
        <f>分析係数表!C13</f>
        <v>0</v>
      </c>
      <c r="Q10" s="82">
        <f t="shared" si="5"/>
        <v>0</v>
      </c>
      <c r="R10" s="83">
        <v>0</v>
      </c>
      <c r="S10" s="84">
        <f t="shared" si="6"/>
        <v>0</v>
      </c>
      <c r="T10" s="85">
        <f>分析係数表!F13</f>
        <v>0.38505747126436779</v>
      </c>
      <c r="U10" s="86">
        <f t="shared" si="7"/>
        <v>0</v>
      </c>
      <c r="V10" s="87">
        <f>分析係数表!D13</f>
        <v>0.37931034482758619</v>
      </c>
      <c r="W10" s="167">
        <f t="shared" si="8"/>
        <v>0</v>
      </c>
      <c r="X10" s="76">
        <f>分析係数表!E13</f>
        <v>0.33333333333333331</v>
      </c>
      <c r="Y10" s="166">
        <f t="shared" si="9"/>
        <v>0</v>
      </c>
    </row>
    <row r="11" spans="1:25" x14ac:dyDescent="0.2">
      <c r="A11" s="6" t="s">
        <v>224</v>
      </c>
      <c r="B11" s="5" t="s">
        <v>267</v>
      </c>
      <c r="C11" s="90"/>
      <c r="D11" s="76">
        <f>投入係数表!AA11</f>
        <v>2.1231422505307855E-3</v>
      </c>
      <c r="E11" s="77">
        <f t="shared" si="0"/>
        <v>0.21231422505307856</v>
      </c>
      <c r="F11" s="76">
        <f>分析係数表!C14</f>
        <v>0.28421052631578947</v>
      </c>
      <c r="G11" s="77">
        <f t="shared" si="1"/>
        <v>6.0341937646664436E-2</v>
      </c>
      <c r="H11" s="77">
        <v>0.21749720412153498</v>
      </c>
      <c r="I11" s="77">
        <f t="shared" si="2"/>
        <v>0.21749720412153498</v>
      </c>
      <c r="J11" s="76">
        <f>分析係数表!G14</f>
        <v>0.16638935108153077</v>
      </c>
      <c r="K11" s="78">
        <f t="shared" si="3"/>
        <v>3.6189218655829442E-2</v>
      </c>
      <c r="L11" s="79"/>
      <c r="M11" s="80"/>
      <c r="N11" s="81">
        <f>分析係数表!H14</f>
        <v>1.2351089684848001E-3</v>
      </c>
      <c r="O11" s="82">
        <f t="shared" si="4"/>
        <v>1.4978429319785189E-2</v>
      </c>
      <c r="P11" s="76">
        <f>分析係数表!C14</f>
        <v>0.28421052631578947</v>
      </c>
      <c r="Q11" s="82">
        <f t="shared" si="5"/>
        <v>4.2570272803600009E-3</v>
      </c>
      <c r="R11" s="83">
        <v>1.8411608214525057E-2</v>
      </c>
      <c r="S11" s="84">
        <f t="shared" si="6"/>
        <v>0.23590881233606004</v>
      </c>
      <c r="T11" s="85">
        <f>分析係数表!F14</f>
        <v>0.35440931780366058</v>
      </c>
      <c r="U11" s="86">
        <f t="shared" si="7"/>
        <v>8.3608281243894828E-2</v>
      </c>
      <c r="V11" s="87">
        <f>分析係数表!D14</f>
        <v>9.9833610648918464E-2</v>
      </c>
      <c r="W11" s="167">
        <f t="shared" si="8"/>
        <v>0</v>
      </c>
      <c r="X11" s="76">
        <f>分析係数表!E14</f>
        <v>6.8219633943427616E-2</v>
      </c>
      <c r="Y11" s="166">
        <f t="shared" si="9"/>
        <v>0</v>
      </c>
    </row>
    <row r="12" spans="1:25" x14ac:dyDescent="0.2">
      <c r="A12" s="6" t="s">
        <v>225</v>
      </c>
      <c r="B12" s="5" t="s">
        <v>29</v>
      </c>
      <c r="C12" s="90"/>
      <c r="D12" s="76">
        <f>投入係数表!AA12</f>
        <v>8.4925690021231421E-3</v>
      </c>
      <c r="E12" s="77">
        <f t="shared" si="0"/>
        <v>0.84925690021231426</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0.11064710691067126</v>
      </c>
      <c r="P12" s="76">
        <f>分析係数表!C15</f>
        <v>0</v>
      </c>
      <c r="Q12" s="82">
        <f t="shared" si="5"/>
        <v>0</v>
      </c>
      <c r="R12" s="83">
        <v>0</v>
      </c>
      <c r="S12" s="84">
        <f t="shared" si="6"/>
        <v>0</v>
      </c>
      <c r="T12" s="85">
        <f>分析係数表!F15</f>
        <v>0.30337941628264209</v>
      </c>
      <c r="U12" s="86">
        <f t="shared" si="7"/>
        <v>0</v>
      </c>
      <c r="V12" s="87">
        <f>分析係数表!D15</f>
        <v>4.6082949308755762E-2</v>
      </c>
      <c r="W12" s="167">
        <f t="shared" si="8"/>
        <v>0</v>
      </c>
      <c r="X12" s="76">
        <f>分析係数表!E15</f>
        <v>4.3010752688172046E-2</v>
      </c>
      <c r="Y12" s="166">
        <f t="shared" si="9"/>
        <v>0</v>
      </c>
    </row>
    <row r="13" spans="1:25" x14ac:dyDescent="0.2">
      <c r="A13" s="6" t="s">
        <v>226</v>
      </c>
      <c r="B13" s="5" t="s">
        <v>30</v>
      </c>
      <c r="C13" s="90"/>
      <c r="D13" s="76">
        <f>投入係数表!AA13</f>
        <v>1.2738853503184714E-2</v>
      </c>
      <c r="E13" s="77">
        <f t="shared" si="0"/>
        <v>1.2738853503184715</v>
      </c>
      <c r="F13" s="76">
        <f>分析係数表!C16</f>
        <v>1.2870012870012881E-2</v>
      </c>
      <c r="G13" s="77">
        <f t="shared" si="1"/>
        <v>1.6394920853519596E-2</v>
      </c>
      <c r="H13" s="77">
        <v>1.9403484455739955E-2</v>
      </c>
      <c r="I13" s="77">
        <f t="shared" si="2"/>
        <v>1.9403484455739955E-2</v>
      </c>
      <c r="J13" s="76">
        <f>分析係数表!G16</f>
        <v>4.3478260869565216E-2</v>
      </c>
      <c r="K13" s="78">
        <f t="shared" si="3"/>
        <v>8.4362975894521541E-4</v>
      </c>
      <c r="L13" s="79"/>
      <c r="M13" s="80"/>
      <c r="N13" s="81">
        <f>分析係数表!H16</f>
        <v>1.7650105581895694E-2</v>
      </c>
      <c r="O13" s="82">
        <f t="shared" si="4"/>
        <v>0.21404658673112387</v>
      </c>
      <c r="P13" s="76">
        <f>分析係数表!C16</f>
        <v>1.2870012870012881E-2</v>
      </c>
      <c r="Q13" s="82">
        <f t="shared" si="5"/>
        <v>2.7547823260118927E-3</v>
      </c>
      <c r="R13" s="83">
        <v>2.9697560203061938E-3</v>
      </c>
      <c r="S13" s="84">
        <f t="shared" si="6"/>
        <v>2.237324047604615E-2</v>
      </c>
      <c r="T13" s="85">
        <f>分析係数表!F16</f>
        <v>0.30434782608695654</v>
      </c>
      <c r="U13" s="86">
        <f t="shared" si="7"/>
        <v>6.8092471014053503E-3</v>
      </c>
      <c r="V13" s="87">
        <f>分析係数表!D16</f>
        <v>0</v>
      </c>
      <c r="W13" s="167">
        <f t="shared" si="8"/>
        <v>0</v>
      </c>
      <c r="X13" s="76">
        <f>分析係数表!E16</f>
        <v>0</v>
      </c>
      <c r="Y13" s="166">
        <f t="shared" si="9"/>
        <v>0</v>
      </c>
    </row>
    <row r="14" spans="1:25" x14ac:dyDescent="0.2">
      <c r="A14" s="6" t="s">
        <v>2</v>
      </c>
      <c r="B14" s="5" t="s">
        <v>364</v>
      </c>
      <c r="C14" s="90"/>
      <c r="D14" s="76">
        <f>投入係数表!AA14</f>
        <v>4.0339702760084924E-2</v>
      </c>
      <c r="E14" s="77">
        <f t="shared" si="0"/>
        <v>4.0339702760084926</v>
      </c>
      <c r="F14" s="76">
        <f>分析係数表!C17</f>
        <v>0.42397137745974955</v>
      </c>
      <c r="G14" s="77">
        <f t="shared" si="1"/>
        <v>1.7102879345510067</v>
      </c>
      <c r="H14" s="77">
        <v>2.2493523601399117</v>
      </c>
      <c r="I14" s="77">
        <f t="shared" si="2"/>
        <v>2.2493523601399117</v>
      </c>
      <c r="J14" s="76">
        <f>分析係数表!G17</f>
        <v>0.21220930232558138</v>
      </c>
      <c r="K14" s="78">
        <f t="shared" si="3"/>
        <v>0.47733349502969052</v>
      </c>
      <c r="L14" s="79"/>
      <c r="M14" s="80"/>
      <c r="N14" s="81">
        <f>分析係数表!H17</f>
        <v>2.9483246344475873E-3</v>
      </c>
      <c r="O14" s="82">
        <f t="shared" si="4"/>
        <v>3.5754960311745292E-2</v>
      </c>
      <c r="P14" s="76">
        <f>分析係数表!C17</f>
        <v>0.42397137745974955</v>
      </c>
      <c r="Q14" s="82">
        <f t="shared" si="5"/>
        <v>1.5159079774389328E-2</v>
      </c>
      <c r="R14" s="83">
        <v>3.0460334231246791E-2</v>
      </c>
      <c r="S14" s="84">
        <f t="shared" si="6"/>
        <v>2.2798126943711585</v>
      </c>
      <c r="T14" s="85">
        <f>分析係数表!F17</f>
        <v>0.32194767441860467</v>
      </c>
      <c r="U14" s="86">
        <f t="shared" si="7"/>
        <v>0.73398039506280766</v>
      </c>
      <c r="V14" s="87">
        <f>分析係数表!D17</f>
        <v>4.1908914728682169E-2</v>
      </c>
      <c r="W14" s="167">
        <f t="shared" si="8"/>
        <v>0</v>
      </c>
      <c r="X14" s="76">
        <f>分析係数表!E17</f>
        <v>4.2151162790697673E-2</v>
      </c>
      <c r="Y14" s="166">
        <f t="shared" si="9"/>
        <v>0</v>
      </c>
    </row>
    <row r="15" spans="1:25" x14ac:dyDescent="0.2">
      <c r="A15" s="6" t="s">
        <v>3</v>
      </c>
      <c r="B15" s="5" t="s">
        <v>31</v>
      </c>
      <c r="C15" s="90"/>
      <c r="D15" s="76">
        <f>投入係数表!AA15</f>
        <v>4.246284501061571E-3</v>
      </c>
      <c r="E15" s="77">
        <f t="shared" si="0"/>
        <v>0.42462845010615713</v>
      </c>
      <c r="F15" s="76">
        <f>分析係数表!C18</f>
        <v>0.3411764705882353</v>
      </c>
      <c r="G15" s="77">
        <f t="shared" si="1"/>
        <v>0.14487323591857126</v>
      </c>
      <c r="H15" s="77">
        <v>0.24061505905395458</v>
      </c>
      <c r="I15" s="77">
        <f t="shared" si="2"/>
        <v>0.24061505905395458</v>
      </c>
      <c r="J15" s="76">
        <f>分析係数表!G18</f>
        <v>0.21582733812949639</v>
      </c>
      <c r="K15" s="78">
        <f t="shared" si="3"/>
        <v>5.1931307709486597E-2</v>
      </c>
      <c r="L15" s="79"/>
      <c r="M15" s="80"/>
      <c r="N15" s="81">
        <f>分析係数表!H18</f>
        <v>4.7810669747798716E-4</v>
      </c>
      <c r="O15" s="82">
        <f t="shared" si="4"/>
        <v>5.798101672174912E-3</v>
      </c>
      <c r="P15" s="76">
        <f>分析係数表!C18</f>
        <v>0.3411764705882353</v>
      </c>
      <c r="Q15" s="82">
        <f t="shared" si="5"/>
        <v>1.9781758646243816E-3</v>
      </c>
      <c r="R15" s="83">
        <v>4.1157842234099632E-3</v>
      </c>
      <c r="S15" s="84">
        <f t="shared" si="6"/>
        <v>0.24473084327736455</v>
      </c>
      <c r="T15" s="85">
        <f>分析係数表!F18</f>
        <v>0.45899280575539569</v>
      </c>
      <c r="U15" s="86">
        <f t="shared" si="7"/>
        <v>0.11232969641076157</v>
      </c>
      <c r="V15" s="87">
        <f>分析係数表!D18</f>
        <v>0.1223021582733813</v>
      </c>
      <c r="W15" s="167">
        <f t="shared" si="8"/>
        <v>0</v>
      </c>
      <c r="X15" s="76">
        <f>分析係数表!E18</f>
        <v>0.12949640287769784</v>
      </c>
      <c r="Y15" s="166">
        <f t="shared" si="9"/>
        <v>0</v>
      </c>
    </row>
    <row r="16" spans="1:25" x14ac:dyDescent="0.2">
      <c r="A16" s="6" t="s">
        <v>4</v>
      </c>
      <c r="B16" s="5" t="s">
        <v>32</v>
      </c>
      <c r="C16" s="90"/>
      <c r="D16" s="76">
        <f>投入係数表!AA16</f>
        <v>0</v>
      </c>
      <c r="E16" s="77">
        <f t="shared" si="0"/>
        <v>0</v>
      </c>
      <c r="F16" s="76">
        <f>分析係数表!C19</f>
        <v>3.2631144155307767E-2</v>
      </c>
      <c r="G16" s="77">
        <f t="shared" si="1"/>
        <v>0</v>
      </c>
      <c r="H16" s="77">
        <v>6.8377353020281622E-3</v>
      </c>
      <c r="I16" s="77">
        <f t="shared" si="2"/>
        <v>6.8377353020281622E-3</v>
      </c>
      <c r="J16" s="76">
        <f>分析係数表!G19</f>
        <v>5.8988764044943819E-2</v>
      </c>
      <c r="K16" s="78">
        <f t="shared" si="3"/>
        <v>4.0334955433312194E-4</v>
      </c>
      <c r="L16" s="79"/>
      <c r="M16" s="80"/>
      <c r="N16" s="81">
        <f>分析係数表!H19</f>
        <v>-1.1952667436949679E-4</v>
      </c>
      <c r="O16" s="82">
        <f t="shared" si="4"/>
        <v>-1.449525418043728E-3</v>
      </c>
      <c r="P16" s="76">
        <f>分析係数表!C19</f>
        <v>3.2631144155307767E-2</v>
      </c>
      <c r="Q16" s="82">
        <f t="shared" si="5"/>
        <v>-4.7299672872967647E-5</v>
      </c>
      <c r="R16" s="83">
        <v>3.0430468841875552E-4</v>
      </c>
      <c r="S16" s="84">
        <f t="shared" si="6"/>
        <v>7.1420399904469174E-3</v>
      </c>
      <c r="T16" s="85">
        <f>分析係数表!F19</f>
        <v>0.2443820224719101</v>
      </c>
      <c r="U16" s="86">
        <f t="shared" si="7"/>
        <v>1.7453861774406791E-3</v>
      </c>
      <c r="V16" s="87">
        <f>分析係数表!D19</f>
        <v>4.49438202247191E-2</v>
      </c>
      <c r="W16" s="167">
        <f t="shared" si="8"/>
        <v>0</v>
      </c>
      <c r="X16" s="76">
        <f>分析係数表!E19</f>
        <v>4.7752808988764044E-2</v>
      </c>
      <c r="Y16" s="166">
        <f t="shared" si="9"/>
        <v>0</v>
      </c>
    </row>
    <row r="17" spans="1:25" x14ac:dyDescent="0.2">
      <c r="A17" s="6" t="s">
        <v>5</v>
      </c>
      <c r="B17" s="5" t="s">
        <v>33</v>
      </c>
      <c r="C17" s="90"/>
      <c r="D17" s="76">
        <f>投入係数表!AA17</f>
        <v>0</v>
      </c>
      <c r="E17" s="77">
        <f t="shared" si="0"/>
        <v>0</v>
      </c>
      <c r="F17" s="76">
        <f>分析係数表!C20</f>
        <v>6.4516129032258118E-2</v>
      </c>
      <c r="G17" s="77">
        <f t="shared" si="1"/>
        <v>0</v>
      </c>
      <c r="H17" s="77">
        <v>5.6997566108532181E-3</v>
      </c>
      <c r="I17" s="77">
        <f t="shared" si="2"/>
        <v>5.6997566108532181E-3</v>
      </c>
      <c r="J17" s="76">
        <f>分析係数表!G20</f>
        <v>0.10153846153846154</v>
      </c>
      <c r="K17" s="78">
        <f t="shared" si="3"/>
        <v>5.7874451740971139E-4</v>
      </c>
      <c r="L17" s="79"/>
      <c r="M17" s="80"/>
      <c r="N17" s="81">
        <f>分析係数表!H20</f>
        <v>5.9763337184748399E-4</v>
      </c>
      <c r="O17" s="82">
        <f t="shared" si="4"/>
        <v>7.2476270902186411E-3</v>
      </c>
      <c r="P17" s="76">
        <f>分析係数表!C20</f>
        <v>6.4516129032258118E-2</v>
      </c>
      <c r="Q17" s="82">
        <f t="shared" si="5"/>
        <v>4.675888445302353E-4</v>
      </c>
      <c r="R17" s="83">
        <v>1.1036616156388202E-3</v>
      </c>
      <c r="S17" s="84">
        <f t="shared" si="6"/>
        <v>6.8034182264920381E-3</v>
      </c>
      <c r="T17" s="85">
        <f>分析係数表!F20</f>
        <v>0.22461538461538461</v>
      </c>
      <c r="U17" s="86">
        <f t="shared" si="7"/>
        <v>1.5281524016428269E-3</v>
      </c>
      <c r="V17" s="87">
        <f>分析係数表!D20</f>
        <v>1.2307692307692308E-2</v>
      </c>
      <c r="W17" s="167">
        <f t="shared" si="8"/>
        <v>0</v>
      </c>
      <c r="X17" s="76">
        <f>分析係数表!E20</f>
        <v>1.2307692307692308E-2</v>
      </c>
      <c r="Y17" s="166">
        <f t="shared" si="9"/>
        <v>0</v>
      </c>
    </row>
    <row r="18" spans="1:25" x14ac:dyDescent="0.2">
      <c r="A18" s="6" t="s">
        <v>6</v>
      </c>
      <c r="B18" s="5" t="s">
        <v>34</v>
      </c>
      <c r="C18" s="90"/>
      <c r="D18" s="76">
        <f>投入係数表!AA18</f>
        <v>0</v>
      </c>
      <c r="E18" s="77">
        <f t="shared" si="0"/>
        <v>0</v>
      </c>
      <c r="F18" s="76">
        <f>分析係数表!C21</f>
        <v>0.91527001862197399</v>
      </c>
      <c r="G18" s="77">
        <f t="shared" si="1"/>
        <v>0</v>
      </c>
      <c r="H18" s="77">
        <v>0.36948064997317842</v>
      </c>
      <c r="I18" s="77">
        <f t="shared" si="2"/>
        <v>0.36948064997317842</v>
      </c>
      <c r="J18" s="76">
        <f>分析係数表!G21</f>
        <v>0.28514332965821387</v>
      </c>
      <c r="K18" s="78">
        <f t="shared" si="3"/>
        <v>0.10535494277763315</v>
      </c>
      <c r="L18" s="79"/>
      <c r="M18" s="80"/>
      <c r="N18" s="81">
        <f>分析係数表!H21</f>
        <v>9.9605561974580657E-4</v>
      </c>
      <c r="O18" s="82">
        <f t="shared" si="4"/>
        <v>1.2079378483697735E-2</v>
      </c>
      <c r="P18" s="76">
        <f>分析係数表!C21</f>
        <v>0.91527001862197399</v>
      </c>
      <c r="Q18" s="82">
        <f t="shared" si="5"/>
        <v>1.1055892969715897E-2</v>
      </c>
      <c r="R18" s="83">
        <v>2.3161091982388249E-2</v>
      </c>
      <c r="S18" s="84">
        <f t="shared" si="6"/>
        <v>0.39264174195556667</v>
      </c>
      <c r="T18" s="85">
        <f>分析係数表!F21</f>
        <v>0.42530319735391398</v>
      </c>
      <c r="U18" s="86">
        <f t="shared" si="7"/>
        <v>0.16699178826831293</v>
      </c>
      <c r="V18" s="87">
        <f>分析係数表!D21</f>
        <v>8.7513781697905177E-2</v>
      </c>
      <c r="W18" s="167">
        <f t="shared" si="8"/>
        <v>0</v>
      </c>
      <c r="X18" s="76">
        <f>分析係数表!E21</f>
        <v>7.5661521499448728E-2</v>
      </c>
      <c r="Y18" s="166">
        <f t="shared" si="9"/>
        <v>0</v>
      </c>
    </row>
    <row r="19" spans="1:25" x14ac:dyDescent="0.2">
      <c r="A19" s="6" t="s">
        <v>7</v>
      </c>
      <c r="B19" s="5" t="s">
        <v>268</v>
      </c>
      <c r="C19" s="90"/>
      <c r="D19" s="76">
        <f>投入係数表!AA19</f>
        <v>1.0615711252653927E-2</v>
      </c>
      <c r="E19" s="77">
        <f t="shared" si="0"/>
        <v>1.0615711252653928</v>
      </c>
      <c r="F19" s="76">
        <f>分析係数表!C22</f>
        <v>0.14107142857142863</v>
      </c>
      <c r="G19" s="77">
        <f t="shared" si="1"/>
        <v>0.14975735517136796</v>
      </c>
      <c r="H19" s="77">
        <v>0.17695503842608012</v>
      </c>
      <c r="I19" s="77">
        <f t="shared" si="2"/>
        <v>0.17695503842608012</v>
      </c>
      <c r="J19" s="76">
        <f>分析係数表!G22</f>
        <v>0.19425587467362923</v>
      </c>
      <c r="K19" s="78">
        <f t="shared" si="3"/>
        <v>3.4374555767363868E-2</v>
      </c>
      <c r="L19" s="79"/>
      <c r="M19" s="80"/>
      <c r="N19" s="81">
        <f>分析係数表!H22</f>
        <v>3.9842224789832265E-5</v>
      </c>
      <c r="O19" s="82">
        <f t="shared" si="4"/>
        <v>4.8317513934790937E-4</v>
      </c>
      <c r="P19" s="76">
        <f>分析係数表!C22</f>
        <v>0.14107142857142863</v>
      </c>
      <c r="Q19" s="82">
        <f t="shared" si="5"/>
        <v>6.8162207158008672E-5</v>
      </c>
      <c r="R19" s="83">
        <v>5.7275493121159045E-4</v>
      </c>
      <c r="S19" s="84">
        <f t="shared" si="6"/>
        <v>0.17752779335729171</v>
      </c>
      <c r="T19" s="85">
        <f>分析係数表!F22</f>
        <v>0.41148825065274153</v>
      </c>
      <c r="U19" s="86">
        <f t="shared" si="7"/>
        <v>7.3050601130833351E-2</v>
      </c>
      <c r="V19" s="87">
        <f>分析係数表!D22</f>
        <v>6.2663185378590081E-3</v>
      </c>
      <c r="W19" s="167">
        <f t="shared" si="8"/>
        <v>0</v>
      </c>
      <c r="X19" s="76">
        <f>分析係数表!E22</f>
        <v>5.2219321148825066E-3</v>
      </c>
      <c r="Y19" s="166">
        <f t="shared" si="9"/>
        <v>0</v>
      </c>
    </row>
    <row r="20" spans="1:25" x14ac:dyDescent="0.2">
      <c r="A20" s="6" t="s">
        <v>8</v>
      </c>
      <c r="B20" s="5" t="s">
        <v>269</v>
      </c>
      <c r="C20" s="90"/>
      <c r="D20" s="76">
        <f>投入係数表!AA20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4.8317513934790937E-4</v>
      </c>
      <c r="P20" s="76">
        <f>分析係数表!C23</f>
        <v>0</v>
      </c>
      <c r="Q20" s="82">
        <f t="shared" si="5"/>
        <v>0</v>
      </c>
      <c r="R20" s="83">
        <v>0</v>
      </c>
      <c r="S20" s="84">
        <f t="shared" si="6"/>
        <v>0</v>
      </c>
      <c r="T20" s="85">
        <f>分析係数表!F23</f>
        <v>0.43755958055290756</v>
      </c>
      <c r="U20" s="86">
        <f t="shared" si="7"/>
        <v>0</v>
      </c>
      <c r="V20" s="87">
        <f>分析係数表!D23</f>
        <v>4.9571020019065777E-2</v>
      </c>
      <c r="W20" s="167">
        <f t="shared" si="8"/>
        <v>0</v>
      </c>
      <c r="X20" s="76">
        <f>分析係数表!E23</f>
        <v>4.38512869399428E-2</v>
      </c>
      <c r="Y20" s="166">
        <f t="shared" si="9"/>
        <v>0</v>
      </c>
    </row>
    <row r="21" spans="1:25" x14ac:dyDescent="0.2">
      <c r="A21" s="6" t="s">
        <v>9</v>
      </c>
      <c r="B21" s="5" t="s">
        <v>270</v>
      </c>
      <c r="C21" s="90"/>
      <c r="D21" s="76">
        <f>投入係数表!AA21</f>
        <v>0</v>
      </c>
      <c r="E21" s="77">
        <f t="shared" si="0"/>
        <v>0</v>
      </c>
      <c r="F21" s="76">
        <f>分析係数表!C24</f>
        <v>1</v>
      </c>
      <c r="G21" s="77">
        <f t="shared" si="1"/>
        <v>0</v>
      </c>
      <c r="H21" s="77">
        <v>9.0738485774770117E-2</v>
      </c>
      <c r="I21" s="77">
        <f t="shared" si="2"/>
        <v>9.0738485774770117E-2</v>
      </c>
      <c r="J21" s="76">
        <f>分析係数表!G24</f>
        <v>0.20760410380205191</v>
      </c>
      <c r="K21" s="78">
        <f t="shared" si="3"/>
        <v>1.8837682019626385E-2</v>
      </c>
      <c r="L21" s="79"/>
      <c r="M21" s="80"/>
      <c r="N21" s="81">
        <f>分析係数表!H24</f>
        <v>3.9842224789832264E-4</v>
      </c>
      <c r="O21" s="82">
        <f t="shared" si="4"/>
        <v>4.8317513934790935E-3</v>
      </c>
      <c r="P21" s="76">
        <f>分析係数表!C24</f>
        <v>1</v>
      </c>
      <c r="Q21" s="82">
        <f t="shared" si="5"/>
        <v>4.8317513934790935E-3</v>
      </c>
      <c r="R21" s="83">
        <v>1.0328370699253372E-2</v>
      </c>
      <c r="S21" s="84">
        <f t="shared" si="6"/>
        <v>0.10106685647402348</v>
      </c>
      <c r="T21" s="85">
        <f>分析係数表!F24</f>
        <v>0.38986119493059745</v>
      </c>
      <c r="U21" s="86">
        <f t="shared" si="7"/>
        <v>3.9402045432841988E-2</v>
      </c>
      <c r="V21" s="87">
        <f>分析係数表!D24</f>
        <v>0.12190706095353047</v>
      </c>
      <c r="W21" s="167">
        <f t="shared" si="8"/>
        <v>0</v>
      </c>
      <c r="X21" s="76">
        <f>分析係数表!E24</f>
        <v>0.12492456246228123</v>
      </c>
      <c r="Y21" s="166">
        <f t="shared" si="9"/>
        <v>0</v>
      </c>
    </row>
    <row r="22" spans="1:25" x14ac:dyDescent="0.2">
      <c r="A22" s="6" t="s">
        <v>10</v>
      </c>
      <c r="B22" s="5" t="s">
        <v>271</v>
      </c>
      <c r="C22" s="90"/>
      <c r="D22" s="76">
        <f>投入係数表!AA22</f>
        <v>0</v>
      </c>
      <c r="E22" s="77">
        <f t="shared" si="0"/>
        <v>0</v>
      </c>
      <c r="F22" s="76">
        <f>分析係数表!C25</f>
        <v>2.3217247097844118E-2</v>
      </c>
      <c r="G22" s="77">
        <f t="shared" si="1"/>
        <v>0</v>
      </c>
      <c r="H22" s="77">
        <v>1.7589530186885218E-3</v>
      </c>
      <c r="I22" s="77">
        <f t="shared" si="2"/>
        <v>1.7589530186885218E-3</v>
      </c>
      <c r="J22" s="76">
        <f>分析係数表!G25</f>
        <v>0.19607843137254902</v>
      </c>
      <c r="K22" s="78">
        <f t="shared" si="3"/>
        <v>3.4489274876245527E-4</v>
      </c>
      <c r="L22" s="79"/>
      <c r="M22" s="80"/>
      <c r="N22" s="81">
        <f>分析係数表!H25</f>
        <v>5.5779114705765173E-4</v>
      </c>
      <c r="O22" s="82">
        <f t="shared" si="4"/>
        <v>6.7644519508707314E-3</v>
      </c>
      <c r="P22" s="76">
        <f>分析係数表!C25</f>
        <v>2.3217247097844118E-2</v>
      </c>
      <c r="Q22" s="82">
        <f t="shared" si="5"/>
        <v>1.5705195242485948E-4</v>
      </c>
      <c r="R22" s="83">
        <v>5.3896259147765693E-4</v>
      </c>
      <c r="S22" s="84">
        <f t="shared" si="6"/>
        <v>2.2979156101661786E-3</v>
      </c>
      <c r="T22" s="85">
        <f>分析係数表!F25</f>
        <v>0.34640522875816993</v>
      </c>
      <c r="U22" s="86">
        <f t="shared" si="7"/>
        <v>7.9600998260658472E-4</v>
      </c>
      <c r="V22" s="87">
        <f>分析係数表!D25</f>
        <v>3.9215686274509803E-2</v>
      </c>
      <c r="W22" s="167">
        <f t="shared" si="8"/>
        <v>0</v>
      </c>
      <c r="X22" s="76">
        <f>分析係数表!E25</f>
        <v>3.9215686274509803E-2</v>
      </c>
      <c r="Y22" s="166">
        <f t="shared" si="9"/>
        <v>0</v>
      </c>
    </row>
    <row r="23" spans="1:25" x14ac:dyDescent="0.2">
      <c r="A23" s="6" t="s">
        <v>11</v>
      </c>
      <c r="B23" s="5" t="s">
        <v>35</v>
      </c>
      <c r="C23" s="90"/>
      <c r="D23" s="76">
        <f>投入係数表!AA23</f>
        <v>0</v>
      </c>
      <c r="E23" s="77">
        <f t="shared" si="0"/>
        <v>0</v>
      </c>
      <c r="F23" s="76">
        <f>分析係数表!C26</f>
        <v>0.3263433813892529</v>
      </c>
      <c r="G23" s="77">
        <f t="shared" si="1"/>
        <v>0</v>
      </c>
      <c r="H23" s="77">
        <v>2.0578851293188666E-2</v>
      </c>
      <c r="I23" s="77">
        <f t="shared" si="2"/>
        <v>2.0578851293188666E-2</v>
      </c>
      <c r="J23" s="76">
        <f>分析係数表!G26</f>
        <v>0.19720279720279721</v>
      </c>
      <c r="K23" s="78">
        <f t="shared" si="3"/>
        <v>4.0582070382372054E-3</v>
      </c>
      <c r="L23" s="79"/>
      <c r="M23" s="80"/>
      <c r="N23" s="81">
        <f>分析係数表!H26</f>
        <v>1.195266743694968E-2</v>
      </c>
      <c r="O23" s="82">
        <f t="shared" si="4"/>
        <v>0.14495254180437281</v>
      </c>
      <c r="P23" s="76">
        <f>分析係数表!C26</f>
        <v>0.3263433813892529</v>
      </c>
      <c r="Q23" s="82">
        <f t="shared" si="5"/>
        <v>4.7304302633406056E-2</v>
      </c>
      <c r="R23" s="83">
        <v>5.0188569297784029E-2</v>
      </c>
      <c r="S23" s="84">
        <f t="shared" si="6"/>
        <v>7.0767420590972699E-2</v>
      </c>
      <c r="T23" s="85">
        <f>分析係数表!F26</f>
        <v>0.33496503496503499</v>
      </c>
      <c r="U23" s="86">
        <f t="shared" si="7"/>
        <v>2.3704611512640507E-2</v>
      </c>
      <c r="V23" s="87">
        <f>分析係数表!D26</f>
        <v>7.8321678321678329E-2</v>
      </c>
      <c r="W23" s="167">
        <f t="shared" si="8"/>
        <v>0</v>
      </c>
      <c r="X23" s="76">
        <f>分析係数表!E26</f>
        <v>8.3216783216783219E-2</v>
      </c>
      <c r="Y23" s="166">
        <f t="shared" si="9"/>
        <v>0</v>
      </c>
    </row>
    <row r="24" spans="1:25" x14ac:dyDescent="0.2">
      <c r="A24" s="6" t="s">
        <v>12</v>
      </c>
      <c r="B24" s="5" t="s">
        <v>365</v>
      </c>
      <c r="C24" s="90"/>
      <c r="D24" s="76">
        <f>投入係数表!AA24</f>
        <v>0</v>
      </c>
      <c r="E24" s="77">
        <f t="shared" si="0"/>
        <v>0</v>
      </c>
      <c r="F24" s="76">
        <f>分析係数表!C27</f>
        <v>4.6641791044776171E-2</v>
      </c>
      <c r="G24" s="77">
        <f t="shared" si="1"/>
        <v>0</v>
      </c>
      <c r="H24" s="77">
        <v>2.9534237168760786E-4</v>
      </c>
      <c r="I24" s="77">
        <f t="shared" si="2"/>
        <v>2.9534237168760786E-4</v>
      </c>
      <c r="J24" s="76">
        <f>分析係数表!G27</f>
        <v>0.18461538461538463</v>
      </c>
      <c r="K24" s="78">
        <f t="shared" si="3"/>
        <v>5.452474554232761E-5</v>
      </c>
      <c r="L24" s="79"/>
      <c r="M24" s="80"/>
      <c r="N24" s="81">
        <f>分析係数表!H27</f>
        <v>1.1394876289892027E-2</v>
      </c>
      <c r="O24" s="82">
        <f t="shared" si="4"/>
        <v>0.13818808985350209</v>
      </c>
      <c r="P24" s="76">
        <f>分析係数表!C27</f>
        <v>4.6641791044776171E-2</v>
      </c>
      <c r="Q24" s="82">
        <f t="shared" si="5"/>
        <v>6.4453400118237988E-3</v>
      </c>
      <c r="R24" s="83">
        <v>6.4656534695409565E-3</v>
      </c>
      <c r="S24" s="84">
        <f t="shared" si="6"/>
        <v>6.7609958412285648E-3</v>
      </c>
      <c r="T24" s="85">
        <f>分析係数表!F27</f>
        <v>0.35384615384615387</v>
      </c>
      <c r="U24" s="86">
        <f t="shared" si="7"/>
        <v>2.3923523745885693E-3</v>
      </c>
      <c r="V24" s="87">
        <f>分析係数表!D27</f>
        <v>3.0769230769230771E-2</v>
      </c>
      <c r="W24" s="167">
        <f t="shared" si="8"/>
        <v>0</v>
      </c>
      <c r="X24" s="76">
        <f>分析係数表!E27</f>
        <v>4.6153846153846156E-2</v>
      </c>
      <c r="Y24" s="166">
        <f t="shared" si="9"/>
        <v>0</v>
      </c>
    </row>
    <row r="25" spans="1:25" x14ac:dyDescent="0.2">
      <c r="A25" s="6" t="s">
        <v>13</v>
      </c>
      <c r="B25" s="5" t="s">
        <v>191</v>
      </c>
      <c r="C25" s="90"/>
      <c r="D25" s="76">
        <f>投入係数表!AA25</f>
        <v>0</v>
      </c>
      <c r="E25" s="77">
        <f t="shared" si="0"/>
        <v>0</v>
      </c>
      <c r="F25" s="76">
        <f>分析係数表!C28</f>
        <v>2.8632025450689325E-2</v>
      </c>
      <c r="G25" s="77">
        <f t="shared" si="1"/>
        <v>0</v>
      </c>
      <c r="H25" s="77">
        <v>2.7624675911210078E-3</v>
      </c>
      <c r="I25" s="77">
        <f t="shared" si="2"/>
        <v>2.7624675911210078E-3</v>
      </c>
      <c r="J25" s="76">
        <f>分析係数表!G28</f>
        <v>0.12903225806451613</v>
      </c>
      <c r="K25" s="78">
        <f t="shared" si="3"/>
        <v>3.5644743111238811E-4</v>
      </c>
      <c r="L25" s="79"/>
      <c r="M25" s="80"/>
      <c r="N25" s="81">
        <f>分析係数表!H28</f>
        <v>2.2510857006255228E-2</v>
      </c>
      <c r="O25" s="82">
        <f t="shared" si="4"/>
        <v>0.27299395373156876</v>
      </c>
      <c r="P25" s="76">
        <f>分析係数表!C28</f>
        <v>2.8632025450689325E-2</v>
      </c>
      <c r="Q25" s="82">
        <f t="shared" si="5"/>
        <v>7.8163698311265808E-3</v>
      </c>
      <c r="R25" s="83">
        <v>8.0508596687315723E-3</v>
      </c>
      <c r="S25" s="84">
        <f t="shared" si="6"/>
        <v>1.081332725985258E-2</v>
      </c>
      <c r="T25" s="85">
        <f>分析係数表!F28</f>
        <v>0.22580645161290322</v>
      </c>
      <c r="U25" s="86">
        <f t="shared" si="7"/>
        <v>2.441719058676389E-3</v>
      </c>
      <c r="V25" s="87">
        <f>分析係数表!D28</f>
        <v>0.15207373271889402</v>
      </c>
      <c r="W25" s="167">
        <f t="shared" si="8"/>
        <v>0</v>
      </c>
      <c r="X25" s="76">
        <f>分析係数表!E28</f>
        <v>9.6774193548387094E-2</v>
      </c>
      <c r="Y25" s="166">
        <f t="shared" si="9"/>
        <v>0</v>
      </c>
    </row>
    <row r="26" spans="1:25" x14ac:dyDescent="0.2">
      <c r="A26" s="6" t="s">
        <v>14</v>
      </c>
      <c r="B26" s="5" t="s">
        <v>50</v>
      </c>
      <c r="C26" s="90"/>
      <c r="D26" s="76">
        <f>投入係数表!AA26</f>
        <v>2.1231422505307855E-3</v>
      </c>
      <c r="E26" s="77">
        <f t="shared" si="0"/>
        <v>0.21231422505307856</v>
      </c>
      <c r="F26" s="76">
        <f>分析係数表!C29</f>
        <v>0.63560732113144758</v>
      </c>
      <c r="G26" s="77">
        <f t="shared" si="1"/>
        <v>0.13494847582408653</v>
      </c>
      <c r="H26" s="77">
        <v>0.27606454709889305</v>
      </c>
      <c r="I26" s="77">
        <f t="shared" si="2"/>
        <v>0.27606454709889305</v>
      </c>
      <c r="J26" s="76">
        <f>分析係数表!G29</f>
        <v>0.25937031484257872</v>
      </c>
      <c r="K26" s="78">
        <f t="shared" si="3"/>
        <v>7.1602948497913793E-2</v>
      </c>
      <c r="L26" s="79"/>
      <c r="M26" s="80"/>
      <c r="N26" s="81">
        <f>分析係数表!H29</f>
        <v>1.0239451770986892E-2</v>
      </c>
      <c r="O26" s="82">
        <f t="shared" si="4"/>
        <v>0.12417601081241272</v>
      </c>
      <c r="P26" s="76">
        <f>分析係数表!C29</f>
        <v>0.63560732113144758</v>
      </c>
      <c r="Q26" s="82">
        <f t="shared" si="5"/>
        <v>7.8927181581267325E-2</v>
      </c>
      <c r="R26" s="83">
        <v>9.8180063741172857E-2</v>
      </c>
      <c r="S26" s="84">
        <f t="shared" si="6"/>
        <v>0.37424461084006588</v>
      </c>
      <c r="T26" s="85">
        <f>分析係数表!F29</f>
        <v>0.38680659670164919</v>
      </c>
      <c r="U26" s="86">
        <f t="shared" si="7"/>
        <v>0.14476028425297902</v>
      </c>
      <c r="V26" s="87">
        <f>分析係数表!D29</f>
        <v>0.1184407796101949</v>
      </c>
      <c r="W26" s="167">
        <f t="shared" si="8"/>
        <v>0</v>
      </c>
      <c r="X26" s="76">
        <f>分析係数表!E29</f>
        <v>6.5967016491754127E-2</v>
      </c>
      <c r="Y26" s="166">
        <f t="shared" si="9"/>
        <v>0</v>
      </c>
    </row>
    <row r="27" spans="1:25" x14ac:dyDescent="0.2">
      <c r="A27" s="6" t="s">
        <v>15</v>
      </c>
      <c r="B27" s="5" t="s">
        <v>36</v>
      </c>
      <c r="C27" s="90"/>
      <c r="D27" s="76">
        <f>投入係数表!AA27</f>
        <v>2.9723991507430998E-2</v>
      </c>
      <c r="E27" s="77">
        <f t="shared" si="0"/>
        <v>2.9723991507431</v>
      </c>
      <c r="F27" s="76">
        <f>分析係数表!C30</f>
        <v>1</v>
      </c>
      <c r="G27" s="77">
        <f t="shared" si="1"/>
        <v>2.9723991507431</v>
      </c>
      <c r="H27" s="77">
        <v>3.3048458975406341</v>
      </c>
      <c r="I27" s="77">
        <f t="shared" si="2"/>
        <v>3.3048458975406341</v>
      </c>
      <c r="J27" s="76">
        <f>分析係数表!G30</f>
        <v>0.34552666372851476</v>
      </c>
      <c r="K27" s="78">
        <f t="shared" si="3"/>
        <v>1.1419123771140842</v>
      </c>
      <c r="L27" s="79"/>
      <c r="M27" s="80"/>
      <c r="N27" s="81">
        <f>分析係数表!H30</f>
        <v>0</v>
      </c>
      <c r="O27" s="82">
        <f t="shared" si="4"/>
        <v>0</v>
      </c>
      <c r="P27" s="76">
        <f>分析係数表!C30</f>
        <v>1</v>
      </c>
      <c r="Q27" s="82">
        <f t="shared" si="5"/>
        <v>0</v>
      </c>
      <c r="R27" s="83">
        <v>2.0530902230374494E-2</v>
      </c>
      <c r="S27" s="84">
        <f t="shared" si="6"/>
        <v>3.3253767997710084</v>
      </c>
      <c r="T27" s="85">
        <f>分析係数表!F30</f>
        <v>0.44072278536800352</v>
      </c>
      <c r="U27" s="86">
        <f t="shared" si="7"/>
        <v>1.4655693255932165</v>
      </c>
      <c r="V27" s="87">
        <f>分析係数表!D30</f>
        <v>0.15998237108858529</v>
      </c>
      <c r="W27" s="167">
        <f t="shared" si="8"/>
        <v>1</v>
      </c>
      <c r="X27" s="76">
        <f>分析係数表!E30</f>
        <v>8.153371529308065E-2</v>
      </c>
      <c r="Y27" s="166">
        <f t="shared" si="9"/>
        <v>0</v>
      </c>
    </row>
    <row r="28" spans="1:25" x14ac:dyDescent="0.2">
      <c r="A28" s="6" t="s">
        <v>16</v>
      </c>
      <c r="B28" s="5" t="s">
        <v>192</v>
      </c>
      <c r="C28" s="90"/>
      <c r="D28" s="76">
        <f>投入係数表!AA28</f>
        <v>4.4585987261146494E-2</v>
      </c>
      <c r="E28" s="77">
        <f t="shared" si="0"/>
        <v>4.4585987261146496</v>
      </c>
      <c r="F28" s="76">
        <f>分析係数表!C31</f>
        <v>3.6128152692569859E-2</v>
      </c>
      <c r="G28" s="77">
        <f t="shared" si="1"/>
        <v>0.16108093557196751</v>
      </c>
      <c r="H28" s="77">
        <v>0.18479853689973996</v>
      </c>
      <c r="I28" s="77">
        <f t="shared" si="2"/>
        <v>0.18479853689973996</v>
      </c>
      <c r="J28" s="76">
        <f>分析係数表!G31</f>
        <v>5.6603773584905662E-2</v>
      </c>
      <c r="K28" s="78">
        <f t="shared" si="3"/>
        <v>1.0460294541494716E-2</v>
      </c>
      <c r="L28" s="79"/>
      <c r="M28" s="80"/>
      <c r="N28" s="81">
        <f>分析係数表!H31</f>
        <v>2.4303757121797682E-2</v>
      </c>
      <c r="O28" s="82">
        <f t="shared" si="4"/>
        <v>0.29473683500222475</v>
      </c>
      <c r="P28" s="76">
        <f>分析係数表!C31</f>
        <v>3.6128152692569859E-2</v>
      </c>
      <c r="Q28" s="82">
        <f t="shared" si="5"/>
        <v>1.0648297379085144E-2</v>
      </c>
      <c r="R28" s="83">
        <v>1.2177506251832873E-2</v>
      </c>
      <c r="S28" s="84">
        <f t="shared" si="6"/>
        <v>0.19697604315157283</v>
      </c>
      <c r="T28" s="85">
        <f>分析係数表!F31</f>
        <v>0.33962264150943394</v>
      </c>
      <c r="U28" s="86">
        <f t="shared" si="7"/>
        <v>6.6897524089213414E-2</v>
      </c>
      <c r="V28" s="87">
        <f>分析係数表!D31</f>
        <v>0</v>
      </c>
      <c r="W28" s="167">
        <f t="shared" si="8"/>
        <v>0</v>
      </c>
      <c r="X28" s="76">
        <f>分析係数表!E31</f>
        <v>0</v>
      </c>
      <c r="Y28" s="166">
        <f t="shared" si="9"/>
        <v>0</v>
      </c>
    </row>
    <row r="29" spans="1:25" x14ac:dyDescent="0.2">
      <c r="A29" s="6" t="s">
        <v>17</v>
      </c>
      <c r="B29" s="5" t="s">
        <v>272</v>
      </c>
      <c r="C29" s="75">
        <f>最終需要_まとめ!C30</f>
        <v>100</v>
      </c>
      <c r="D29" s="76">
        <f>投入係数表!AA29</f>
        <v>9.3418259023354558E-2</v>
      </c>
      <c r="E29" s="77">
        <f t="shared" si="0"/>
        <v>9.3418259023354562</v>
      </c>
      <c r="F29" s="76">
        <f>分析係数表!C32</f>
        <v>1</v>
      </c>
      <c r="G29" s="77">
        <f t="shared" si="1"/>
        <v>9.3418259023354562</v>
      </c>
      <c r="H29" s="77">
        <v>10.321556090307437</v>
      </c>
      <c r="I29" s="77">
        <f t="shared" si="2"/>
        <v>110.32155609030744</v>
      </c>
      <c r="J29" s="76">
        <f>分析係数表!G32</f>
        <v>0.14012738853503184</v>
      </c>
      <c r="K29" s="78">
        <f t="shared" si="3"/>
        <v>15.45907155405582</v>
      </c>
      <c r="L29" s="79"/>
      <c r="M29" s="80"/>
      <c r="N29" s="81">
        <f>分析係数表!H32</f>
        <v>7.0919160125901427E-3</v>
      </c>
      <c r="O29" s="82">
        <f t="shared" si="4"/>
        <v>8.6005174803927872E-2</v>
      </c>
      <c r="P29" s="76">
        <f>分析係数表!C32</f>
        <v>1</v>
      </c>
      <c r="Q29" s="82">
        <f t="shared" si="5"/>
        <v>8.6005174803927872E-2</v>
      </c>
      <c r="R29" s="83">
        <v>0.10384666591788642</v>
      </c>
      <c r="S29" s="84">
        <f t="shared" si="6"/>
        <v>110.42540275622532</v>
      </c>
      <c r="T29" s="85">
        <f>分析係数表!F32</f>
        <v>0.48195329087048833</v>
      </c>
      <c r="U29" s="86">
        <f t="shared" si="7"/>
        <v>53.21988625406189</v>
      </c>
      <c r="V29" s="87">
        <f>分析係数表!D32</f>
        <v>1.0615711252653927E-2</v>
      </c>
      <c r="W29" s="167">
        <f t="shared" si="8"/>
        <v>1</v>
      </c>
      <c r="X29" s="76">
        <f>分析係数表!E32</f>
        <v>1.4861995753715499E-2</v>
      </c>
      <c r="Y29" s="166">
        <f t="shared" si="9"/>
        <v>2</v>
      </c>
    </row>
    <row r="30" spans="1:25" x14ac:dyDescent="0.2">
      <c r="A30" s="6" t="s">
        <v>18</v>
      </c>
      <c r="B30" s="5" t="s">
        <v>273</v>
      </c>
      <c r="C30" s="90"/>
      <c r="D30" s="76">
        <f>投入係数表!AA30</f>
        <v>2.1231422505307855E-3</v>
      </c>
      <c r="E30" s="77">
        <f t="shared" si="0"/>
        <v>0.21231422505307856</v>
      </c>
      <c r="F30" s="76">
        <f>分析係数表!C33</f>
        <v>1</v>
      </c>
      <c r="G30" s="77">
        <f t="shared" si="1"/>
        <v>0.21231422505307856</v>
      </c>
      <c r="H30" s="77">
        <v>0.25934765264817339</v>
      </c>
      <c r="I30" s="77">
        <f t="shared" si="2"/>
        <v>0.25934765264817339</v>
      </c>
      <c r="J30" s="76">
        <f>分析係数表!G33</f>
        <v>0.50577557755775582</v>
      </c>
      <c r="K30" s="78">
        <f t="shared" si="3"/>
        <v>0.13117170880637813</v>
      </c>
      <c r="L30" s="79"/>
      <c r="M30" s="80"/>
      <c r="N30" s="81">
        <f>分析係数表!H33</f>
        <v>1.0358978445356389E-3</v>
      </c>
      <c r="O30" s="82">
        <f t="shared" si="4"/>
        <v>1.2562553623045645E-2</v>
      </c>
      <c r="P30" s="76">
        <f>分析係数表!C33</f>
        <v>1</v>
      </c>
      <c r="Q30" s="82">
        <f t="shared" si="5"/>
        <v>1.2562553623045645E-2</v>
      </c>
      <c r="R30" s="83">
        <v>2.5125439928986994E-2</v>
      </c>
      <c r="S30" s="84">
        <f t="shared" si="6"/>
        <v>0.28447309257716036</v>
      </c>
      <c r="T30" s="85">
        <f>分析係数表!F33</f>
        <v>0.6410891089108911</v>
      </c>
      <c r="U30" s="86">
        <f t="shared" si="7"/>
        <v>0.18237260142941716</v>
      </c>
      <c r="V30" s="87">
        <f>分析係数表!D33</f>
        <v>2.3927392739273929E-2</v>
      </c>
      <c r="W30" s="167">
        <f t="shared" si="8"/>
        <v>0</v>
      </c>
      <c r="X30" s="76">
        <f>分析係数表!E33</f>
        <v>2.0627062706270627E-2</v>
      </c>
      <c r="Y30" s="166">
        <f t="shared" si="9"/>
        <v>0</v>
      </c>
    </row>
    <row r="31" spans="1:25" x14ac:dyDescent="0.2">
      <c r="A31" s="6" t="s">
        <v>19</v>
      </c>
      <c r="B31" s="5" t="s">
        <v>274</v>
      </c>
      <c r="C31" s="90"/>
      <c r="D31" s="76">
        <f>投入係数表!AA31</f>
        <v>1.9108280254777069E-2</v>
      </c>
      <c r="E31" s="77">
        <f t="shared" si="0"/>
        <v>1.910828025477707</v>
      </c>
      <c r="F31" s="76">
        <f>分析係数表!C34</f>
        <v>0.1150316455696202</v>
      </c>
      <c r="G31" s="77">
        <f t="shared" si="1"/>
        <v>0.21980569217124879</v>
      </c>
      <c r="H31" s="77">
        <v>0.31250495282449975</v>
      </c>
      <c r="I31" s="77">
        <f t="shared" si="2"/>
        <v>0.31250495282449975</v>
      </c>
      <c r="J31" s="76">
        <f>分析係数表!G34</f>
        <v>0.42702251876563802</v>
      </c>
      <c r="K31" s="78">
        <f t="shared" si="3"/>
        <v>0.13344665208185477</v>
      </c>
      <c r="L31" s="79"/>
      <c r="M31" s="80"/>
      <c r="N31" s="81">
        <f>分析係数表!H34</f>
        <v>0.17339336228535002</v>
      </c>
      <c r="O31" s="82">
        <f t="shared" si="4"/>
        <v>2.1027782064421019</v>
      </c>
      <c r="P31" s="76">
        <f>分析係数表!C34</f>
        <v>0.1150316455696202</v>
      </c>
      <c r="Q31" s="82">
        <f t="shared" si="5"/>
        <v>0.24188603735496952</v>
      </c>
      <c r="R31" s="83">
        <v>0.25271470615683778</v>
      </c>
      <c r="S31" s="84">
        <f t="shared" si="6"/>
        <v>0.56521965898133752</v>
      </c>
      <c r="T31" s="85">
        <f>分析係数表!F34</f>
        <v>0.70141784820683906</v>
      </c>
      <c r="U31" s="86">
        <f t="shared" si="7"/>
        <v>0.39645515696689315</v>
      </c>
      <c r="V31" s="87">
        <f>分析係数表!D34</f>
        <v>0.4553794829024187</v>
      </c>
      <c r="W31" s="167">
        <f t="shared" si="8"/>
        <v>0</v>
      </c>
      <c r="X31" s="76">
        <f>分析係数表!E34</f>
        <v>0.29190992493744788</v>
      </c>
      <c r="Y31" s="166">
        <f t="shared" si="9"/>
        <v>0</v>
      </c>
    </row>
    <row r="32" spans="1:25" x14ac:dyDescent="0.2">
      <c r="A32" s="6" t="s">
        <v>20</v>
      </c>
      <c r="B32" s="5" t="s">
        <v>37</v>
      </c>
      <c r="C32" s="90"/>
      <c r="D32" s="76">
        <f>投入係数表!AA32</f>
        <v>2.3354564755838639E-2</v>
      </c>
      <c r="E32" s="77">
        <f t="shared" si="0"/>
        <v>2.335456475583864</v>
      </c>
      <c r="F32" s="76">
        <f>分析係数表!C35</f>
        <v>3.8036267138434332E-2</v>
      </c>
      <c r="G32" s="77">
        <f t="shared" si="1"/>
        <v>8.8832046395494191E-2</v>
      </c>
      <c r="H32" s="77">
        <v>0.10403525461310251</v>
      </c>
      <c r="I32" s="77">
        <f t="shared" si="2"/>
        <v>0.10403525461310251</v>
      </c>
      <c r="J32" s="76">
        <f>分析係数表!G35</f>
        <v>0.34782608695652173</v>
      </c>
      <c r="K32" s="78">
        <f t="shared" si="3"/>
        <v>3.6186175517600873E-2</v>
      </c>
      <c r="L32" s="79"/>
      <c r="M32" s="80"/>
      <c r="N32" s="81">
        <f>分析係数表!H35</f>
        <v>6.6058408701541893E-2</v>
      </c>
      <c r="O32" s="82">
        <f t="shared" si="4"/>
        <v>0.80110438103883375</v>
      </c>
      <c r="P32" s="76">
        <f>分析係数表!C35</f>
        <v>3.8036267138434332E-2</v>
      </c>
      <c r="Q32" s="82">
        <f t="shared" si="5"/>
        <v>3.0471020242963168E-2</v>
      </c>
      <c r="R32" s="83">
        <v>3.4832378705554355E-2</v>
      </c>
      <c r="S32" s="84">
        <f t="shared" si="6"/>
        <v>0.13886763331865687</v>
      </c>
      <c r="T32" s="85">
        <f>分析係数表!F35</f>
        <v>0.69565217391304346</v>
      </c>
      <c r="U32" s="86">
        <f t="shared" si="7"/>
        <v>9.6603571004283031E-2</v>
      </c>
      <c r="V32" s="87">
        <f>分析係数表!D35</f>
        <v>0.27173913043478259</v>
      </c>
      <c r="W32" s="167">
        <f t="shared" si="8"/>
        <v>0</v>
      </c>
      <c r="X32" s="76">
        <f>分析係数表!E35</f>
        <v>0.25</v>
      </c>
      <c r="Y32" s="166">
        <f t="shared" si="9"/>
        <v>0</v>
      </c>
    </row>
    <row r="33" spans="1:25" x14ac:dyDescent="0.2">
      <c r="A33" s="6" t="s">
        <v>21</v>
      </c>
      <c r="B33" s="5" t="s">
        <v>38</v>
      </c>
      <c r="C33" s="90"/>
      <c r="D33" s="76">
        <f>投入係数表!AA33</f>
        <v>0</v>
      </c>
      <c r="E33" s="77">
        <f t="shared" si="0"/>
        <v>0</v>
      </c>
      <c r="F33" s="76">
        <f>分析係数表!C36</f>
        <v>0.6983193277310924</v>
      </c>
      <c r="G33" s="77">
        <f t="shared" si="1"/>
        <v>0</v>
      </c>
      <c r="H33" s="77">
        <v>5.7344499775574639E-2</v>
      </c>
      <c r="I33" s="77">
        <f t="shared" si="2"/>
        <v>5.7344499775574639E-2</v>
      </c>
      <c r="J33" s="76">
        <f>分析係数表!G36</f>
        <v>2.0048115477145148E-3</v>
      </c>
      <c r="K33" s="78">
        <f t="shared" si="3"/>
        <v>1.1496491534798444E-4</v>
      </c>
      <c r="L33" s="79"/>
      <c r="M33" s="80"/>
      <c r="N33" s="81">
        <f>分析係数表!H36</f>
        <v>0.13239571297661262</v>
      </c>
      <c r="O33" s="82">
        <f t="shared" si="4"/>
        <v>1.605590988053103</v>
      </c>
      <c r="P33" s="76">
        <f>分析係数表!C36</f>
        <v>0.6983193277310924</v>
      </c>
      <c r="Q33" s="82">
        <f t="shared" si="5"/>
        <v>1.1212152193883433</v>
      </c>
      <c r="R33" s="83">
        <v>1.1467364841852272</v>
      </c>
      <c r="S33" s="84">
        <f t="shared" si="6"/>
        <v>1.2040809839608018</v>
      </c>
      <c r="T33" s="85">
        <f>分析係数表!F36</f>
        <v>0.90136327185244591</v>
      </c>
      <c r="U33" s="86">
        <f t="shared" si="7"/>
        <v>1.0853143752782208</v>
      </c>
      <c r="V33" s="87">
        <f>分析係数表!D36</f>
        <v>3.6086607858861267E-3</v>
      </c>
      <c r="W33" s="167">
        <f t="shared" si="8"/>
        <v>0</v>
      </c>
      <c r="X33" s="76">
        <f>分析係数表!E36</f>
        <v>4.0096230954290296E-4</v>
      </c>
      <c r="Y33" s="166">
        <f t="shared" si="9"/>
        <v>0</v>
      </c>
    </row>
    <row r="34" spans="1:25" x14ac:dyDescent="0.2">
      <c r="A34" s="6" t="s">
        <v>22</v>
      </c>
      <c r="B34" s="5" t="s">
        <v>377</v>
      </c>
      <c r="C34" s="90"/>
      <c r="D34" s="76">
        <f>投入係数表!AA34</f>
        <v>1.0615711252653927E-2</v>
      </c>
      <c r="E34" s="77">
        <f t="shared" si="0"/>
        <v>1.0615711252653928</v>
      </c>
      <c r="F34" s="76">
        <f>分析係数表!C37</f>
        <v>0.25193798449612403</v>
      </c>
      <c r="G34" s="77">
        <f t="shared" si="1"/>
        <v>0.26745008969864548</v>
      </c>
      <c r="H34" s="77">
        <v>0.39088573065390086</v>
      </c>
      <c r="I34" s="77">
        <f t="shared" si="2"/>
        <v>0.39088573065390086</v>
      </c>
      <c r="J34" s="76">
        <f>分析係数表!G37</f>
        <v>0.36436436436436437</v>
      </c>
      <c r="K34" s="78">
        <f t="shared" si="3"/>
        <v>0.14242483078880872</v>
      </c>
      <c r="L34" s="79"/>
      <c r="M34" s="80"/>
      <c r="N34" s="81">
        <f>分析係数表!H37</f>
        <v>5.107773218056496E-2</v>
      </c>
      <c r="O34" s="82">
        <f t="shared" si="4"/>
        <v>0.61943052864401982</v>
      </c>
      <c r="P34" s="76">
        <f>分析係数表!C37</f>
        <v>0.25193798449612403</v>
      </c>
      <c r="Q34" s="82">
        <f t="shared" si="5"/>
        <v>0.15605807892194298</v>
      </c>
      <c r="R34" s="83">
        <v>0.17334191831964768</v>
      </c>
      <c r="S34" s="84">
        <f t="shared" si="6"/>
        <v>0.56422764897354849</v>
      </c>
      <c r="T34" s="85">
        <f>分析係数表!F37</f>
        <v>0.67567567567567566</v>
      </c>
      <c r="U34" s="86">
        <f t="shared" si="7"/>
        <v>0.38123489795510029</v>
      </c>
      <c r="V34" s="87">
        <f>分析係数表!D37</f>
        <v>9.1091091091091092E-2</v>
      </c>
      <c r="W34" s="167">
        <f t="shared" si="8"/>
        <v>0</v>
      </c>
      <c r="X34" s="76">
        <f>分析係数表!E37</f>
        <v>7.6576576576576572E-2</v>
      </c>
      <c r="Y34" s="166">
        <f t="shared" si="9"/>
        <v>0</v>
      </c>
    </row>
    <row r="35" spans="1:25" x14ac:dyDescent="0.2">
      <c r="A35" s="6" t="s">
        <v>23</v>
      </c>
      <c r="B35" s="5" t="s">
        <v>193</v>
      </c>
      <c r="C35" s="90"/>
      <c r="D35" s="76">
        <f>投入係数表!AA35</f>
        <v>4.0339702760084924E-2</v>
      </c>
      <c r="E35" s="77">
        <f t="shared" si="0"/>
        <v>4.0339702760084926</v>
      </c>
      <c r="F35" s="76">
        <f>分析係数表!C38</f>
        <v>5.8638743455497355E-2</v>
      </c>
      <c r="G35" s="77">
        <f t="shared" si="1"/>
        <v>0.23654694812196386</v>
      </c>
      <c r="H35" s="77">
        <v>0.27917310045837662</v>
      </c>
      <c r="I35" s="77">
        <f t="shared" si="2"/>
        <v>0.27917310045837662</v>
      </c>
      <c r="J35" s="76">
        <f>分析係数表!G38</f>
        <v>6.6115702479338845E-2</v>
      </c>
      <c r="K35" s="78">
        <f t="shared" si="3"/>
        <v>1.8457725650140602E-2</v>
      </c>
      <c r="L35" s="79"/>
      <c r="M35" s="80"/>
      <c r="N35" s="81">
        <f>分析係数表!H38</f>
        <v>4.4663133989401971E-2</v>
      </c>
      <c r="O35" s="82">
        <f t="shared" si="4"/>
        <v>0.54163933120900642</v>
      </c>
      <c r="P35" s="76">
        <f>分析係数表!C38</f>
        <v>5.8638743455497355E-2</v>
      </c>
      <c r="Q35" s="82">
        <f t="shared" si="5"/>
        <v>3.176104978817209E-2</v>
      </c>
      <c r="R35" s="83">
        <v>3.5611225091453098E-2</v>
      </c>
      <c r="S35" s="84">
        <f t="shared" si="6"/>
        <v>0.31478432554982971</v>
      </c>
      <c r="T35" s="85">
        <f>分析係数表!F38</f>
        <v>0.57851239669421484</v>
      </c>
      <c r="U35" s="86">
        <f t="shared" si="7"/>
        <v>0.18210663461560395</v>
      </c>
      <c r="V35" s="87">
        <f>分析係数表!D38</f>
        <v>8.2644628099173556E-2</v>
      </c>
      <c r="W35" s="167">
        <f t="shared" si="8"/>
        <v>0</v>
      </c>
      <c r="X35" s="76">
        <f>分析係数表!E38</f>
        <v>0</v>
      </c>
      <c r="Y35" s="166">
        <f t="shared" si="9"/>
        <v>0</v>
      </c>
    </row>
    <row r="36" spans="1:25" x14ac:dyDescent="0.2">
      <c r="A36" s="6" t="s">
        <v>24</v>
      </c>
      <c r="B36" s="5" t="s">
        <v>39</v>
      </c>
      <c r="C36" s="90"/>
      <c r="D36" s="76">
        <f>投入係数表!AA36</f>
        <v>0</v>
      </c>
      <c r="E36" s="77">
        <f t="shared" si="0"/>
        <v>0</v>
      </c>
      <c r="F36" s="76">
        <f>分析係数表!C39</f>
        <v>1</v>
      </c>
      <c r="G36" s="77">
        <f t="shared" si="1"/>
        <v>0</v>
      </c>
      <c r="H36" s="77">
        <v>0.16189167384755276</v>
      </c>
      <c r="I36" s="77">
        <f t="shared" si="2"/>
        <v>0.16189167384755276</v>
      </c>
      <c r="J36" s="76">
        <f>分析係数表!G39</f>
        <v>0.34956843403205917</v>
      </c>
      <c r="K36" s="78">
        <f t="shared" si="3"/>
        <v>5.6592218909717884E-2</v>
      </c>
      <c r="L36" s="79"/>
      <c r="M36" s="80"/>
      <c r="N36" s="81">
        <f>分析係数表!H39</f>
        <v>4.0639069285628906E-3</v>
      </c>
      <c r="O36" s="82">
        <f t="shared" si="4"/>
        <v>4.9283864213486753E-2</v>
      </c>
      <c r="P36" s="76">
        <f>分析係数表!C39</f>
        <v>1</v>
      </c>
      <c r="Q36" s="82">
        <f t="shared" si="5"/>
        <v>4.9283864213486753E-2</v>
      </c>
      <c r="R36" s="83">
        <v>8.7958189511355964E-2</v>
      </c>
      <c r="S36" s="84">
        <f t="shared" si="6"/>
        <v>0.24984986335890874</v>
      </c>
      <c r="T36" s="85">
        <f>分析係数表!F39</f>
        <v>0.6997533908754624</v>
      </c>
      <c r="U36" s="86">
        <f t="shared" si="7"/>
        <v>0.17483328909516735</v>
      </c>
      <c r="V36" s="87">
        <f>分析係数表!D39</f>
        <v>6.7817509247842175E-2</v>
      </c>
      <c r="W36" s="167">
        <f t="shared" si="8"/>
        <v>0</v>
      </c>
      <c r="X36" s="76">
        <f>分析係数表!E39</f>
        <v>8.0764488286066582E-2</v>
      </c>
      <c r="Y36" s="166">
        <f t="shared" si="9"/>
        <v>0</v>
      </c>
    </row>
    <row r="37" spans="1:25" x14ac:dyDescent="0.2">
      <c r="A37" s="6" t="s">
        <v>25</v>
      </c>
      <c r="B37" s="5" t="s">
        <v>40</v>
      </c>
      <c r="C37" s="90"/>
      <c r="D37" s="76">
        <f>投入係数表!AA37</f>
        <v>0</v>
      </c>
      <c r="E37" s="77">
        <f t="shared" si="0"/>
        <v>0</v>
      </c>
      <c r="F37" s="76">
        <f>分析係数表!C40</f>
        <v>0.52321668909825036</v>
      </c>
      <c r="G37" s="77">
        <f t="shared" si="1"/>
        <v>0</v>
      </c>
      <c r="H37" s="77">
        <v>4.4827739500410702E-4</v>
      </c>
      <c r="I37" s="77">
        <f t="shared" si="2"/>
        <v>4.4827739500410702E-4</v>
      </c>
      <c r="J37" s="76">
        <f>分析係数表!G40</f>
        <v>0.58262454434993927</v>
      </c>
      <c r="K37" s="78">
        <f t="shared" si="3"/>
        <v>2.6117741300664562E-4</v>
      </c>
      <c r="L37" s="79"/>
      <c r="M37" s="80"/>
      <c r="N37" s="81">
        <f>分析係数表!H40</f>
        <v>2.9881668592374198E-2</v>
      </c>
      <c r="O37" s="82">
        <f t="shared" si="4"/>
        <v>0.36238135451093206</v>
      </c>
      <c r="P37" s="76">
        <f>分析係数表!C40</f>
        <v>0.52321668909825036</v>
      </c>
      <c r="Q37" s="82">
        <f t="shared" si="5"/>
        <v>0.1896039724981492</v>
      </c>
      <c r="R37" s="83">
        <v>0.18967492986828813</v>
      </c>
      <c r="S37" s="84">
        <f t="shared" si="6"/>
        <v>0.19012320726329224</v>
      </c>
      <c r="T37" s="85">
        <f>分析係数表!F40</f>
        <v>0.77642770352369384</v>
      </c>
      <c r="U37" s="86">
        <f t="shared" si="7"/>
        <v>0.14761692520199726</v>
      </c>
      <c r="V37" s="87">
        <f>分析係数表!D40</f>
        <v>0.18529769137302551</v>
      </c>
      <c r="W37" s="167">
        <f t="shared" si="8"/>
        <v>0</v>
      </c>
      <c r="X37" s="76">
        <f>分析係数表!E40</f>
        <v>0.10328068043742406</v>
      </c>
      <c r="Y37" s="166">
        <f t="shared" si="9"/>
        <v>0</v>
      </c>
    </row>
    <row r="38" spans="1:25" x14ac:dyDescent="0.2">
      <c r="A38" s="6" t="s">
        <v>26</v>
      </c>
      <c r="B38" s="5" t="s">
        <v>276</v>
      </c>
      <c r="C38" s="90"/>
      <c r="D38" s="76">
        <f>投入係数表!AA38</f>
        <v>0</v>
      </c>
      <c r="E38" s="77">
        <f t="shared" si="0"/>
        <v>0</v>
      </c>
      <c r="F38" s="76">
        <f>分析係数表!C41</f>
        <v>0.20545717383447781</v>
      </c>
      <c r="G38" s="77">
        <f t="shared" si="1"/>
        <v>0</v>
      </c>
      <c r="H38" s="77">
        <v>4.6950946372488906E-4</v>
      </c>
      <c r="I38" s="77">
        <f t="shared" si="2"/>
        <v>4.6950946372488906E-4</v>
      </c>
      <c r="J38" s="76">
        <f>分析係数表!G41</f>
        <v>0.49662731871838112</v>
      </c>
      <c r="K38" s="78">
        <f t="shared" si="3"/>
        <v>2.3317122608259669E-4</v>
      </c>
      <c r="L38" s="79"/>
      <c r="M38" s="80"/>
      <c r="N38" s="81">
        <f>分析係数表!H41</f>
        <v>5.2870632296107417E-2</v>
      </c>
      <c r="O38" s="82">
        <f t="shared" si="4"/>
        <v>0.64117340991467575</v>
      </c>
      <c r="P38" s="76">
        <f>分析係数表!C41</f>
        <v>0.20545717383447781</v>
      </c>
      <c r="Q38" s="82">
        <f t="shared" si="5"/>
        <v>0.13173367673888445</v>
      </c>
      <c r="R38" s="83">
        <v>0.13248632294682899</v>
      </c>
      <c r="S38" s="84">
        <f t="shared" si="6"/>
        <v>0.13295583241055389</v>
      </c>
      <c r="T38" s="85">
        <f>分析係数表!F41</f>
        <v>0.59106239460370991</v>
      </c>
      <c r="U38" s="86">
        <f t="shared" si="7"/>
        <v>7.8585192681111526E-2</v>
      </c>
      <c r="V38" s="87">
        <f>分析係数表!D41</f>
        <v>0.2799325463743676</v>
      </c>
      <c r="W38" s="167">
        <f t="shared" si="8"/>
        <v>0</v>
      </c>
      <c r="X38" s="76">
        <f>分析係数表!E41</f>
        <v>0.26559865092748736</v>
      </c>
      <c r="Y38" s="166">
        <f t="shared" si="9"/>
        <v>0</v>
      </c>
    </row>
    <row r="39" spans="1:25" x14ac:dyDescent="0.2">
      <c r="A39" s="6" t="s">
        <v>51</v>
      </c>
      <c r="B39" s="5" t="s">
        <v>367</v>
      </c>
      <c r="C39" s="90"/>
      <c r="D39" s="76">
        <f>投入係数表!AA39</f>
        <v>1.0615711252653927E-2</v>
      </c>
      <c r="E39" s="77">
        <f>$C$29*D39</f>
        <v>1.0615711252653928</v>
      </c>
      <c r="F39" s="76">
        <f>分析係数表!C42</f>
        <v>0.63260340632603407</v>
      </c>
      <c r="G39" s="77">
        <f>E39*F39</f>
        <v>0.67155350990024842</v>
      </c>
      <c r="H39" s="77">
        <v>0.74918992399729922</v>
      </c>
      <c r="I39" s="77">
        <f>C39+H39</f>
        <v>0.74918992399729922</v>
      </c>
      <c r="J39" s="76">
        <f>分析係数表!G42</f>
        <v>0.48091603053435117</v>
      </c>
      <c r="K39" s="78">
        <f>I39*J39</f>
        <v>0.36029744436511341</v>
      </c>
      <c r="L39" s="79"/>
      <c r="M39" s="80"/>
      <c r="N39" s="81">
        <f>分析係数表!H42</f>
        <v>1.4900992071397267E-2</v>
      </c>
      <c r="O39" s="82">
        <f t="shared" si="4"/>
        <v>0.18070750211611811</v>
      </c>
      <c r="P39" s="76">
        <f>分析係数表!C42</f>
        <v>0.63260340632603407</v>
      </c>
      <c r="Q39" s="82">
        <f>O39*P39</f>
        <v>0.11431618138732533</v>
      </c>
      <c r="R39" s="83">
        <v>0.11621989319631204</v>
      </c>
      <c r="S39" s="84">
        <f>I39+R39</f>
        <v>0.86540981719361132</v>
      </c>
      <c r="T39" s="85">
        <f>分析係数表!F42</f>
        <v>0.54580152671755722</v>
      </c>
      <c r="U39" s="86">
        <f>S39*T39</f>
        <v>0.47234199946063515</v>
      </c>
      <c r="V39" s="87">
        <f>分析係数表!D42</f>
        <v>0.26335877862595419</v>
      </c>
      <c r="W39" s="167">
        <f>ROUND(S39*V39,0)</f>
        <v>0</v>
      </c>
      <c r="X39" s="76">
        <f>分析係数表!E42</f>
        <v>0.19083969465648856</v>
      </c>
      <c r="Y39" s="166">
        <f>ROUND(S39*X39,0)</f>
        <v>0</v>
      </c>
    </row>
    <row r="40" spans="1:25" x14ac:dyDescent="0.2">
      <c r="A40" s="6" t="s">
        <v>194</v>
      </c>
      <c r="B40" s="5" t="s">
        <v>41</v>
      </c>
      <c r="C40" s="90"/>
      <c r="D40" s="76">
        <f>投入係数表!AA40</f>
        <v>0.13375796178343949</v>
      </c>
      <c r="E40" s="77">
        <f>$C$29*D40</f>
        <v>13.375796178343949</v>
      </c>
      <c r="F40" s="76">
        <f>分析係数表!C43</f>
        <v>0.18460513162279235</v>
      </c>
      <c r="G40" s="77">
        <f>E40*F40</f>
        <v>2.4692406140628274</v>
      </c>
      <c r="H40" s="77">
        <v>2.9347925307827794</v>
      </c>
      <c r="I40" s="77">
        <f>C40+H40</f>
        <v>2.9347925307827794</v>
      </c>
      <c r="J40" s="76">
        <f>分析係数表!G43</f>
        <v>0.34455128205128205</v>
      </c>
      <c r="K40" s="78">
        <f>I40*J40</f>
        <v>1.0111865290357334</v>
      </c>
      <c r="L40" s="79"/>
      <c r="M40" s="80"/>
      <c r="N40" s="81">
        <f>分析係数表!H43</f>
        <v>4.0001593688991595E-2</v>
      </c>
      <c r="O40" s="82">
        <f t="shared" si="4"/>
        <v>0.48510783990530104</v>
      </c>
      <c r="P40" s="76">
        <f>分析係数表!C43</f>
        <v>0.18460513162279235</v>
      </c>
      <c r="Q40" s="82">
        <f>O40*P40</f>
        <v>8.9553396636966584E-2</v>
      </c>
      <c r="R40" s="83">
        <v>0.11720237524101919</v>
      </c>
      <c r="S40" s="84">
        <f>I40+R40</f>
        <v>3.0519949060237987</v>
      </c>
      <c r="T40" s="85">
        <f>分析係数表!F43</f>
        <v>0.64423076923076927</v>
      </c>
      <c r="U40" s="86">
        <f>S40*T40</f>
        <v>1.9661890259961012</v>
      </c>
      <c r="V40" s="87">
        <f>分析係数表!D43</f>
        <v>0.36378205128205127</v>
      </c>
      <c r="W40" s="167">
        <f>ROUND(S40*V40,0)</f>
        <v>1</v>
      </c>
      <c r="X40" s="76">
        <f>分析係数表!E43</f>
        <v>0.22596153846153846</v>
      </c>
      <c r="Y40" s="166">
        <f>ROUND(S40*X40,0)</f>
        <v>1</v>
      </c>
    </row>
    <row r="41" spans="1:25" x14ac:dyDescent="0.2">
      <c r="A41" s="6" t="s">
        <v>340</v>
      </c>
      <c r="B41" s="5" t="s">
        <v>42</v>
      </c>
      <c r="C41" s="90"/>
      <c r="D41" s="76">
        <f>投入係数表!AA41</f>
        <v>0</v>
      </c>
      <c r="E41" s="77">
        <f>$C$29*D41</f>
        <v>0</v>
      </c>
      <c r="F41" s="76">
        <f>分析係数表!C44</f>
        <v>0.21127596439169138</v>
      </c>
      <c r="G41" s="77">
        <f>E41*F41</f>
        <v>0</v>
      </c>
      <c r="H41" s="77">
        <v>1.3555440165671981E-3</v>
      </c>
      <c r="I41" s="77">
        <f>C41+H41</f>
        <v>1.3555440165671981E-3</v>
      </c>
      <c r="J41" s="76">
        <f>分析係数表!G44</f>
        <v>0.28586387434554972</v>
      </c>
      <c r="K41" s="78">
        <f>I41*J41</f>
        <v>3.875010644218273E-4</v>
      </c>
      <c r="L41" s="79"/>
      <c r="M41" s="80"/>
      <c r="N41" s="81">
        <f>分析係数表!H44</f>
        <v>0.11633929638631021</v>
      </c>
      <c r="O41" s="82">
        <f t="shared" si="4"/>
        <v>1.4108714068958954</v>
      </c>
      <c r="P41" s="76">
        <f>分析係数表!C44</f>
        <v>0.21127596439169138</v>
      </c>
      <c r="Q41" s="82">
        <f>O41*P41</f>
        <v>0.29808321712459274</v>
      </c>
      <c r="R41" s="83">
        <v>0.29969386381482604</v>
      </c>
      <c r="S41" s="84">
        <f>I41+R41</f>
        <v>0.30104940783139322</v>
      </c>
      <c r="T41" s="85">
        <f>分析係数表!F44</f>
        <v>0.54973821989528793</v>
      </c>
      <c r="U41" s="86">
        <f>S41*T41</f>
        <v>0.16549836556176067</v>
      </c>
      <c r="V41" s="87">
        <f>分析係数表!D44</f>
        <v>0.41256544502617803</v>
      </c>
      <c r="W41" s="167">
        <f>ROUND(S41*V41,0)</f>
        <v>0</v>
      </c>
      <c r="X41" s="76">
        <f>分析係数表!E44</f>
        <v>0.29528795811518327</v>
      </c>
      <c r="Y41" s="166">
        <f>ROUND(S41*X41,0)</f>
        <v>0</v>
      </c>
    </row>
    <row r="42" spans="1:25" x14ac:dyDescent="0.2">
      <c r="A42" s="6" t="s">
        <v>341</v>
      </c>
      <c r="B42" s="5" t="s">
        <v>278</v>
      </c>
      <c r="C42" s="90"/>
      <c r="D42" s="76">
        <f>投入係数表!AA42</f>
        <v>4.246284501061571E-3</v>
      </c>
      <c r="E42" s="77">
        <f>$C$29*D42</f>
        <v>0.42462845010615713</v>
      </c>
      <c r="F42" s="76">
        <f>分析係数表!C45</f>
        <v>1</v>
      </c>
      <c r="G42" s="77">
        <f>E42*F42</f>
        <v>0.42462845010615713</v>
      </c>
      <c r="H42" s="77">
        <v>0.5026964095200781</v>
      </c>
      <c r="I42" s="77">
        <f>C42+H42</f>
        <v>0.5026964095200781</v>
      </c>
      <c r="J42" s="76">
        <f>分析係数表!G45</f>
        <v>0</v>
      </c>
      <c r="K42" s="78">
        <f>I42*J42</f>
        <v>0</v>
      </c>
      <c r="L42" s="79"/>
      <c r="M42" s="80"/>
      <c r="N42" s="81">
        <f>分析係数表!H45</f>
        <v>0</v>
      </c>
      <c r="O42" s="82">
        <f t="shared" si="4"/>
        <v>0</v>
      </c>
      <c r="P42" s="76">
        <f>分析係数表!C45</f>
        <v>1</v>
      </c>
      <c r="Q42" s="82">
        <f>O42*P42</f>
        <v>0</v>
      </c>
      <c r="R42" s="83">
        <v>7.4698234621933448E-3</v>
      </c>
      <c r="S42" s="84">
        <f>I42+R42</f>
        <v>0.51016623298227148</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投入係数表!AA43</f>
        <v>1.0615711252653927E-2</v>
      </c>
      <c r="E43" s="77">
        <f>$C$29*D43</f>
        <v>1.0615711252653928</v>
      </c>
      <c r="F43" s="76">
        <f>分析係数表!C46</f>
        <v>0.67444574095682608</v>
      </c>
      <c r="G43" s="77">
        <f>E43*F43</f>
        <v>0.7159721241579895</v>
      </c>
      <c r="H43" s="77">
        <v>0.85995668952048687</v>
      </c>
      <c r="I43" s="77">
        <f>C43+H43</f>
        <v>0.85995668952048687</v>
      </c>
      <c r="J43" s="76">
        <f>分析係数表!G46</f>
        <v>1.0362694300518135E-2</v>
      </c>
      <c r="K43" s="78">
        <f>I43*J43</f>
        <v>8.9114682851863924E-3</v>
      </c>
      <c r="L43" s="79"/>
      <c r="M43" s="80"/>
      <c r="N43" s="81">
        <f>分析係数表!H46</f>
        <v>2.3785808199529863E-2</v>
      </c>
      <c r="O43" s="82">
        <f t="shared" si="4"/>
        <v>0.2884555581907019</v>
      </c>
      <c r="P43" s="76">
        <f>分析係数表!C46</f>
        <v>0.67444574095682608</v>
      </c>
      <c r="Q43" s="82">
        <f>O43*P43</f>
        <v>0.19454762267704281</v>
      </c>
      <c r="R43" s="83">
        <v>0.20543517749969062</v>
      </c>
      <c r="S43" s="84">
        <f>I43+R43</f>
        <v>1.0653918670201774</v>
      </c>
      <c r="T43" s="85">
        <f>分析係数表!F46</f>
        <v>0.31433506044905007</v>
      </c>
      <c r="U43" s="86">
        <f>S43*T43</f>
        <v>0.33489001692171377</v>
      </c>
      <c r="V43" s="87">
        <f>分析係数表!D46</f>
        <v>0</v>
      </c>
      <c r="W43" s="167">
        <f>ROUND(S43*V43,0)</f>
        <v>0</v>
      </c>
      <c r="X43" s="76">
        <f>分析係数表!E46</f>
        <v>1.7271157167530224E-3</v>
      </c>
      <c r="Y43" s="166">
        <f>ROUND(S43*X43,0)</f>
        <v>0</v>
      </c>
    </row>
    <row r="44" spans="1:25" x14ac:dyDescent="0.2">
      <c r="A44" s="192">
        <v>40</v>
      </c>
      <c r="B44" s="14" t="s">
        <v>150</v>
      </c>
      <c r="C44" s="197">
        <f>SUM(C5:C43)</f>
        <v>100</v>
      </c>
      <c r="D44" s="92">
        <f>投入係数表!AA44</f>
        <v>0.50318471337579618</v>
      </c>
      <c r="E44" s="91">
        <f>SUM(E5:E43)</f>
        <v>50.318471337579616</v>
      </c>
      <c r="F44" s="92">
        <f>分析係数表!C47</f>
        <v>0.30293510145279712</v>
      </c>
      <c r="G44" s="91">
        <f>SUM(G5:G43)</f>
        <v>19.998253548283394</v>
      </c>
      <c r="H44" s="91">
        <f>SUM(H5:H43)</f>
        <v>24.195252020651694</v>
      </c>
      <c r="I44" s="91">
        <f>SUM(I5:I43)</f>
        <v>124.19525202065171</v>
      </c>
      <c r="J44" s="92">
        <f>分析係数表!G47</f>
        <v>0.26248630220382319</v>
      </c>
      <c r="K44" s="93">
        <f>SUM(K5:K43)</f>
        <v>19.341647244805706</v>
      </c>
      <c r="L44" s="94">
        <f>最終需要_まとめ!$L$33</f>
        <v>0.627</v>
      </c>
      <c r="M44" s="91">
        <f>K44*L44</f>
        <v>12.127212822493178</v>
      </c>
      <c r="N44" s="95">
        <f>分析係数表!H47</f>
        <v>1</v>
      </c>
      <c r="O44" s="96">
        <f>SUM(O5:O43)</f>
        <v>12.127212822493176</v>
      </c>
      <c r="P44" s="92">
        <f>分析係数表!C47</f>
        <v>0.30293510145279712</v>
      </c>
      <c r="Q44" s="96">
        <f>SUM(Q5:Q43)</f>
        <v>3.1092444437400513</v>
      </c>
      <c r="R44" s="91">
        <f>SUM(R5:R43)</f>
        <v>3.4276835869529014</v>
      </c>
      <c r="S44" s="97">
        <f>SUM(S5:S43)</f>
        <v>127.62293560760459</v>
      </c>
      <c r="T44" s="98">
        <f>分析係数表!F47</f>
        <v>0.4935102885669061</v>
      </c>
      <c r="U44" s="99">
        <f>SUM(U5:U43)</f>
        <v>61.960854850830934</v>
      </c>
      <c r="V44" s="100">
        <f>分析係数表!D47</f>
        <v>0.11041032509436259</v>
      </c>
      <c r="W44" s="164">
        <f>SUM(W5:W43)</f>
        <v>3</v>
      </c>
      <c r="X44" s="92">
        <f>分析係数表!E47</f>
        <v>8.4451479361987089E-2</v>
      </c>
      <c r="Y44" s="165">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281</v>
      </c>
      <c r="S2" s="3" t="s">
        <v>152</v>
      </c>
      <c r="U2" s="64" t="s">
        <v>209</v>
      </c>
      <c r="W2" s="3" t="s">
        <v>130</v>
      </c>
      <c r="Y2" s="3" t="s">
        <v>153</v>
      </c>
    </row>
    <row r="3" spans="1:25" ht="44" x14ac:dyDescent="0.2">
      <c r="B3" s="65"/>
      <c r="C3" s="66" t="s">
        <v>227</v>
      </c>
      <c r="D3" s="66" t="s">
        <v>316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投入係数表!AB5</f>
        <v>0</v>
      </c>
      <c r="E5" s="77">
        <f t="shared" ref="E5:E38" si="0">$C$30*D5</f>
        <v>0</v>
      </c>
      <c r="F5" s="76">
        <f>分析係数表!C8</f>
        <v>0.98909090909090913</v>
      </c>
      <c r="G5" s="77">
        <f t="shared" ref="G5:G38" si="1">E5*F5</f>
        <v>0</v>
      </c>
      <c r="H5" s="77">
        <f t="array" ref="H5:H43">MMULT(逆行列係数!C5:AO43,'26'!G5:G43)</f>
        <v>2.8450628771935428E-3</v>
      </c>
      <c r="I5" s="77">
        <f t="shared" ref="I5:I38" si="2">C5+H5</f>
        <v>2.8450628771935428E-3</v>
      </c>
      <c r="J5" s="76">
        <f>分析係数表!G8</f>
        <v>0.12014134275618374</v>
      </c>
      <c r="K5" s="78">
        <f t="shared" ref="K5:K38" si="3">I5*J5</f>
        <v>3.418096742918037E-4</v>
      </c>
      <c r="L5" s="79" t="s">
        <v>184</v>
      </c>
      <c r="M5" s="80" t="s">
        <v>184</v>
      </c>
      <c r="N5" s="81">
        <f>分析係数表!H8</f>
        <v>1.3068249731064983E-2</v>
      </c>
      <c r="O5" s="82">
        <f t="shared" ref="O5:O43" si="4">$M$44*N5</f>
        <v>0.42996691973330403</v>
      </c>
      <c r="P5" s="76">
        <f>分析係数表!C8</f>
        <v>0.98909090909090913</v>
      </c>
      <c r="Q5" s="82">
        <f t="shared" ref="Q5:Q38" si="5">O5*P5</f>
        <v>0.42527637151803166</v>
      </c>
      <c r="R5" s="83">
        <f t="array" ref="R5:R43">MMULT(逆行列係数!C5:AO43,'26'!Q5:Q43)</f>
        <v>0.51816932665319948</v>
      </c>
      <c r="S5" s="84">
        <f t="shared" ref="S5:S38" si="6">I5+R5</f>
        <v>0.52101438953039303</v>
      </c>
      <c r="T5" s="85">
        <f>分析係数表!F8</f>
        <v>0.45141342756183744</v>
      </c>
      <c r="U5" s="86">
        <f t="shared" ref="U5:U38" si="7">S5*T5</f>
        <v>0.23519289138695304</v>
      </c>
      <c r="V5" s="87">
        <f>分析係数表!D8</f>
        <v>0.18992932862190812</v>
      </c>
      <c r="W5" s="88">
        <f t="shared" ref="W5:W38" si="8">ROUND(S5*V5,0)</f>
        <v>0</v>
      </c>
      <c r="X5" s="76">
        <f>分析係数表!E8</f>
        <v>0.11484098939929328</v>
      </c>
      <c r="Y5" s="89">
        <f t="shared" ref="Y5:Y38" si="9">ROUND(S5*X5,0)</f>
        <v>0</v>
      </c>
    </row>
    <row r="6" spans="1:25" x14ac:dyDescent="0.2">
      <c r="A6" s="6" t="s">
        <v>219</v>
      </c>
      <c r="B6" s="5" t="s">
        <v>265</v>
      </c>
      <c r="C6" s="90"/>
      <c r="D6" s="76">
        <f>投入係数表!AB6</f>
        <v>0</v>
      </c>
      <c r="E6" s="77">
        <f t="shared" si="0"/>
        <v>0</v>
      </c>
      <c r="F6" s="76">
        <f>分析係数表!C9</f>
        <v>0.97580645161290325</v>
      </c>
      <c r="G6" s="77">
        <f t="shared" si="1"/>
        <v>0</v>
      </c>
      <c r="H6" s="77">
        <v>2.3705969273340344E-2</v>
      </c>
      <c r="I6" s="77">
        <f t="shared" si="2"/>
        <v>2.3705969273340344E-2</v>
      </c>
      <c r="J6" s="76">
        <f>分析係数表!G9</f>
        <v>0.23846153846153847</v>
      </c>
      <c r="K6" s="78">
        <f t="shared" si="3"/>
        <v>5.6529619036426977E-3</v>
      </c>
      <c r="L6" s="79"/>
      <c r="M6" s="80"/>
      <c r="N6" s="81">
        <f>分析係数表!H9</f>
        <v>6.773178214271485E-4</v>
      </c>
      <c r="O6" s="82">
        <f t="shared" si="4"/>
        <v>2.2284870839835876E-2</v>
      </c>
      <c r="P6" s="76">
        <f>分析係数表!C9</f>
        <v>0.97580645161290325</v>
      </c>
      <c r="Q6" s="82">
        <f t="shared" si="5"/>
        <v>2.1745720738872105E-2</v>
      </c>
      <c r="R6" s="83">
        <v>3.0434131661695341E-2</v>
      </c>
      <c r="S6" s="84">
        <f t="shared" si="6"/>
        <v>5.4140100935035684E-2</v>
      </c>
      <c r="T6" s="85">
        <f>分析係数表!F9</f>
        <v>0.65384615384615385</v>
      </c>
      <c r="U6" s="86">
        <f t="shared" si="7"/>
        <v>3.5399296765215638E-2</v>
      </c>
      <c r="V6" s="87">
        <f>分析係数表!D9</f>
        <v>0.11538461538461539</v>
      </c>
      <c r="W6" s="88">
        <f t="shared" si="8"/>
        <v>0</v>
      </c>
      <c r="X6" s="76">
        <f>分析係数表!E9</f>
        <v>0</v>
      </c>
      <c r="Y6" s="89">
        <f t="shared" si="9"/>
        <v>0</v>
      </c>
    </row>
    <row r="7" spans="1:25" x14ac:dyDescent="0.2">
      <c r="A7" s="6" t="s">
        <v>220</v>
      </c>
      <c r="B7" s="5" t="s">
        <v>266</v>
      </c>
      <c r="C7" s="90"/>
      <c r="D7" s="76">
        <f>投入係数表!AB7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4.4569741679671752E-2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投入係数表!AB8</f>
        <v>0</v>
      </c>
      <c r="E8" s="77">
        <f t="shared" si="0"/>
        <v>0</v>
      </c>
      <c r="F8" s="76">
        <f>分析係数表!C11</f>
        <v>0.58682634730538918</v>
      </c>
      <c r="G8" s="77">
        <f t="shared" si="1"/>
        <v>0</v>
      </c>
      <c r="H8" s="77">
        <v>6.0619073181301532E-2</v>
      </c>
      <c r="I8" s="77">
        <f t="shared" si="2"/>
        <v>6.0619073181301532E-2</v>
      </c>
      <c r="J8" s="76">
        <f>分析係数表!G11</f>
        <v>0.35416666666666669</v>
      </c>
      <c r="K8" s="78">
        <f t="shared" si="3"/>
        <v>2.1469255085044294E-2</v>
      </c>
      <c r="L8" s="79"/>
      <c r="M8" s="80"/>
      <c r="N8" s="81">
        <f>分析係数表!H11</f>
        <v>-3.9842224789832265E-5</v>
      </c>
      <c r="O8" s="82">
        <f t="shared" si="4"/>
        <v>-1.3108747552844633E-3</v>
      </c>
      <c r="P8" s="76">
        <f>分析係数表!C11</f>
        <v>0.58682634730538918</v>
      </c>
      <c r="Q8" s="82">
        <f t="shared" si="5"/>
        <v>-7.6925584441842748E-4</v>
      </c>
      <c r="R8" s="83">
        <v>9.1458976540403723E-3</v>
      </c>
      <c r="S8" s="84">
        <f t="shared" si="6"/>
        <v>6.9764970835341902E-2</v>
      </c>
      <c r="T8" s="85">
        <f>分析係数表!F11</f>
        <v>0.57638888888888884</v>
      </c>
      <c r="U8" s="86">
        <f t="shared" si="7"/>
        <v>4.0211754023148451E-2</v>
      </c>
      <c r="V8" s="87">
        <f>分析係数表!D11</f>
        <v>0</v>
      </c>
      <c r="W8" s="88">
        <f t="shared" si="8"/>
        <v>0</v>
      </c>
      <c r="X8" s="76">
        <f>分析係数表!E11</f>
        <v>0</v>
      </c>
      <c r="Y8" s="89">
        <f t="shared" si="9"/>
        <v>0</v>
      </c>
    </row>
    <row r="9" spans="1:25" x14ac:dyDescent="0.2">
      <c r="A9" s="6" t="s">
        <v>222</v>
      </c>
      <c r="B9" s="5" t="s">
        <v>190</v>
      </c>
      <c r="C9" s="90"/>
      <c r="D9" s="76">
        <f>投入係数表!AB9</f>
        <v>0</v>
      </c>
      <c r="E9" s="77">
        <f t="shared" si="0"/>
        <v>0</v>
      </c>
      <c r="F9" s="76">
        <f>分析係数表!C12</f>
        <v>4.9122807017544234E-3</v>
      </c>
      <c r="G9" s="77">
        <f t="shared" si="1"/>
        <v>0</v>
      </c>
      <c r="H9" s="77">
        <v>4.1585072200500653E-5</v>
      </c>
      <c r="I9" s="77">
        <f t="shared" si="2"/>
        <v>4.1585072200500653E-5</v>
      </c>
      <c r="J9" s="76">
        <f>分析係数表!G12</f>
        <v>0.15517241379310345</v>
      </c>
      <c r="K9" s="78">
        <f t="shared" si="3"/>
        <v>6.4528560311121708E-6</v>
      </c>
      <c r="L9" s="79"/>
      <c r="M9" s="80"/>
      <c r="N9" s="81">
        <f>分析係数表!H12</f>
        <v>9.8290768556516195E-2</v>
      </c>
      <c r="O9" s="82">
        <f t="shared" si="4"/>
        <v>3.2339280212867711</v>
      </c>
      <c r="P9" s="76">
        <f>分析係数表!C12</f>
        <v>4.9122807017544234E-3</v>
      </c>
      <c r="Q9" s="82">
        <f t="shared" si="5"/>
        <v>1.5885962209829876E-2</v>
      </c>
      <c r="R9" s="83">
        <v>1.680256101334399E-2</v>
      </c>
      <c r="S9" s="84">
        <f t="shared" si="6"/>
        <v>1.6844146085544489E-2</v>
      </c>
      <c r="T9" s="85">
        <f>分析係数表!F12</f>
        <v>0.31896551724137934</v>
      </c>
      <c r="U9" s="86">
        <f t="shared" si="7"/>
        <v>5.3727017686650532E-3</v>
      </c>
      <c r="V9" s="87">
        <f>分析係数表!D12</f>
        <v>0.18965517241379309</v>
      </c>
      <c r="W9" s="88">
        <f t="shared" si="8"/>
        <v>0</v>
      </c>
      <c r="X9" s="76">
        <f>分析係数表!E12</f>
        <v>0.12931034482758622</v>
      </c>
      <c r="Y9" s="89">
        <f t="shared" si="9"/>
        <v>0</v>
      </c>
    </row>
    <row r="10" spans="1:25" x14ac:dyDescent="0.2">
      <c r="A10" s="6" t="s">
        <v>223</v>
      </c>
      <c r="B10" s="5" t="s">
        <v>28</v>
      </c>
      <c r="C10" s="90"/>
      <c r="D10" s="76">
        <f>投入係数表!AB10</f>
        <v>2.4752475247524753E-3</v>
      </c>
      <c r="E10" s="77">
        <f t="shared" si="0"/>
        <v>0.24752475247524752</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0.48502365945525144</v>
      </c>
      <c r="P10" s="76">
        <f>分析係数表!C13</f>
        <v>0</v>
      </c>
      <c r="Q10" s="82">
        <f t="shared" si="5"/>
        <v>0</v>
      </c>
      <c r="R10" s="83">
        <v>0</v>
      </c>
      <c r="S10" s="84">
        <f t="shared" si="6"/>
        <v>0</v>
      </c>
      <c r="T10" s="85">
        <f>分析係数表!F13</f>
        <v>0.38505747126436779</v>
      </c>
      <c r="U10" s="86">
        <f t="shared" si="7"/>
        <v>0</v>
      </c>
      <c r="V10" s="87">
        <f>分析係数表!D13</f>
        <v>0.37931034482758619</v>
      </c>
      <c r="W10" s="88">
        <f t="shared" si="8"/>
        <v>0</v>
      </c>
      <c r="X10" s="76">
        <f>分析係数表!E13</f>
        <v>0.33333333333333331</v>
      </c>
      <c r="Y10" s="89">
        <f t="shared" si="9"/>
        <v>0</v>
      </c>
    </row>
    <row r="11" spans="1:25" x14ac:dyDescent="0.2">
      <c r="A11" s="6" t="s">
        <v>224</v>
      </c>
      <c r="B11" s="5" t="s">
        <v>267</v>
      </c>
      <c r="C11" s="90"/>
      <c r="D11" s="76">
        <f>投入係数表!AB11</f>
        <v>4.125412541254125E-3</v>
      </c>
      <c r="E11" s="77">
        <f t="shared" si="0"/>
        <v>0.41254125412541248</v>
      </c>
      <c r="F11" s="76">
        <f>分析係数表!C14</f>
        <v>0.28421052631578947</v>
      </c>
      <c r="G11" s="77">
        <f t="shared" si="1"/>
        <v>0.11724856696195933</v>
      </c>
      <c r="H11" s="77">
        <v>0.25993537128574712</v>
      </c>
      <c r="I11" s="77">
        <f t="shared" si="2"/>
        <v>0.25993537128574712</v>
      </c>
      <c r="J11" s="76">
        <f>分析係数表!G14</f>
        <v>0.16638935108153077</v>
      </c>
      <c r="K11" s="78">
        <f t="shared" si="3"/>
        <v>4.3250477751372231E-2</v>
      </c>
      <c r="L11" s="79"/>
      <c r="M11" s="80"/>
      <c r="N11" s="81">
        <f>分析係数表!H14</f>
        <v>1.2351089684848001E-3</v>
      </c>
      <c r="O11" s="82">
        <f t="shared" si="4"/>
        <v>4.0637117413818362E-2</v>
      </c>
      <c r="P11" s="76">
        <f>分析係数表!C14</f>
        <v>0.28421052631578947</v>
      </c>
      <c r="Q11" s="82">
        <f t="shared" si="5"/>
        <v>1.1549496528137851E-2</v>
      </c>
      <c r="R11" s="83">
        <v>4.9951478143477841E-2</v>
      </c>
      <c r="S11" s="84">
        <f t="shared" si="6"/>
        <v>0.30988684942922495</v>
      </c>
      <c r="T11" s="85">
        <f>分析係数表!F14</f>
        <v>0.35440931780366058</v>
      </c>
      <c r="U11" s="86">
        <f t="shared" si="7"/>
        <v>0.1098267869025373</v>
      </c>
      <c r="V11" s="87">
        <f>分析係数表!D14</f>
        <v>9.9833610648918464E-2</v>
      </c>
      <c r="W11" s="88">
        <f t="shared" si="8"/>
        <v>0</v>
      </c>
      <c r="X11" s="76">
        <f>分析係数表!E14</f>
        <v>6.8219633943427616E-2</v>
      </c>
      <c r="Y11" s="89">
        <f t="shared" si="9"/>
        <v>0</v>
      </c>
    </row>
    <row r="12" spans="1:25" x14ac:dyDescent="0.2">
      <c r="A12" s="6" t="s">
        <v>225</v>
      </c>
      <c r="B12" s="5" t="s">
        <v>29</v>
      </c>
      <c r="C12" s="90"/>
      <c r="D12" s="76">
        <f>投入係数表!AB12</f>
        <v>1.4851485148514851E-2</v>
      </c>
      <c r="E12" s="77">
        <f t="shared" si="0"/>
        <v>1.4851485148514851</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0.30019031896014214</v>
      </c>
      <c r="P12" s="76">
        <f>分析係数表!C15</f>
        <v>0</v>
      </c>
      <c r="Q12" s="82">
        <f t="shared" si="5"/>
        <v>0</v>
      </c>
      <c r="R12" s="83">
        <v>0</v>
      </c>
      <c r="S12" s="84">
        <f t="shared" si="6"/>
        <v>0</v>
      </c>
      <c r="T12" s="85">
        <f>分析係数表!F15</f>
        <v>0.30337941628264209</v>
      </c>
      <c r="U12" s="86">
        <f t="shared" si="7"/>
        <v>0</v>
      </c>
      <c r="V12" s="87">
        <f>分析係数表!D15</f>
        <v>4.6082949308755762E-2</v>
      </c>
      <c r="W12" s="88">
        <f t="shared" si="8"/>
        <v>0</v>
      </c>
      <c r="X12" s="76">
        <f>分析係数表!E15</f>
        <v>4.3010752688172046E-2</v>
      </c>
      <c r="Y12" s="89">
        <f t="shared" si="9"/>
        <v>0</v>
      </c>
    </row>
    <row r="13" spans="1:25" x14ac:dyDescent="0.2">
      <c r="A13" s="6" t="s">
        <v>226</v>
      </c>
      <c r="B13" s="5" t="s">
        <v>30</v>
      </c>
      <c r="C13" s="90"/>
      <c r="D13" s="76">
        <f>投入係数表!AB13</f>
        <v>1.2376237623762377E-2</v>
      </c>
      <c r="E13" s="77">
        <f t="shared" si="0"/>
        <v>1.2376237623762376</v>
      </c>
      <c r="F13" s="76">
        <f>分析係数表!C16</f>
        <v>1.2870012870012881E-2</v>
      </c>
      <c r="G13" s="77">
        <f t="shared" si="1"/>
        <v>1.5928233750015942E-2</v>
      </c>
      <c r="H13" s="77">
        <v>1.7268145712276063E-2</v>
      </c>
      <c r="I13" s="77">
        <f t="shared" si="2"/>
        <v>1.7268145712276063E-2</v>
      </c>
      <c r="J13" s="76">
        <f>分析係数表!G16</f>
        <v>4.3478260869565216E-2</v>
      </c>
      <c r="K13" s="78">
        <f t="shared" si="3"/>
        <v>7.5078894401200275E-4</v>
      </c>
      <c r="L13" s="79"/>
      <c r="M13" s="80"/>
      <c r="N13" s="81">
        <f>分析係数表!H16</f>
        <v>1.7650105581895694E-2</v>
      </c>
      <c r="O13" s="82">
        <f t="shared" si="4"/>
        <v>0.58071751659101734</v>
      </c>
      <c r="P13" s="76">
        <f>分析係数表!C16</f>
        <v>1.2870012870012881E-2</v>
      </c>
      <c r="Q13" s="82">
        <f t="shared" si="5"/>
        <v>7.4738419123683121E-3</v>
      </c>
      <c r="R13" s="83">
        <v>8.0570747113094202E-3</v>
      </c>
      <c r="S13" s="84">
        <f t="shared" si="6"/>
        <v>2.5325220423585482E-2</v>
      </c>
      <c r="T13" s="85">
        <f>分析係数表!F16</f>
        <v>0.30434782608695654</v>
      </c>
      <c r="U13" s="86">
        <f t="shared" si="7"/>
        <v>7.707675781091234E-3</v>
      </c>
      <c r="V13" s="87">
        <f>分析係数表!D16</f>
        <v>0</v>
      </c>
      <c r="W13" s="88">
        <f t="shared" si="8"/>
        <v>0</v>
      </c>
      <c r="X13" s="76">
        <f>分析係数表!E16</f>
        <v>0</v>
      </c>
      <c r="Y13" s="89">
        <f t="shared" si="9"/>
        <v>0</v>
      </c>
    </row>
    <row r="14" spans="1:25" x14ac:dyDescent="0.2">
      <c r="A14" s="6" t="s">
        <v>2</v>
      </c>
      <c r="B14" s="5" t="s">
        <v>364</v>
      </c>
      <c r="C14" s="90"/>
      <c r="D14" s="76">
        <f>投入係数表!AB14</f>
        <v>1.4026402640264026E-2</v>
      </c>
      <c r="E14" s="77">
        <f t="shared" si="0"/>
        <v>1.4026402640264026</v>
      </c>
      <c r="F14" s="76">
        <f>分析係数表!C17</f>
        <v>0.42397137745974955</v>
      </c>
      <c r="G14" s="77">
        <f t="shared" si="1"/>
        <v>0.5946793248197807</v>
      </c>
      <c r="H14" s="77">
        <v>0.7988741421070279</v>
      </c>
      <c r="I14" s="77">
        <f t="shared" si="2"/>
        <v>0.7988741421070279</v>
      </c>
      <c r="J14" s="76">
        <f>分析係数表!G17</f>
        <v>0.21220930232558138</v>
      </c>
      <c r="K14" s="78">
        <f t="shared" si="3"/>
        <v>0.16952852434247975</v>
      </c>
      <c r="L14" s="79"/>
      <c r="M14" s="80"/>
      <c r="N14" s="81">
        <f>分析係数表!H17</f>
        <v>2.9483246344475873E-3</v>
      </c>
      <c r="O14" s="82">
        <f t="shared" si="4"/>
        <v>9.7004731891050286E-2</v>
      </c>
      <c r="P14" s="76">
        <f>分析係数表!C17</f>
        <v>0.42397137745974955</v>
      </c>
      <c r="Q14" s="82">
        <f t="shared" si="5"/>
        <v>4.1127229799962285E-2</v>
      </c>
      <c r="R14" s="83">
        <v>8.2640185575684838E-2</v>
      </c>
      <c r="S14" s="84">
        <f t="shared" si="6"/>
        <v>0.88151432768271276</v>
      </c>
      <c r="T14" s="85">
        <f>分析係数表!F17</f>
        <v>0.32194767441860467</v>
      </c>
      <c r="U14" s="86">
        <f t="shared" si="7"/>
        <v>0.28380148776412922</v>
      </c>
      <c r="V14" s="87">
        <f>分析係数表!D17</f>
        <v>4.1908914728682169E-2</v>
      </c>
      <c r="W14" s="88">
        <f t="shared" si="8"/>
        <v>0</v>
      </c>
      <c r="X14" s="76">
        <f>分析係数表!E17</f>
        <v>4.2151162790697673E-2</v>
      </c>
      <c r="Y14" s="89">
        <f t="shared" si="9"/>
        <v>0</v>
      </c>
    </row>
    <row r="15" spans="1:25" x14ac:dyDescent="0.2">
      <c r="A15" s="6" t="s">
        <v>3</v>
      </c>
      <c r="B15" s="5" t="s">
        <v>31</v>
      </c>
      <c r="C15" s="90"/>
      <c r="D15" s="76">
        <f>投入係数表!AB15</f>
        <v>8.2508250825082509E-4</v>
      </c>
      <c r="E15" s="77">
        <f t="shared" si="0"/>
        <v>8.2508250825082508E-2</v>
      </c>
      <c r="F15" s="76">
        <f>分析係数表!C18</f>
        <v>0.3411764705882353</v>
      </c>
      <c r="G15" s="77">
        <f t="shared" si="1"/>
        <v>2.8149873810910504E-2</v>
      </c>
      <c r="H15" s="77">
        <v>4.7314437372127684E-2</v>
      </c>
      <c r="I15" s="77">
        <f t="shared" si="2"/>
        <v>4.7314437372127684E-2</v>
      </c>
      <c r="J15" s="76">
        <f>分析係数表!G18</f>
        <v>0.21582733812949639</v>
      </c>
      <c r="K15" s="78">
        <f t="shared" si="3"/>
        <v>1.0211749073121083E-2</v>
      </c>
      <c r="L15" s="79"/>
      <c r="M15" s="80"/>
      <c r="N15" s="81">
        <f>分析係数表!H18</f>
        <v>4.7810669747798716E-4</v>
      </c>
      <c r="O15" s="82">
        <f t="shared" si="4"/>
        <v>1.5730497063413559E-2</v>
      </c>
      <c r="P15" s="76">
        <f>分析係数表!C18</f>
        <v>0.3411764705882353</v>
      </c>
      <c r="Q15" s="82">
        <f t="shared" si="5"/>
        <v>5.3668754686940377E-3</v>
      </c>
      <c r="R15" s="83">
        <v>1.1166298092132038E-2</v>
      </c>
      <c r="S15" s="84">
        <f t="shared" si="6"/>
        <v>5.848073546425972E-2</v>
      </c>
      <c r="T15" s="85">
        <f>分析係数表!F18</f>
        <v>0.45899280575539569</v>
      </c>
      <c r="U15" s="86">
        <f t="shared" si="7"/>
        <v>2.6842236853379643E-2</v>
      </c>
      <c r="V15" s="87">
        <f>分析係数表!D18</f>
        <v>0.1223021582733813</v>
      </c>
      <c r="W15" s="88">
        <f t="shared" si="8"/>
        <v>0</v>
      </c>
      <c r="X15" s="76">
        <f>分析係数表!E18</f>
        <v>0.12949640287769784</v>
      </c>
      <c r="Y15" s="89">
        <f t="shared" si="9"/>
        <v>0</v>
      </c>
    </row>
    <row r="16" spans="1:25" x14ac:dyDescent="0.2">
      <c r="A16" s="6" t="s">
        <v>4</v>
      </c>
      <c r="B16" s="5" t="s">
        <v>32</v>
      </c>
      <c r="C16" s="90"/>
      <c r="D16" s="76">
        <f>投入係数表!AB16</f>
        <v>0</v>
      </c>
      <c r="E16" s="77">
        <f t="shared" si="0"/>
        <v>0</v>
      </c>
      <c r="F16" s="76">
        <f>分析係数表!C19</f>
        <v>3.2631144155307767E-2</v>
      </c>
      <c r="G16" s="77">
        <f t="shared" si="1"/>
        <v>0</v>
      </c>
      <c r="H16" s="77">
        <v>1.3856563127500432E-3</v>
      </c>
      <c r="I16" s="77">
        <f t="shared" si="2"/>
        <v>1.3856563127500432E-3</v>
      </c>
      <c r="J16" s="76">
        <f>分析係数表!G19</f>
        <v>5.8988764044943819E-2</v>
      </c>
      <c r="K16" s="78">
        <f t="shared" si="3"/>
        <v>8.1738153280199171E-5</v>
      </c>
      <c r="L16" s="79"/>
      <c r="M16" s="80"/>
      <c r="N16" s="81">
        <f>分析係数表!H19</f>
        <v>-1.1952667436949679E-4</v>
      </c>
      <c r="O16" s="82">
        <f t="shared" si="4"/>
        <v>-3.9326242658533897E-3</v>
      </c>
      <c r="P16" s="76">
        <f>分析係数表!C19</f>
        <v>3.2631144155307767E-2</v>
      </c>
      <c r="Q16" s="82">
        <f t="shared" si="5"/>
        <v>-1.2832602932772333E-4</v>
      </c>
      <c r="R16" s="83">
        <v>8.2559159500882333E-4</v>
      </c>
      <c r="S16" s="84">
        <f t="shared" si="6"/>
        <v>2.2112479077588667E-3</v>
      </c>
      <c r="T16" s="85">
        <f>分析係数表!F19</f>
        <v>0.2443820224719101</v>
      </c>
      <c r="U16" s="86">
        <f t="shared" si="7"/>
        <v>5.4038923588489154E-4</v>
      </c>
      <c r="V16" s="87">
        <f>分析係数表!D19</f>
        <v>4.49438202247191E-2</v>
      </c>
      <c r="W16" s="88">
        <f t="shared" si="8"/>
        <v>0</v>
      </c>
      <c r="X16" s="76">
        <f>分析係数表!E19</f>
        <v>4.7752808988764044E-2</v>
      </c>
      <c r="Y16" s="89">
        <f t="shared" si="9"/>
        <v>0</v>
      </c>
    </row>
    <row r="17" spans="1:25" x14ac:dyDescent="0.2">
      <c r="A17" s="6" t="s">
        <v>5</v>
      </c>
      <c r="B17" s="5" t="s">
        <v>33</v>
      </c>
      <c r="C17" s="90"/>
      <c r="D17" s="76">
        <f>投入係数表!AB17</f>
        <v>0</v>
      </c>
      <c r="E17" s="77">
        <f t="shared" si="0"/>
        <v>0</v>
      </c>
      <c r="F17" s="76">
        <f>分析係数表!C20</f>
        <v>6.4516129032258118E-2</v>
      </c>
      <c r="G17" s="77">
        <f t="shared" si="1"/>
        <v>0</v>
      </c>
      <c r="H17" s="77">
        <v>2.0813566086971759E-3</v>
      </c>
      <c r="I17" s="77">
        <f t="shared" si="2"/>
        <v>2.0813566086971759E-3</v>
      </c>
      <c r="J17" s="76">
        <f>分析係数表!G20</f>
        <v>0.10153846153846154</v>
      </c>
      <c r="K17" s="78">
        <f t="shared" si="3"/>
        <v>2.1133774796002093E-4</v>
      </c>
      <c r="L17" s="79"/>
      <c r="M17" s="80"/>
      <c r="N17" s="81">
        <f>分析係数表!H20</f>
        <v>5.9763337184748399E-4</v>
      </c>
      <c r="O17" s="82">
        <f t="shared" si="4"/>
        <v>1.9663121329266953E-2</v>
      </c>
      <c r="P17" s="76">
        <f>分析係数表!C20</f>
        <v>6.4516129032258118E-2</v>
      </c>
      <c r="Q17" s="82">
        <f t="shared" si="5"/>
        <v>1.2685884728559334E-3</v>
      </c>
      <c r="R17" s="83">
        <v>2.9942810225499958E-3</v>
      </c>
      <c r="S17" s="84">
        <f t="shared" si="6"/>
        <v>5.0756376312471718E-3</v>
      </c>
      <c r="T17" s="85">
        <f>分析係数表!F20</f>
        <v>0.22461538461538461</v>
      </c>
      <c r="U17" s="86">
        <f t="shared" si="7"/>
        <v>1.1400662987109031E-3</v>
      </c>
      <c r="V17" s="87">
        <f>分析係数表!D20</f>
        <v>1.2307692307692308E-2</v>
      </c>
      <c r="W17" s="88">
        <f t="shared" si="8"/>
        <v>0</v>
      </c>
      <c r="X17" s="76">
        <f>分析係数表!E20</f>
        <v>1.2307692307692308E-2</v>
      </c>
      <c r="Y17" s="89">
        <f t="shared" si="9"/>
        <v>0</v>
      </c>
    </row>
    <row r="18" spans="1:25" x14ac:dyDescent="0.2">
      <c r="A18" s="6" t="s">
        <v>6</v>
      </c>
      <c r="B18" s="5" t="s">
        <v>34</v>
      </c>
      <c r="C18" s="90"/>
      <c r="D18" s="76">
        <f>投入係数表!AB18</f>
        <v>0</v>
      </c>
      <c r="E18" s="77">
        <f t="shared" si="0"/>
        <v>0</v>
      </c>
      <c r="F18" s="76">
        <f>分析係数表!C21</f>
        <v>0.91527001862197399</v>
      </c>
      <c r="G18" s="77">
        <f t="shared" si="1"/>
        <v>0</v>
      </c>
      <c r="H18" s="77">
        <v>7.2121054894766778E-2</v>
      </c>
      <c r="I18" s="77">
        <f t="shared" si="2"/>
        <v>7.2121054894766778E-2</v>
      </c>
      <c r="J18" s="76">
        <f>分析係数表!G21</f>
        <v>0.28514332965821387</v>
      </c>
      <c r="K18" s="78">
        <f t="shared" si="3"/>
        <v>2.0564837731156624E-2</v>
      </c>
      <c r="L18" s="79"/>
      <c r="M18" s="80"/>
      <c r="N18" s="81">
        <f>分析係数表!H21</f>
        <v>9.9605561974580657E-4</v>
      </c>
      <c r="O18" s="82">
        <f t="shared" si="4"/>
        <v>3.2771868882111581E-2</v>
      </c>
      <c r="P18" s="76">
        <f>分析係数表!C21</f>
        <v>0.91527001862197399</v>
      </c>
      <c r="Q18" s="82">
        <f t="shared" si="5"/>
        <v>2.9995109042007157E-2</v>
      </c>
      <c r="R18" s="83">
        <v>6.2837030120195286E-2</v>
      </c>
      <c r="S18" s="84">
        <f t="shared" si="6"/>
        <v>0.13495808501496206</v>
      </c>
      <c r="T18" s="85">
        <f>分析係数表!F21</f>
        <v>0.42530319735391398</v>
      </c>
      <c r="U18" s="86">
        <f t="shared" si="7"/>
        <v>5.7398105065624712E-2</v>
      </c>
      <c r="V18" s="87">
        <f>分析係数表!D21</f>
        <v>8.7513781697905177E-2</v>
      </c>
      <c r="W18" s="88">
        <f t="shared" si="8"/>
        <v>0</v>
      </c>
      <c r="X18" s="76">
        <f>分析係数表!E21</f>
        <v>7.5661521499448728E-2</v>
      </c>
      <c r="Y18" s="89">
        <f t="shared" si="9"/>
        <v>0</v>
      </c>
    </row>
    <row r="19" spans="1:25" x14ac:dyDescent="0.2">
      <c r="A19" s="6" t="s">
        <v>7</v>
      </c>
      <c r="B19" s="5" t="s">
        <v>268</v>
      </c>
      <c r="C19" s="90"/>
      <c r="D19" s="76">
        <f>投入係数表!AB19</f>
        <v>0</v>
      </c>
      <c r="E19" s="77">
        <f t="shared" si="0"/>
        <v>0</v>
      </c>
      <c r="F19" s="76">
        <f>分析係数表!C22</f>
        <v>0.14107142857142863</v>
      </c>
      <c r="G19" s="77">
        <f t="shared" si="1"/>
        <v>0</v>
      </c>
      <c r="H19" s="77">
        <v>4.0862295765087941E-3</v>
      </c>
      <c r="I19" s="77">
        <f t="shared" si="2"/>
        <v>4.0862295765087941E-3</v>
      </c>
      <c r="J19" s="76">
        <f>分析係数表!G22</f>
        <v>0.19425587467362923</v>
      </c>
      <c r="K19" s="78">
        <f t="shared" si="3"/>
        <v>7.937741005019694E-4</v>
      </c>
      <c r="L19" s="79"/>
      <c r="M19" s="80"/>
      <c r="N19" s="81">
        <f>分析係数表!H22</f>
        <v>3.9842224789832265E-5</v>
      </c>
      <c r="O19" s="82">
        <f t="shared" si="4"/>
        <v>1.3108747552844633E-3</v>
      </c>
      <c r="P19" s="76">
        <f>分析係数表!C22</f>
        <v>0.14107142857142863</v>
      </c>
      <c r="Q19" s="82">
        <f t="shared" si="5"/>
        <v>1.8492697440620115E-4</v>
      </c>
      <c r="R19" s="83">
        <v>1.553908550227258E-3</v>
      </c>
      <c r="S19" s="84">
        <f t="shared" si="6"/>
        <v>5.6401381267360516E-3</v>
      </c>
      <c r="T19" s="85">
        <f>分析係数表!F22</f>
        <v>0.41148825065274153</v>
      </c>
      <c r="U19" s="86">
        <f t="shared" si="7"/>
        <v>2.3208505712104485E-3</v>
      </c>
      <c r="V19" s="87">
        <f>分析係数表!D22</f>
        <v>6.2663185378590081E-3</v>
      </c>
      <c r="W19" s="88">
        <f t="shared" si="8"/>
        <v>0</v>
      </c>
      <c r="X19" s="76">
        <f>分析係数表!E22</f>
        <v>5.2219321148825066E-3</v>
      </c>
      <c r="Y19" s="89">
        <f t="shared" si="9"/>
        <v>0</v>
      </c>
    </row>
    <row r="20" spans="1:25" x14ac:dyDescent="0.2">
      <c r="A20" s="6" t="s">
        <v>8</v>
      </c>
      <c r="B20" s="5" t="s">
        <v>269</v>
      </c>
      <c r="C20" s="90"/>
      <c r="D20" s="76">
        <f>投入係数表!AB20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1.3108747552844633E-3</v>
      </c>
      <c r="P20" s="76">
        <f>分析係数表!C23</f>
        <v>0</v>
      </c>
      <c r="Q20" s="82">
        <f t="shared" si="5"/>
        <v>0</v>
      </c>
      <c r="R20" s="83">
        <v>0</v>
      </c>
      <c r="S20" s="84">
        <f t="shared" si="6"/>
        <v>0</v>
      </c>
      <c r="T20" s="85">
        <f>分析係数表!F23</f>
        <v>0.43755958055290756</v>
      </c>
      <c r="U20" s="86">
        <f t="shared" si="7"/>
        <v>0</v>
      </c>
      <c r="V20" s="87">
        <f>分析係数表!D23</f>
        <v>4.9571020019065777E-2</v>
      </c>
      <c r="W20" s="88">
        <f t="shared" si="8"/>
        <v>0</v>
      </c>
      <c r="X20" s="76">
        <f>分析係数表!E23</f>
        <v>4.38512869399428E-2</v>
      </c>
      <c r="Y20" s="89">
        <f t="shared" si="9"/>
        <v>0</v>
      </c>
    </row>
    <row r="21" spans="1:25" x14ac:dyDescent="0.2">
      <c r="A21" s="6" t="s">
        <v>9</v>
      </c>
      <c r="B21" s="5" t="s">
        <v>270</v>
      </c>
      <c r="C21" s="90"/>
      <c r="D21" s="76">
        <f>投入係数表!AB21</f>
        <v>0</v>
      </c>
      <c r="E21" s="77">
        <f t="shared" si="0"/>
        <v>0</v>
      </c>
      <c r="F21" s="76">
        <f>分析係数表!C24</f>
        <v>1</v>
      </c>
      <c r="G21" s="77">
        <f t="shared" si="1"/>
        <v>0</v>
      </c>
      <c r="H21" s="77">
        <v>9.9992312391687765E-2</v>
      </c>
      <c r="I21" s="77">
        <f t="shared" si="2"/>
        <v>9.9992312391687765E-2</v>
      </c>
      <c r="J21" s="76">
        <f>分析係数表!G24</f>
        <v>0.20760410380205191</v>
      </c>
      <c r="K21" s="78">
        <f t="shared" si="3"/>
        <v>2.0758814401171149E-2</v>
      </c>
      <c r="L21" s="79"/>
      <c r="M21" s="80"/>
      <c r="N21" s="81">
        <f>分析係数表!H24</f>
        <v>3.9842224789832264E-4</v>
      </c>
      <c r="O21" s="82">
        <f t="shared" si="4"/>
        <v>1.3108747552844633E-2</v>
      </c>
      <c r="P21" s="76">
        <f>分析係数表!C24</f>
        <v>1</v>
      </c>
      <c r="Q21" s="82">
        <f t="shared" si="5"/>
        <v>1.3108747552844633E-2</v>
      </c>
      <c r="R21" s="83">
        <v>2.8021310101226278E-2</v>
      </c>
      <c r="S21" s="84">
        <f t="shared" si="6"/>
        <v>0.12801362249291404</v>
      </c>
      <c r="T21" s="85">
        <f>分析係数表!F24</f>
        <v>0.38986119493059745</v>
      </c>
      <c r="U21" s="86">
        <f t="shared" si="7"/>
        <v>4.9907543832481874E-2</v>
      </c>
      <c r="V21" s="87">
        <f>分析係数表!D24</f>
        <v>0.12190706095353047</v>
      </c>
      <c r="W21" s="88">
        <f t="shared" si="8"/>
        <v>0</v>
      </c>
      <c r="X21" s="76">
        <f>分析係数表!E24</f>
        <v>0.12492456246228123</v>
      </c>
      <c r="Y21" s="89">
        <f t="shared" si="9"/>
        <v>0</v>
      </c>
    </row>
    <row r="22" spans="1:25" x14ac:dyDescent="0.2">
      <c r="A22" s="6" t="s">
        <v>10</v>
      </c>
      <c r="B22" s="5" t="s">
        <v>271</v>
      </c>
      <c r="C22" s="90"/>
      <c r="D22" s="76">
        <f>投入係数表!AB22</f>
        <v>0</v>
      </c>
      <c r="E22" s="77">
        <f t="shared" si="0"/>
        <v>0</v>
      </c>
      <c r="F22" s="76">
        <f>分析係数表!C25</f>
        <v>2.3217247097844118E-2</v>
      </c>
      <c r="G22" s="77">
        <f t="shared" si="1"/>
        <v>0</v>
      </c>
      <c r="H22" s="77">
        <v>1.4154556267152161E-3</v>
      </c>
      <c r="I22" s="77">
        <f t="shared" si="2"/>
        <v>1.4154556267152161E-3</v>
      </c>
      <c r="J22" s="76">
        <f>分析係数表!G25</f>
        <v>0.19607843137254902</v>
      </c>
      <c r="K22" s="78">
        <f t="shared" si="3"/>
        <v>2.7754031896376784E-4</v>
      </c>
      <c r="L22" s="79"/>
      <c r="M22" s="80"/>
      <c r="N22" s="81">
        <f>分析係数表!H25</f>
        <v>5.5779114705765173E-4</v>
      </c>
      <c r="O22" s="82">
        <f t="shared" si="4"/>
        <v>1.8352246573982489E-2</v>
      </c>
      <c r="P22" s="76">
        <f>分析係数表!C25</f>
        <v>2.3217247097844118E-2</v>
      </c>
      <c r="Q22" s="82">
        <f t="shared" si="5"/>
        <v>4.2608864350871461E-4</v>
      </c>
      <c r="R22" s="83">
        <v>1.4622284916485134E-3</v>
      </c>
      <c r="S22" s="84">
        <f t="shared" si="6"/>
        <v>2.8776841183637296E-3</v>
      </c>
      <c r="T22" s="85">
        <f>分析係数表!F25</f>
        <v>0.34640522875816993</v>
      </c>
      <c r="U22" s="86">
        <f t="shared" si="7"/>
        <v>9.9684482531554029E-4</v>
      </c>
      <c r="V22" s="87">
        <f>分析係数表!D25</f>
        <v>3.9215686274509803E-2</v>
      </c>
      <c r="W22" s="88">
        <f t="shared" si="8"/>
        <v>0</v>
      </c>
      <c r="X22" s="76">
        <f>分析係数表!E25</f>
        <v>3.9215686274509803E-2</v>
      </c>
      <c r="Y22" s="89">
        <f t="shared" si="9"/>
        <v>0</v>
      </c>
    </row>
    <row r="23" spans="1:25" x14ac:dyDescent="0.2">
      <c r="A23" s="6" t="s">
        <v>11</v>
      </c>
      <c r="B23" s="5" t="s">
        <v>35</v>
      </c>
      <c r="C23" s="90"/>
      <c r="D23" s="76">
        <f>投入係数表!AB23</f>
        <v>0</v>
      </c>
      <c r="E23" s="77">
        <f t="shared" si="0"/>
        <v>0</v>
      </c>
      <c r="F23" s="76">
        <f>分析係数表!C26</f>
        <v>0.3263433813892529</v>
      </c>
      <c r="G23" s="77">
        <f t="shared" si="1"/>
        <v>0</v>
      </c>
      <c r="H23" s="77">
        <v>7.1462084500181072E-3</v>
      </c>
      <c r="I23" s="77">
        <f t="shared" si="2"/>
        <v>7.1462084500181072E-3</v>
      </c>
      <c r="J23" s="76">
        <f>分析係数表!G26</f>
        <v>0.19720279720279721</v>
      </c>
      <c r="K23" s="78">
        <f t="shared" si="3"/>
        <v>1.4092522957378365E-3</v>
      </c>
      <c r="L23" s="79"/>
      <c r="M23" s="80"/>
      <c r="N23" s="81">
        <f>分析係数表!H26</f>
        <v>1.195266743694968E-2</v>
      </c>
      <c r="O23" s="82">
        <f t="shared" si="4"/>
        <v>0.393262426585339</v>
      </c>
      <c r="P23" s="76">
        <f>分析係数表!C26</f>
        <v>0.3263433813892529</v>
      </c>
      <c r="Q23" s="82">
        <f t="shared" si="5"/>
        <v>0.12833859006520235</v>
      </c>
      <c r="R23" s="83">
        <v>0.13616372850867506</v>
      </c>
      <c r="S23" s="84">
        <f t="shared" si="6"/>
        <v>0.14330993695869315</v>
      </c>
      <c r="T23" s="85">
        <f>分析係数表!F26</f>
        <v>0.33496503496503499</v>
      </c>
      <c r="U23" s="86">
        <f t="shared" si="7"/>
        <v>4.8003818044205615E-2</v>
      </c>
      <c r="V23" s="87">
        <f>分析係数表!D26</f>
        <v>7.8321678321678329E-2</v>
      </c>
      <c r="W23" s="88">
        <f t="shared" si="8"/>
        <v>0</v>
      </c>
      <c r="X23" s="76">
        <f>分析係数表!E26</f>
        <v>8.3216783216783219E-2</v>
      </c>
      <c r="Y23" s="89">
        <f t="shared" si="9"/>
        <v>0</v>
      </c>
    </row>
    <row r="24" spans="1:25" x14ac:dyDescent="0.2">
      <c r="A24" s="6" t="s">
        <v>12</v>
      </c>
      <c r="B24" s="5" t="s">
        <v>365</v>
      </c>
      <c r="C24" s="90"/>
      <c r="D24" s="76">
        <f>投入係数表!AB24</f>
        <v>0</v>
      </c>
      <c r="E24" s="77">
        <f t="shared" si="0"/>
        <v>0</v>
      </c>
      <c r="F24" s="76">
        <f>分析係数表!C27</f>
        <v>4.6641791044776171E-2</v>
      </c>
      <c r="G24" s="77">
        <f t="shared" si="1"/>
        <v>0</v>
      </c>
      <c r="H24" s="77">
        <v>6.063371641336937E-5</v>
      </c>
      <c r="I24" s="77">
        <f t="shared" si="2"/>
        <v>6.063371641336937E-5</v>
      </c>
      <c r="J24" s="76">
        <f>分析係数表!G27</f>
        <v>0.18461538461538463</v>
      </c>
      <c r="K24" s="78">
        <f t="shared" si="3"/>
        <v>1.1193916876314346E-5</v>
      </c>
      <c r="L24" s="79"/>
      <c r="M24" s="80"/>
      <c r="N24" s="81">
        <f>分析係数表!H27</f>
        <v>1.1394876289892027E-2</v>
      </c>
      <c r="O24" s="82">
        <f t="shared" si="4"/>
        <v>0.37491018001135651</v>
      </c>
      <c r="P24" s="76">
        <f>分析係数表!C27</f>
        <v>4.6641791044776171E-2</v>
      </c>
      <c r="Q24" s="82">
        <f t="shared" si="5"/>
        <v>1.7486482276649111E-2</v>
      </c>
      <c r="R24" s="83">
        <v>1.7541593553586692E-2</v>
      </c>
      <c r="S24" s="84">
        <f t="shared" si="6"/>
        <v>1.7602227270000062E-2</v>
      </c>
      <c r="T24" s="85">
        <f>分析係数表!F27</f>
        <v>0.35384615384615387</v>
      </c>
      <c r="U24" s="86">
        <f t="shared" si="7"/>
        <v>6.2284804186154069E-3</v>
      </c>
      <c r="V24" s="87">
        <f>分析係数表!D27</f>
        <v>3.0769230769230771E-2</v>
      </c>
      <c r="W24" s="88">
        <f t="shared" si="8"/>
        <v>0</v>
      </c>
      <c r="X24" s="76">
        <f>分析係数表!E27</f>
        <v>4.6153846153846156E-2</v>
      </c>
      <c r="Y24" s="89">
        <f t="shared" si="9"/>
        <v>0</v>
      </c>
    </row>
    <row r="25" spans="1:25" x14ac:dyDescent="0.2">
      <c r="A25" s="6" t="s">
        <v>13</v>
      </c>
      <c r="B25" s="5" t="s">
        <v>191</v>
      </c>
      <c r="C25" s="90"/>
      <c r="D25" s="76">
        <f>投入係数表!AB25</f>
        <v>0</v>
      </c>
      <c r="E25" s="77">
        <f t="shared" si="0"/>
        <v>0</v>
      </c>
      <c r="F25" s="76">
        <f>分析係数表!C28</f>
        <v>2.8632025450689325E-2</v>
      </c>
      <c r="G25" s="77">
        <f t="shared" si="1"/>
        <v>0</v>
      </c>
      <c r="H25" s="77">
        <v>1.2541337865655347E-3</v>
      </c>
      <c r="I25" s="77">
        <f t="shared" si="2"/>
        <v>1.2541337865655347E-3</v>
      </c>
      <c r="J25" s="76">
        <f>分析係数表!G28</f>
        <v>0.12903225806451613</v>
      </c>
      <c r="K25" s="78">
        <f t="shared" si="3"/>
        <v>1.6182371439555285E-4</v>
      </c>
      <c r="L25" s="79"/>
      <c r="M25" s="80"/>
      <c r="N25" s="81">
        <f>分析係数表!H28</f>
        <v>2.2510857006255228E-2</v>
      </c>
      <c r="O25" s="82">
        <f t="shared" si="4"/>
        <v>0.74064423673572177</v>
      </c>
      <c r="P25" s="76">
        <f>分析係数表!C28</f>
        <v>2.8632025450689325E-2</v>
      </c>
      <c r="Q25" s="82">
        <f t="shared" si="5"/>
        <v>2.1206144636123556E-2</v>
      </c>
      <c r="R25" s="83">
        <v>2.18423255640206E-2</v>
      </c>
      <c r="S25" s="84">
        <f t="shared" si="6"/>
        <v>2.3096459350586136E-2</v>
      </c>
      <c r="T25" s="85">
        <f>分析係数表!F28</f>
        <v>0.22580645161290322</v>
      </c>
      <c r="U25" s="86">
        <f t="shared" si="7"/>
        <v>5.2153295307775143E-3</v>
      </c>
      <c r="V25" s="87">
        <f>分析係数表!D28</f>
        <v>0.15207373271889402</v>
      </c>
      <c r="W25" s="88">
        <f t="shared" si="8"/>
        <v>0</v>
      </c>
      <c r="X25" s="76">
        <f>分析係数表!E28</f>
        <v>9.6774193548387094E-2</v>
      </c>
      <c r="Y25" s="89">
        <f t="shared" si="9"/>
        <v>0</v>
      </c>
    </row>
    <row r="26" spans="1:25" x14ac:dyDescent="0.2">
      <c r="A26" s="6" t="s">
        <v>14</v>
      </c>
      <c r="B26" s="5" t="s">
        <v>50</v>
      </c>
      <c r="C26" s="90"/>
      <c r="D26" s="76">
        <f>投入係数表!AB26</f>
        <v>4.125412541254125E-3</v>
      </c>
      <c r="E26" s="77">
        <f t="shared" si="0"/>
        <v>0.41254125412541248</v>
      </c>
      <c r="F26" s="76">
        <f>分析係数表!C29</f>
        <v>0.63560732113144758</v>
      </c>
      <c r="G26" s="77">
        <f t="shared" si="1"/>
        <v>0.26221424139086119</v>
      </c>
      <c r="H26" s="77">
        <v>0.39089917275869412</v>
      </c>
      <c r="I26" s="77">
        <f t="shared" si="2"/>
        <v>0.39089917275869412</v>
      </c>
      <c r="J26" s="76">
        <f>分析係数表!G29</f>
        <v>0.25937031484257872</v>
      </c>
      <c r="K26" s="78">
        <f t="shared" si="3"/>
        <v>0.10138764151012607</v>
      </c>
      <c r="L26" s="79"/>
      <c r="M26" s="80"/>
      <c r="N26" s="81">
        <f>分析係数表!H29</f>
        <v>1.0239451770986892E-2</v>
      </c>
      <c r="O26" s="82">
        <f t="shared" si="4"/>
        <v>0.33689481210810712</v>
      </c>
      <c r="P26" s="76">
        <f>分析係数表!C29</f>
        <v>0.63560732113144758</v>
      </c>
      <c r="Q26" s="82">
        <f t="shared" si="5"/>
        <v>0.21413280902711634</v>
      </c>
      <c r="R26" s="83">
        <v>0.26636669925571543</v>
      </c>
      <c r="S26" s="84">
        <f t="shared" si="6"/>
        <v>0.65726587201440956</v>
      </c>
      <c r="T26" s="85">
        <f>分析係数表!F29</f>
        <v>0.38680659670164919</v>
      </c>
      <c r="U26" s="86">
        <f t="shared" si="7"/>
        <v>0.25423477508203551</v>
      </c>
      <c r="V26" s="87">
        <f>分析係数表!D29</f>
        <v>0.1184407796101949</v>
      </c>
      <c r="W26" s="88">
        <f t="shared" si="8"/>
        <v>0</v>
      </c>
      <c r="X26" s="76">
        <f>分析係数表!E29</f>
        <v>6.5967016491754127E-2</v>
      </c>
      <c r="Y26" s="89">
        <f t="shared" si="9"/>
        <v>0</v>
      </c>
    </row>
    <row r="27" spans="1:25" x14ac:dyDescent="0.2">
      <c r="A27" s="6" t="s">
        <v>15</v>
      </c>
      <c r="B27" s="5" t="s">
        <v>36</v>
      </c>
      <c r="C27" s="90"/>
      <c r="D27" s="76">
        <f>投入係数表!AB27</f>
        <v>3.3003300330033004E-3</v>
      </c>
      <c r="E27" s="77">
        <f t="shared" si="0"/>
        <v>0.33003300330033003</v>
      </c>
      <c r="F27" s="76">
        <f>分析係数表!C30</f>
        <v>1</v>
      </c>
      <c r="G27" s="77">
        <f t="shared" si="1"/>
        <v>0.33003300330033003</v>
      </c>
      <c r="H27" s="77">
        <v>0.38314096265832626</v>
      </c>
      <c r="I27" s="77">
        <f t="shared" si="2"/>
        <v>0.38314096265832626</v>
      </c>
      <c r="J27" s="76">
        <f>分析係数表!G30</f>
        <v>0.34552666372851476</v>
      </c>
      <c r="K27" s="78">
        <f t="shared" si="3"/>
        <v>0.13238541856506292</v>
      </c>
      <c r="L27" s="79"/>
      <c r="M27" s="80"/>
      <c r="N27" s="81">
        <f>分析係数表!H30</f>
        <v>0</v>
      </c>
      <c r="O27" s="82">
        <f t="shared" si="4"/>
        <v>0</v>
      </c>
      <c r="P27" s="76">
        <f>分析係数表!C30</f>
        <v>1</v>
      </c>
      <c r="Q27" s="82">
        <f t="shared" si="5"/>
        <v>0</v>
      </c>
      <c r="R27" s="83">
        <v>5.5701213173619916E-2</v>
      </c>
      <c r="S27" s="84">
        <f t="shared" si="6"/>
        <v>0.43884217583194618</v>
      </c>
      <c r="T27" s="85">
        <f>分析係数表!F30</f>
        <v>0.44072278536800352</v>
      </c>
      <c r="U27" s="86">
        <f t="shared" si="7"/>
        <v>0.19340774606961048</v>
      </c>
      <c r="V27" s="87">
        <f>分析係数表!D30</f>
        <v>0.15998237108858529</v>
      </c>
      <c r="W27" s="88">
        <f t="shared" si="8"/>
        <v>0</v>
      </c>
      <c r="X27" s="76">
        <f>分析係数表!E30</f>
        <v>8.153371529308065E-2</v>
      </c>
      <c r="Y27" s="89">
        <f t="shared" si="9"/>
        <v>0</v>
      </c>
    </row>
    <row r="28" spans="1:25" x14ac:dyDescent="0.2">
      <c r="A28" s="6" t="s">
        <v>16</v>
      </c>
      <c r="B28" s="5" t="s">
        <v>192</v>
      </c>
      <c r="C28" s="90"/>
      <c r="D28" s="76">
        <f>投入係数表!AB28</f>
        <v>7.6732673267326731E-2</v>
      </c>
      <c r="E28" s="77">
        <f t="shared" si="0"/>
        <v>7.673267326732673</v>
      </c>
      <c r="F28" s="76">
        <f>分析係数表!C31</f>
        <v>3.6128152692569859E-2</v>
      </c>
      <c r="G28" s="77">
        <f t="shared" si="1"/>
        <v>0.27722097363110537</v>
      </c>
      <c r="H28" s="77">
        <v>0.28296198308221004</v>
      </c>
      <c r="I28" s="77">
        <f t="shared" si="2"/>
        <v>0.28296198308221004</v>
      </c>
      <c r="J28" s="76">
        <f>分析係数表!G31</f>
        <v>5.6603773584905662E-2</v>
      </c>
      <c r="K28" s="78">
        <f t="shared" si="3"/>
        <v>1.6016716023521324E-2</v>
      </c>
      <c r="L28" s="79"/>
      <c r="M28" s="80"/>
      <c r="N28" s="81">
        <f>分析係数表!H31</f>
        <v>2.4303757121797682E-2</v>
      </c>
      <c r="O28" s="82">
        <f t="shared" si="4"/>
        <v>0.79963360072352263</v>
      </c>
      <c r="P28" s="76">
        <f>分析係数表!C31</f>
        <v>3.6128152692569859E-2</v>
      </c>
      <c r="Q28" s="82">
        <f t="shared" si="5"/>
        <v>2.8889284825048867E-2</v>
      </c>
      <c r="R28" s="83">
        <v>3.3038093701158303E-2</v>
      </c>
      <c r="S28" s="84">
        <f t="shared" si="6"/>
        <v>0.31600007678336833</v>
      </c>
      <c r="T28" s="85">
        <f>分析係数表!F31</f>
        <v>0.33962264150943394</v>
      </c>
      <c r="U28" s="86">
        <f t="shared" si="7"/>
        <v>0.10732078079435151</v>
      </c>
      <c r="V28" s="87">
        <f>分析係数表!D31</f>
        <v>0</v>
      </c>
      <c r="W28" s="88">
        <f t="shared" si="8"/>
        <v>0</v>
      </c>
      <c r="X28" s="76">
        <f>分析係数表!E31</f>
        <v>0</v>
      </c>
      <c r="Y28" s="89">
        <f t="shared" si="9"/>
        <v>0</v>
      </c>
    </row>
    <row r="29" spans="1:25" x14ac:dyDescent="0.2">
      <c r="A29" s="6" t="s">
        <v>17</v>
      </c>
      <c r="B29" s="5" t="s">
        <v>272</v>
      </c>
      <c r="C29" s="90"/>
      <c r="D29" s="76">
        <f>投入係数表!AB29</f>
        <v>9.0759075907590765E-3</v>
      </c>
      <c r="E29" s="77">
        <f t="shared" si="0"/>
        <v>0.90759075907590769</v>
      </c>
      <c r="F29" s="76">
        <f>分析係数表!C32</f>
        <v>1</v>
      </c>
      <c r="G29" s="77">
        <f t="shared" si="1"/>
        <v>0.90759075907590769</v>
      </c>
      <c r="H29" s="77">
        <v>1.012793525581817</v>
      </c>
      <c r="I29" s="77">
        <f t="shared" si="2"/>
        <v>1.012793525581817</v>
      </c>
      <c r="J29" s="76">
        <f>分析係数表!G32</f>
        <v>0.14012738853503184</v>
      </c>
      <c r="K29" s="78">
        <f t="shared" si="3"/>
        <v>0.14192011186496797</v>
      </c>
      <c r="L29" s="79"/>
      <c r="M29" s="80"/>
      <c r="N29" s="81">
        <f>分析係数表!H32</f>
        <v>7.0919160125901427E-3</v>
      </c>
      <c r="O29" s="82">
        <f t="shared" si="4"/>
        <v>0.23333570644063448</v>
      </c>
      <c r="P29" s="76">
        <f>分析係数表!C32</f>
        <v>1</v>
      </c>
      <c r="Q29" s="82">
        <f t="shared" si="5"/>
        <v>0.23333570644063448</v>
      </c>
      <c r="R29" s="83">
        <v>0.28174043258090031</v>
      </c>
      <c r="S29" s="84">
        <f t="shared" si="6"/>
        <v>1.2945339581627173</v>
      </c>
      <c r="T29" s="85">
        <f>分析係数表!F32</f>
        <v>0.48195329087048833</v>
      </c>
      <c r="U29" s="86">
        <f t="shared" si="7"/>
        <v>0.62390490128012066</v>
      </c>
      <c r="V29" s="87">
        <f>分析係数表!D32</f>
        <v>1.0615711252653927E-2</v>
      </c>
      <c r="W29" s="88">
        <f t="shared" si="8"/>
        <v>0</v>
      </c>
      <c r="X29" s="76">
        <f>分析係数表!E32</f>
        <v>1.4861995753715499E-2</v>
      </c>
      <c r="Y29" s="89">
        <f t="shared" si="9"/>
        <v>0</v>
      </c>
    </row>
    <row r="30" spans="1:25" x14ac:dyDescent="0.2">
      <c r="A30" s="6" t="s">
        <v>18</v>
      </c>
      <c r="B30" s="5" t="s">
        <v>273</v>
      </c>
      <c r="C30" s="75">
        <f>最終需要_まとめ!C31</f>
        <v>100</v>
      </c>
      <c r="D30" s="76">
        <f>投入係数表!AB30</f>
        <v>0</v>
      </c>
      <c r="E30" s="77">
        <f t="shared" si="0"/>
        <v>0</v>
      </c>
      <c r="F30" s="76">
        <f>分析係数表!C33</f>
        <v>1</v>
      </c>
      <c r="G30" s="77">
        <f t="shared" si="1"/>
        <v>0</v>
      </c>
      <c r="H30" s="77">
        <v>4.0619669061628963E-2</v>
      </c>
      <c r="I30" s="77">
        <f t="shared" si="2"/>
        <v>100.04061966906163</v>
      </c>
      <c r="J30" s="76">
        <f>分析係数表!G33</f>
        <v>0.50577557755775582</v>
      </c>
      <c r="K30" s="78">
        <f t="shared" si="3"/>
        <v>50.598102192355434</v>
      </c>
      <c r="L30" s="79"/>
      <c r="M30" s="80"/>
      <c r="N30" s="81">
        <f>分析係数表!H33</f>
        <v>1.0358978445356389E-3</v>
      </c>
      <c r="O30" s="82">
        <f t="shared" si="4"/>
        <v>3.4082743637396051E-2</v>
      </c>
      <c r="P30" s="76">
        <f>分析係数表!C33</f>
        <v>1</v>
      </c>
      <c r="Q30" s="82">
        <f t="shared" si="5"/>
        <v>3.4082743637396051E-2</v>
      </c>
      <c r="R30" s="83">
        <v>6.8166389857673523E-2</v>
      </c>
      <c r="S30" s="84">
        <f t="shared" si="6"/>
        <v>100.10878605891931</v>
      </c>
      <c r="T30" s="85">
        <f>分析係数表!F33</f>
        <v>0.6410891089108911</v>
      </c>
      <c r="U30" s="86">
        <f t="shared" si="7"/>
        <v>64.178652448663613</v>
      </c>
      <c r="V30" s="87">
        <f>分析係数表!D33</f>
        <v>2.3927392739273929E-2</v>
      </c>
      <c r="W30" s="88">
        <f t="shared" si="8"/>
        <v>2</v>
      </c>
      <c r="X30" s="76">
        <f>分析係数表!E33</f>
        <v>2.0627062706270627E-2</v>
      </c>
      <c r="Y30" s="89">
        <f t="shared" si="9"/>
        <v>2</v>
      </c>
    </row>
    <row r="31" spans="1:25" x14ac:dyDescent="0.2">
      <c r="A31" s="6" t="s">
        <v>19</v>
      </c>
      <c r="B31" s="5" t="s">
        <v>274</v>
      </c>
      <c r="C31" s="90"/>
      <c r="D31" s="76">
        <f>投入係数表!AB31</f>
        <v>1.4851485148514851E-2</v>
      </c>
      <c r="E31" s="77">
        <f t="shared" si="0"/>
        <v>1.4851485148514851</v>
      </c>
      <c r="F31" s="76">
        <f>分析係数表!C34</f>
        <v>0.1150316455696202</v>
      </c>
      <c r="G31" s="77">
        <f t="shared" si="1"/>
        <v>0.17083907757864386</v>
      </c>
      <c r="H31" s="77">
        <v>0.21197883260383274</v>
      </c>
      <c r="I31" s="77">
        <f t="shared" si="2"/>
        <v>0.21197883260383274</v>
      </c>
      <c r="J31" s="76">
        <f>分析係数表!G34</f>
        <v>0.42702251876563802</v>
      </c>
      <c r="K31" s="78">
        <f t="shared" si="3"/>
        <v>9.0519735023488201E-2</v>
      </c>
      <c r="L31" s="79"/>
      <c r="M31" s="80"/>
      <c r="N31" s="81">
        <f>分析係数表!H34</f>
        <v>0.17339336228535002</v>
      </c>
      <c r="O31" s="82">
        <f t="shared" si="4"/>
        <v>5.7049269349979843</v>
      </c>
      <c r="P31" s="76">
        <f>分析係数表!C34</f>
        <v>0.1150316455696202</v>
      </c>
      <c r="Q31" s="82">
        <f t="shared" si="5"/>
        <v>0.65624713318726779</v>
      </c>
      <c r="R31" s="83">
        <v>0.68562577337323272</v>
      </c>
      <c r="S31" s="84">
        <f t="shared" si="6"/>
        <v>0.89760460597706548</v>
      </c>
      <c r="T31" s="85">
        <f>分析係数表!F34</f>
        <v>0.70141784820683906</v>
      </c>
      <c r="U31" s="86">
        <f t="shared" si="7"/>
        <v>0.62959589126498094</v>
      </c>
      <c r="V31" s="87">
        <f>分析係数表!D34</f>
        <v>0.4553794829024187</v>
      </c>
      <c r="W31" s="88">
        <f t="shared" si="8"/>
        <v>0</v>
      </c>
      <c r="X31" s="76">
        <f>分析係数表!E34</f>
        <v>0.29190992493744788</v>
      </c>
      <c r="Y31" s="89">
        <f t="shared" si="9"/>
        <v>0</v>
      </c>
    </row>
    <row r="32" spans="1:25" x14ac:dyDescent="0.2">
      <c r="A32" s="6" t="s">
        <v>20</v>
      </c>
      <c r="B32" s="5" t="s">
        <v>37</v>
      </c>
      <c r="C32" s="90"/>
      <c r="D32" s="76">
        <f>投入係数表!AB32</f>
        <v>2.6402640264026403E-2</v>
      </c>
      <c r="E32" s="77">
        <f t="shared" si="0"/>
        <v>2.6402640264026402</v>
      </c>
      <c r="F32" s="76">
        <f>分析係数表!C35</f>
        <v>3.8036267138434332E-2</v>
      </c>
      <c r="G32" s="77">
        <f t="shared" si="1"/>
        <v>0.10042578782424906</v>
      </c>
      <c r="H32" s="77">
        <v>0.10470352461813319</v>
      </c>
      <c r="I32" s="77">
        <f t="shared" si="2"/>
        <v>0.10470352461813319</v>
      </c>
      <c r="J32" s="76">
        <f>分析係数表!G35</f>
        <v>0.34782608695652173</v>
      </c>
      <c r="K32" s="78">
        <f t="shared" si="3"/>
        <v>3.6418617258481112E-2</v>
      </c>
      <c r="L32" s="79"/>
      <c r="M32" s="80"/>
      <c r="N32" s="81">
        <f>分析係数表!H35</f>
        <v>6.6058408701541893E-2</v>
      </c>
      <c r="O32" s="82">
        <f t="shared" si="4"/>
        <v>2.1734303442616403</v>
      </c>
      <c r="P32" s="76">
        <f>分析係数表!C35</f>
        <v>3.8036267138434332E-2</v>
      </c>
      <c r="Q32" s="82">
        <f t="shared" si="5"/>
        <v>8.266917718111505E-2</v>
      </c>
      <c r="R32" s="83">
        <v>9.4501728655251166E-2</v>
      </c>
      <c r="S32" s="84">
        <f t="shared" si="6"/>
        <v>0.19920525327338434</v>
      </c>
      <c r="T32" s="85">
        <f>分析係数表!F35</f>
        <v>0.69565217391304346</v>
      </c>
      <c r="U32" s="86">
        <f t="shared" si="7"/>
        <v>0.13857756749452824</v>
      </c>
      <c r="V32" s="87">
        <f>分析係数表!D35</f>
        <v>0.27173913043478259</v>
      </c>
      <c r="W32" s="88">
        <f t="shared" si="8"/>
        <v>0</v>
      </c>
      <c r="X32" s="76">
        <f>分析係数表!E35</f>
        <v>0.25</v>
      </c>
      <c r="Y32" s="89">
        <f t="shared" si="9"/>
        <v>0</v>
      </c>
    </row>
    <row r="33" spans="1:25" x14ac:dyDescent="0.2">
      <c r="A33" s="6" t="s">
        <v>21</v>
      </c>
      <c r="B33" s="5" t="s">
        <v>38</v>
      </c>
      <c r="C33" s="90"/>
      <c r="D33" s="76">
        <f>投入係数表!AB33</f>
        <v>8.2508250825082509E-4</v>
      </c>
      <c r="E33" s="77">
        <f t="shared" si="0"/>
        <v>8.2508250825082508E-2</v>
      </c>
      <c r="F33" s="76">
        <f>分析係数表!C36</f>
        <v>0.6983193277310924</v>
      </c>
      <c r="G33" s="77">
        <f t="shared" si="1"/>
        <v>5.7617106248439964E-2</v>
      </c>
      <c r="H33" s="77">
        <v>0.11977482121107826</v>
      </c>
      <c r="I33" s="77">
        <f t="shared" si="2"/>
        <v>0.11977482121107826</v>
      </c>
      <c r="J33" s="76">
        <f>分析係数表!G36</f>
        <v>2.0048115477145148E-3</v>
      </c>
      <c r="K33" s="78">
        <f t="shared" si="3"/>
        <v>2.4012594468941108E-4</v>
      </c>
      <c r="L33" s="79"/>
      <c r="M33" s="80"/>
      <c r="N33" s="81">
        <f>分析係数表!H36</f>
        <v>0.13239571297661262</v>
      </c>
      <c r="O33" s="82">
        <f t="shared" si="4"/>
        <v>4.3560368118102719</v>
      </c>
      <c r="P33" s="76">
        <f>分析係数表!C36</f>
        <v>0.6983193277310924</v>
      </c>
      <c r="Q33" s="82">
        <f t="shared" si="5"/>
        <v>3.04190469799524</v>
      </c>
      <c r="R33" s="83">
        <v>3.1111449775972</v>
      </c>
      <c r="S33" s="84">
        <f t="shared" si="6"/>
        <v>3.2309197988082783</v>
      </c>
      <c r="T33" s="85">
        <f>分析係数表!F36</f>
        <v>0.90136327185244591</v>
      </c>
      <c r="U33" s="86">
        <f t="shared" si="7"/>
        <v>2.912232440946676</v>
      </c>
      <c r="V33" s="87">
        <f>分析係数表!D36</f>
        <v>3.6086607858861267E-3</v>
      </c>
      <c r="W33" s="88">
        <f t="shared" si="8"/>
        <v>0</v>
      </c>
      <c r="X33" s="76">
        <f>分析係数表!E36</f>
        <v>4.0096230954290296E-4</v>
      </c>
      <c r="Y33" s="89">
        <f t="shared" si="9"/>
        <v>0</v>
      </c>
    </row>
    <row r="34" spans="1:25" x14ac:dyDescent="0.2">
      <c r="A34" s="6" t="s">
        <v>22</v>
      </c>
      <c r="B34" s="5" t="s">
        <v>377</v>
      </c>
      <c r="C34" s="90"/>
      <c r="D34" s="76">
        <f>投入係数表!AB34</f>
        <v>4.2904290429042903E-2</v>
      </c>
      <c r="E34" s="77">
        <f t="shared" si="0"/>
        <v>4.2904290429042904</v>
      </c>
      <c r="F34" s="76">
        <f>分析係数表!C37</f>
        <v>0.25193798449612403</v>
      </c>
      <c r="G34" s="77">
        <f t="shared" si="1"/>
        <v>1.0809220456929414</v>
      </c>
      <c r="H34" s="77">
        <v>1.171515225734014</v>
      </c>
      <c r="I34" s="77">
        <f t="shared" si="2"/>
        <v>1.171515225734014</v>
      </c>
      <c r="J34" s="76">
        <f>分析係数表!G37</f>
        <v>0.36436436436436437</v>
      </c>
      <c r="K34" s="78">
        <f t="shared" si="3"/>
        <v>0.42685840056774887</v>
      </c>
      <c r="L34" s="79"/>
      <c r="M34" s="80"/>
      <c r="N34" s="81">
        <f>分析係数表!H37</f>
        <v>5.107773218056496E-2</v>
      </c>
      <c r="O34" s="82">
        <f t="shared" si="4"/>
        <v>1.680541436274682</v>
      </c>
      <c r="P34" s="76">
        <f>分析係数表!C37</f>
        <v>0.25193798449612403</v>
      </c>
      <c r="Q34" s="82">
        <f t="shared" si="5"/>
        <v>0.42339222231726487</v>
      </c>
      <c r="R34" s="83">
        <v>0.47028401557347377</v>
      </c>
      <c r="S34" s="84">
        <f t="shared" si="6"/>
        <v>1.6417992413074878</v>
      </c>
      <c r="T34" s="85">
        <f>分析係数表!F37</f>
        <v>0.67567567567567566</v>
      </c>
      <c r="U34" s="86">
        <f t="shared" si="7"/>
        <v>1.1093238116942485</v>
      </c>
      <c r="V34" s="87">
        <f>分析係数表!D37</f>
        <v>9.1091091091091092E-2</v>
      </c>
      <c r="W34" s="88">
        <f t="shared" si="8"/>
        <v>0</v>
      </c>
      <c r="X34" s="76">
        <f>分析係数表!E37</f>
        <v>7.6576576576576572E-2</v>
      </c>
      <c r="Y34" s="89">
        <f t="shared" si="9"/>
        <v>0</v>
      </c>
    </row>
    <row r="35" spans="1:25" x14ac:dyDescent="0.2">
      <c r="A35" s="6" t="s">
        <v>23</v>
      </c>
      <c r="B35" s="5" t="s">
        <v>193</v>
      </c>
      <c r="C35" s="90"/>
      <c r="D35" s="76">
        <f>投入係数表!AB35</f>
        <v>1.0726072607260726E-2</v>
      </c>
      <c r="E35" s="77">
        <f t="shared" si="0"/>
        <v>1.0726072607260726</v>
      </c>
      <c r="F35" s="76">
        <f>分析係数表!C38</f>
        <v>5.8638743455497355E-2</v>
      </c>
      <c r="G35" s="77">
        <f t="shared" si="1"/>
        <v>6.2896341990219928E-2</v>
      </c>
      <c r="H35" s="77">
        <v>7.7760632458491977E-2</v>
      </c>
      <c r="I35" s="77">
        <f t="shared" si="2"/>
        <v>7.7760632458491977E-2</v>
      </c>
      <c r="J35" s="76">
        <f>分析係数表!G38</f>
        <v>6.6115702479338845E-2</v>
      </c>
      <c r="K35" s="78">
        <f t="shared" si="3"/>
        <v>5.1411988402308749E-3</v>
      </c>
      <c r="L35" s="79"/>
      <c r="M35" s="80"/>
      <c r="N35" s="81">
        <f>分析係数表!H38</f>
        <v>4.4663133989401971E-2</v>
      </c>
      <c r="O35" s="82">
        <f t="shared" si="4"/>
        <v>1.4694906006738835</v>
      </c>
      <c r="P35" s="76">
        <f>分析係数表!C38</f>
        <v>5.8638743455497355E-2</v>
      </c>
      <c r="Q35" s="82">
        <f t="shared" si="5"/>
        <v>8.6169082343180561E-2</v>
      </c>
      <c r="R35" s="83">
        <v>9.6614772109633151E-2</v>
      </c>
      <c r="S35" s="84">
        <f t="shared" si="6"/>
        <v>0.17437540456812511</v>
      </c>
      <c r="T35" s="85">
        <f>分析係数表!F38</f>
        <v>0.57851239669421484</v>
      </c>
      <c r="U35" s="86">
        <f t="shared" si="7"/>
        <v>0.1008783332212294</v>
      </c>
      <c r="V35" s="87">
        <f>分析係数表!D38</f>
        <v>8.2644628099173556E-2</v>
      </c>
      <c r="W35" s="88">
        <f t="shared" si="8"/>
        <v>0</v>
      </c>
      <c r="X35" s="76">
        <f>分析係数表!E38</f>
        <v>0</v>
      </c>
      <c r="Y35" s="89">
        <f t="shared" si="9"/>
        <v>0</v>
      </c>
    </row>
    <row r="36" spans="1:25" x14ac:dyDescent="0.2">
      <c r="A36" s="6" t="s">
        <v>24</v>
      </c>
      <c r="B36" s="5" t="s">
        <v>39</v>
      </c>
      <c r="C36" s="90"/>
      <c r="D36" s="76">
        <f>投入係数表!AB36</f>
        <v>0</v>
      </c>
      <c r="E36" s="77">
        <f t="shared" si="0"/>
        <v>0</v>
      </c>
      <c r="F36" s="76">
        <f>分析係数表!C39</f>
        <v>1</v>
      </c>
      <c r="G36" s="77">
        <f t="shared" si="1"/>
        <v>0</v>
      </c>
      <c r="H36" s="77">
        <v>0.33123315999008635</v>
      </c>
      <c r="I36" s="77">
        <f t="shared" si="2"/>
        <v>0.33123315999008635</v>
      </c>
      <c r="J36" s="76">
        <f>分析係数表!G39</f>
        <v>0.34956843403205917</v>
      </c>
      <c r="K36" s="78">
        <f t="shared" si="3"/>
        <v>0.115788657037225</v>
      </c>
      <c r="L36" s="79"/>
      <c r="M36" s="80"/>
      <c r="N36" s="81">
        <f>分析係数表!H39</f>
        <v>4.0639069285628906E-3</v>
      </c>
      <c r="O36" s="82">
        <f t="shared" si="4"/>
        <v>0.13370922503901525</v>
      </c>
      <c r="P36" s="76">
        <f>分析係数表!C39</f>
        <v>1</v>
      </c>
      <c r="Q36" s="82">
        <f t="shared" si="5"/>
        <v>0.13370922503901525</v>
      </c>
      <c r="R36" s="83">
        <v>0.23863431861700168</v>
      </c>
      <c r="S36" s="84">
        <f t="shared" si="6"/>
        <v>0.56986747860708808</v>
      </c>
      <c r="T36" s="85">
        <f>分析係数表!F39</f>
        <v>0.6997533908754624</v>
      </c>
      <c r="U36" s="86">
        <f t="shared" si="7"/>
        <v>0.39876670050495994</v>
      </c>
      <c r="V36" s="87">
        <f>分析係数表!D39</f>
        <v>6.7817509247842175E-2</v>
      </c>
      <c r="W36" s="88">
        <f t="shared" si="8"/>
        <v>0</v>
      </c>
      <c r="X36" s="76">
        <f>分析係数表!E39</f>
        <v>8.0764488286066582E-2</v>
      </c>
      <c r="Y36" s="89">
        <f t="shared" si="9"/>
        <v>0</v>
      </c>
    </row>
    <row r="37" spans="1:25" x14ac:dyDescent="0.2">
      <c r="A37" s="6" t="s">
        <v>25</v>
      </c>
      <c r="B37" s="5" t="s">
        <v>40</v>
      </c>
      <c r="C37" s="90"/>
      <c r="D37" s="76">
        <f>投入係数表!AB37</f>
        <v>0</v>
      </c>
      <c r="E37" s="77">
        <f t="shared" si="0"/>
        <v>0</v>
      </c>
      <c r="F37" s="76">
        <f>分析係数表!C40</f>
        <v>0.52321668909825036</v>
      </c>
      <c r="G37" s="77">
        <f t="shared" si="1"/>
        <v>0</v>
      </c>
      <c r="H37" s="77">
        <v>4.210565533466401E-4</v>
      </c>
      <c r="I37" s="77">
        <f t="shared" si="2"/>
        <v>4.210565533466401E-4</v>
      </c>
      <c r="J37" s="76">
        <f>分析係数表!G40</f>
        <v>0.58262454434993927</v>
      </c>
      <c r="K37" s="78">
        <f t="shared" si="3"/>
        <v>2.4531788253914208E-4</v>
      </c>
      <c r="L37" s="79"/>
      <c r="M37" s="80"/>
      <c r="N37" s="81">
        <f>分析係数表!H40</f>
        <v>2.9881668592374198E-2</v>
      </c>
      <c r="O37" s="82">
        <f t="shared" si="4"/>
        <v>0.98315606646334752</v>
      </c>
      <c r="P37" s="76">
        <f>分析係数表!C40</f>
        <v>0.52321668909825036</v>
      </c>
      <c r="Q37" s="82">
        <f t="shared" si="5"/>
        <v>0.51440366196181209</v>
      </c>
      <c r="R37" s="83">
        <v>0.51459617233256938</v>
      </c>
      <c r="S37" s="84">
        <f t="shared" si="6"/>
        <v>0.51501722888591606</v>
      </c>
      <c r="T37" s="85">
        <f>分析係数表!F40</f>
        <v>0.77642770352369384</v>
      </c>
      <c r="U37" s="86">
        <f t="shared" si="7"/>
        <v>0.39987364429902839</v>
      </c>
      <c r="V37" s="87">
        <f>分析係数表!D40</f>
        <v>0.18529769137302551</v>
      </c>
      <c r="W37" s="88">
        <f t="shared" si="8"/>
        <v>0</v>
      </c>
      <c r="X37" s="76">
        <f>分析係数表!E40</f>
        <v>0.10328068043742406</v>
      </c>
      <c r="Y37" s="89">
        <f t="shared" si="9"/>
        <v>0</v>
      </c>
    </row>
    <row r="38" spans="1:25" x14ac:dyDescent="0.2">
      <c r="A38" s="6" t="s">
        <v>26</v>
      </c>
      <c r="B38" s="5" t="s">
        <v>276</v>
      </c>
      <c r="C38" s="90"/>
      <c r="D38" s="76">
        <f>投入係数表!AB38</f>
        <v>0</v>
      </c>
      <c r="E38" s="77">
        <f t="shared" si="0"/>
        <v>0</v>
      </c>
      <c r="F38" s="76">
        <f>分析係数表!C41</f>
        <v>0.20545717383447781</v>
      </c>
      <c r="G38" s="77">
        <f t="shared" si="1"/>
        <v>0</v>
      </c>
      <c r="H38" s="77">
        <v>1.1115554084342978E-3</v>
      </c>
      <c r="I38" s="77">
        <f t="shared" si="2"/>
        <v>1.1115554084342978E-3</v>
      </c>
      <c r="J38" s="76">
        <f>分析係数表!G41</f>
        <v>0.49662731871838112</v>
      </c>
      <c r="K38" s="78">
        <f t="shared" si="3"/>
        <v>5.5202878209764032E-4</v>
      </c>
      <c r="L38" s="79"/>
      <c r="M38" s="80"/>
      <c r="N38" s="81">
        <f>分析係数表!H41</f>
        <v>5.2870632296107417E-2</v>
      </c>
      <c r="O38" s="82">
        <f t="shared" si="4"/>
        <v>1.739530800262483</v>
      </c>
      <c r="P38" s="76">
        <f>分析係数表!C41</f>
        <v>0.20545717383447781</v>
      </c>
      <c r="Q38" s="82">
        <f t="shared" si="5"/>
        <v>0.35739908201995729</v>
      </c>
      <c r="R38" s="83">
        <v>0.35944104327439325</v>
      </c>
      <c r="S38" s="84">
        <f t="shared" si="6"/>
        <v>0.36055259868282752</v>
      </c>
      <c r="T38" s="85">
        <f>分析係数表!F41</f>
        <v>0.59106239460370991</v>
      </c>
      <c r="U38" s="86">
        <f t="shared" si="7"/>
        <v>0.21310908235806245</v>
      </c>
      <c r="V38" s="87">
        <f>分析係数表!D41</f>
        <v>0.2799325463743676</v>
      </c>
      <c r="W38" s="88">
        <f t="shared" si="8"/>
        <v>0</v>
      </c>
      <c r="X38" s="76">
        <f>分析係数表!E41</f>
        <v>0.26559865092748736</v>
      </c>
      <c r="Y38" s="89">
        <f t="shared" si="9"/>
        <v>0</v>
      </c>
    </row>
    <row r="39" spans="1:25" x14ac:dyDescent="0.2">
      <c r="A39" s="6" t="s">
        <v>51</v>
      </c>
      <c r="B39" s="5" t="s">
        <v>367</v>
      </c>
      <c r="C39" s="90"/>
      <c r="D39" s="76">
        <f>投入係数表!AB39</f>
        <v>1.6501650165016502E-3</v>
      </c>
      <c r="E39" s="77">
        <f>$C$30*D39</f>
        <v>0.16501650165016502</v>
      </c>
      <c r="F39" s="76">
        <f>分析係数表!C42</f>
        <v>0.63260340632603407</v>
      </c>
      <c r="G39" s="77">
        <f>E39*F39</f>
        <v>0.1043900010439</v>
      </c>
      <c r="H39" s="77">
        <v>0.11812659215908454</v>
      </c>
      <c r="I39" s="77">
        <f>C39+H39</f>
        <v>0.11812659215908454</v>
      </c>
      <c r="J39" s="76">
        <f>分析係数表!G42</f>
        <v>0.48091603053435117</v>
      </c>
      <c r="K39" s="78">
        <f>I39*J39</f>
        <v>5.6808971801697146E-2</v>
      </c>
      <c r="L39" s="79"/>
      <c r="M39" s="80"/>
      <c r="N39" s="81">
        <f>分析係数表!H42</f>
        <v>1.4900992071397267E-2</v>
      </c>
      <c r="O39" s="82">
        <f t="shared" si="4"/>
        <v>0.4902671584763893</v>
      </c>
      <c r="P39" s="76">
        <f>分析係数表!C42</f>
        <v>0.63260340632603407</v>
      </c>
      <c r="Q39" s="82">
        <f>O39*P39</f>
        <v>0.31014467446194943</v>
      </c>
      <c r="R39" s="83">
        <v>0.31530952577260579</v>
      </c>
      <c r="S39" s="84">
        <f>I39+R39</f>
        <v>0.43343611793169035</v>
      </c>
      <c r="T39" s="85">
        <f>分析係数表!F42</f>
        <v>0.54580152671755722</v>
      </c>
      <c r="U39" s="86">
        <f>S39*T39</f>
        <v>0.23657009490164776</v>
      </c>
      <c r="V39" s="87">
        <f>分析係数表!D42</f>
        <v>0.26335877862595419</v>
      </c>
      <c r="W39" s="88">
        <f>ROUND(S39*V39,0)</f>
        <v>0</v>
      </c>
      <c r="X39" s="76">
        <f>分析係数表!E42</f>
        <v>0.19083969465648856</v>
      </c>
      <c r="Y39" s="89">
        <f>ROUND(S39*X39,0)</f>
        <v>0</v>
      </c>
    </row>
    <row r="40" spans="1:25" x14ac:dyDescent="0.2">
      <c r="A40" s="6" t="s">
        <v>194</v>
      </c>
      <c r="B40" s="5" t="s">
        <v>41</v>
      </c>
      <c r="C40" s="90"/>
      <c r="D40" s="76">
        <f>投入係数表!AB40</f>
        <v>6.1881188118811881E-2</v>
      </c>
      <c r="E40" s="77">
        <f>$C$30*D40</f>
        <v>6.1881188118811883</v>
      </c>
      <c r="F40" s="76">
        <f>分析係数表!C43</f>
        <v>0.18460513162279235</v>
      </c>
      <c r="G40" s="77">
        <f>E40*F40</f>
        <v>1.1423584877648041</v>
      </c>
      <c r="H40" s="77">
        <v>1.2722257102553192</v>
      </c>
      <c r="I40" s="77">
        <f>C40+H40</f>
        <v>1.2722257102553192</v>
      </c>
      <c r="J40" s="76">
        <f>分析係数表!G43</f>
        <v>0.34455128205128205</v>
      </c>
      <c r="K40" s="78">
        <f>I40*J40</f>
        <v>0.43834699952707312</v>
      </c>
      <c r="L40" s="79"/>
      <c r="M40" s="80"/>
      <c r="N40" s="81">
        <f>分析係数表!H43</f>
        <v>4.0001593688991595E-2</v>
      </c>
      <c r="O40" s="82">
        <f t="shared" si="4"/>
        <v>1.3161182543056014</v>
      </c>
      <c r="P40" s="76">
        <f>分析係数表!C43</f>
        <v>0.18460513162279235</v>
      </c>
      <c r="Q40" s="82">
        <f>O40*P40</f>
        <v>0.24296218356724525</v>
      </c>
      <c r="R40" s="83">
        <v>0.31797504145221006</v>
      </c>
      <c r="S40" s="84">
        <f>I40+R40</f>
        <v>1.5902007517075292</v>
      </c>
      <c r="T40" s="85">
        <f>分析係数表!F43</f>
        <v>0.64423076923076927</v>
      </c>
      <c r="U40" s="86">
        <f>S40*T40</f>
        <v>1.024456253503889</v>
      </c>
      <c r="V40" s="87">
        <f>分析係数表!D43</f>
        <v>0.36378205128205127</v>
      </c>
      <c r="W40" s="88">
        <f>ROUND(S40*V40,0)</f>
        <v>1</v>
      </c>
      <c r="X40" s="76">
        <f>分析係数表!E43</f>
        <v>0.22596153846153846</v>
      </c>
      <c r="Y40" s="89">
        <f>ROUND(S40*X40,0)</f>
        <v>0</v>
      </c>
    </row>
    <row r="41" spans="1:25" x14ac:dyDescent="0.2">
      <c r="A41" s="6" t="s">
        <v>340</v>
      </c>
      <c r="B41" s="5" t="s">
        <v>42</v>
      </c>
      <c r="C41" s="90"/>
      <c r="D41" s="76">
        <f>投入係数表!AB41</f>
        <v>0</v>
      </c>
      <c r="E41" s="77">
        <f>$C$30*D41</f>
        <v>0</v>
      </c>
      <c r="F41" s="76">
        <f>分析係数表!C44</f>
        <v>0.21127596439169138</v>
      </c>
      <c r="G41" s="77">
        <f>E41*F41</f>
        <v>0</v>
      </c>
      <c r="H41" s="77">
        <v>9.3123286906268178E-4</v>
      </c>
      <c r="I41" s="77">
        <f>C41+H41</f>
        <v>9.3123286906268178E-4</v>
      </c>
      <c r="J41" s="76">
        <f>分析係数表!G44</f>
        <v>0.28586387434554972</v>
      </c>
      <c r="K41" s="78">
        <f>I41*J41</f>
        <v>2.6620583586818022E-4</v>
      </c>
      <c r="L41" s="79"/>
      <c r="M41" s="80"/>
      <c r="N41" s="81">
        <f>分析係数表!H44</f>
        <v>0.11633929638631021</v>
      </c>
      <c r="O41" s="82">
        <f t="shared" si="4"/>
        <v>3.827754285430633</v>
      </c>
      <c r="P41" s="76">
        <f>分析係数表!C44</f>
        <v>0.21127596439169138</v>
      </c>
      <c r="Q41" s="82">
        <f>O41*P41</f>
        <v>0.80871247810878655</v>
      </c>
      <c r="R41" s="83">
        <v>0.81308223125618317</v>
      </c>
      <c r="S41" s="84">
        <f>I41+R41</f>
        <v>0.81401346412524589</v>
      </c>
      <c r="T41" s="85">
        <f>分析係数表!F44</f>
        <v>0.54973821989528793</v>
      </c>
      <c r="U41" s="86">
        <f>S41*T41</f>
        <v>0.44749431273900947</v>
      </c>
      <c r="V41" s="87">
        <f>分析係数表!D44</f>
        <v>0.41256544502617803</v>
      </c>
      <c r="W41" s="88">
        <f>ROUND(S41*V41,0)</f>
        <v>0</v>
      </c>
      <c r="X41" s="76">
        <f>分析係数表!E44</f>
        <v>0.29528795811518327</v>
      </c>
      <c r="Y41" s="89">
        <f>ROUND(S41*X41,0)</f>
        <v>0</v>
      </c>
    </row>
    <row r="42" spans="1:25" x14ac:dyDescent="0.2">
      <c r="A42" s="6" t="s">
        <v>341</v>
      </c>
      <c r="B42" s="5" t="s">
        <v>278</v>
      </c>
      <c r="C42" s="90"/>
      <c r="D42" s="76">
        <f>投入係数表!AB42</f>
        <v>5.7755775577557752E-3</v>
      </c>
      <c r="E42" s="77">
        <f>$C$30*D42</f>
        <v>0.57755775577557755</v>
      </c>
      <c r="F42" s="76">
        <f>分析係数表!C45</f>
        <v>1</v>
      </c>
      <c r="G42" s="77">
        <f>E42*F42</f>
        <v>0.57755775577557755</v>
      </c>
      <c r="H42" s="77">
        <v>0.59615186475392012</v>
      </c>
      <c r="I42" s="77">
        <f>C42+H42</f>
        <v>0.59615186475392012</v>
      </c>
      <c r="J42" s="76">
        <f>分析係数表!G45</f>
        <v>0</v>
      </c>
      <c r="K42" s="78">
        <f>I42*J42</f>
        <v>0</v>
      </c>
      <c r="L42" s="79"/>
      <c r="M42" s="80"/>
      <c r="N42" s="81">
        <f>分析係数表!H45</f>
        <v>0</v>
      </c>
      <c r="O42" s="82">
        <f t="shared" si="4"/>
        <v>0</v>
      </c>
      <c r="P42" s="76">
        <f>分析係数表!C45</f>
        <v>1</v>
      </c>
      <c r="Q42" s="82">
        <f>O42*P42</f>
        <v>0</v>
      </c>
      <c r="R42" s="83">
        <v>2.0265949560724663E-2</v>
      </c>
      <c r="S42" s="84">
        <f>I42+R42</f>
        <v>0.61641781431464482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投入係数表!AB43</f>
        <v>2.5577557755775578E-2</v>
      </c>
      <c r="E43" s="77">
        <f>$C$30*D43</f>
        <v>2.557755775577558</v>
      </c>
      <c r="F43" s="76">
        <f>分析係数表!C46</f>
        <v>0.67444574095682608</v>
      </c>
      <c r="G43" s="77">
        <f>E43*F43</f>
        <v>1.7250674892460074</v>
      </c>
      <c r="H43" s="77">
        <v>1.7594862351766973</v>
      </c>
      <c r="I43" s="77">
        <f>C43+H43</f>
        <v>1.7594862351766973</v>
      </c>
      <c r="J43" s="76">
        <f>分析係数表!G46</f>
        <v>1.0362694300518135E-2</v>
      </c>
      <c r="K43" s="78">
        <f>I43*J43</f>
        <v>1.8233017981105673E-2</v>
      </c>
      <c r="L43" s="79"/>
      <c r="M43" s="80"/>
      <c r="N43" s="81">
        <f>分析係数表!H46</f>
        <v>2.3785808199529863E-2</v>
      </c>
      <c r="O43" s="82">
        <f t="shared" si="4"/>
        <v>0.78259222890482472</v>
      </c>
      <c r="P43" s="76">
        <f>分析係数表!C46</f>
        <v>0.67444574095682608</v>
      </c>
      <c r="Q43" s="82">
        <f>O43*P43</f>
        <v>0.52781599569076854</v>
      </c>
      <c r="R43" s="83">
        <v>0.5573543961619648</v>
      </c>
      <c r="S43" s="84">
        <f>I43+R43</f>
        <v>2.3168406313386622</v>
      </c>
      <c r="T43" s="85">
        <f>分析係数表!F46</f>
        <v>0.31433506044905007</v>
      </c>
      <c r="U43" s="86">
        <f>S43*T43</f>
        <v>0.72826423990265376</v>
      </c>
      <c r="V43" s="87">
        <f>分析係数表!D46</f>
        <v>0</v>
      </c>
      <c r="W43" s="88">
        <f>ROUND(S43*V43,0)</f>
        <v>0</v>
      </c>
      <c r="X43" s="76">
        <f>分析係数表!E46</f>
        <v>1.7271157167530224E-3</v>
      </c>
      <c r="Y43" s="89">
        <f>ROUND(S43*X43,0)</f>
        <v>0</v>
      </c>
    </row>
    <row r="44" spans="1:25" x14ac:dyDescent="0.2">
      <c r="A44" s="192">
        <v>40</v>
      </c>
      <c r="B44" s="14" t="s">
        <v>150</v>
      </c>
      <c r="C44" s="197">
        <f>SUM(C5:C43)</f>
        <v>100</v>
      </c>
      <c r="D44" s="92">
        <f>投入係数表!AB44</f>
        <v>0.33250825082508251</v>
      </c>
      <c r="E44" s="91">
        <f>SUM(E5:E43)</f>
        <v>33.25082508250825</v>
      </c>
      <c r="F44" s="92">
        <f>分析係数表!C47</f>
        <v>0.30293510145279712</v>
      </c>
      <c r="G44" s="91">
        <f>SUM(G5:G43)</f>
        <v>7.5551390699056533</v>
      </c>
      <c r="H44" s="91">
        <f>SUM(H5:H43)</f>
        <v>9.2759825851795146</v>
      </c>
      <c r="I44" s="91">
        <f>SUM(I5:I43)</f>
        <v>109.27598258517951</v>
      </c>
      <c r="J44" s="92">
        <f>分析係数表!G47</f>
        <v>0.26248630220382319</v>
      </c>
      <c r="K44" s="93">
        <f>SUM(K5:K43)</f>
        <v>52.474713688811399</v>
      </c>
      <c r="L44" s="94">
        <f>最終需要_まとめ!$L$33</f>
        <v>0.627</v>
      </c>
      <c r="M44" s="91">
        <f>K44*L44</f>
        <v>32.901645482884746</v>
      </c>
      <c r="N44" s="95">
        <f>分析係数表!H47</f>
        <v>1</v>
      </c>
      <c r="O44" s="96">
        <f>SUM(O5:O43)</f>
        <v>32.901645482884739</v>
      </c>
      <c r="P44" s="92">
        <f>分析係数表!C47</f>
        <v>0.30293510145279712</v>
      </c>
      <c r="Q44" s="96">
        <f>SUM(Q5:Q43)</f>
        <v>8.4355127517695454</v>
      </c>
      <c r="R44" s="91">
        <f>SUM(R5:R43)</f>
        <v>9.2994517253175335</v>
      </c>
      <c r="S44" s="97">
        <f>SUM(S5:S43)</f>
        <v>118.57543431049706</v>
      </c>
      <c r="T44" s="98">
        <f>分析係数表!F47</f>
        <v>0.4935102885669061</v>
      </c>
      <c r="U44" s="99">
        <f>SUM(U5:U43)</f>
        <v>74.612769283788609</v>
      </c>
      <c r="V44" s="100">
        <f>分析係数表!D47</f>
        <v>0.11041032509436259</v>
      </c>
      <c r="W44" s="101">
        <f>SUM(W5:W43)</f>
        <v>3</v>
      </c>
      <c r="X44" s="92">
        <f>分析係数表!E47</f>
        <v>8.4451479361987089E-2</v>
      </c>
      <c r="Y44" s="102">
        <f>SUM(Y5:Y43)</f>
        <v>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384</v>
      </c>
      <c r="S2" s="3" t="s">
        <v>152</v>
      </c>
      <c r="U2" s="64" t="s">
        <v>209</v>
      </c>
      <c r="W2" s="3" t="s">
        <v>130</v>
      </c>
      <c r="Y2" s="3" t="s">
        <v>153</v>
      </c>
    </row>
    <row r="3" spans="1:25" ht="44" x14ac:dyDescent="0.2">
      <c r="B3" s="65"/>
      <c r="C3" s="66" t="s">
        <v>227</v>
      </c>
      <c r="D3" s="66" t="s">
        <v>380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投入係数表!AC5</f>
        <v>0</v>
      </c>
      <c r="E5" s="77">
        <f t="shared" ref="E5:E38" si="0">$C$31*D5</f>
        <v>0</v>
      </c>
      <c r="F5" s="76">
        <f>分析係数表!C8</f>
        <v>0.98909090909090913</v>
      </c>
      <c r="G5" s="77">
        <f t="shared" ref="G5:G38" si="1">E5*F5</f>
        <v>0</v>
      </c>
      <c r="H5" s="77">
        <f t="array" ref="H5:H43">MMULT(逆行列係数!C5:AO43,'27'!G5:G43)</f>
        <v>2.688929972801899E-3</v>
      </c>
      <c r="I5" s="77">
        <f t="shared" ref="I5:I38" si="2">C5+H5</f>
        <v>2.688929972801899E-3</v>
      </c>
      <c r="J5" s="76">
        <f>分析係数表!G8</f>
        <v>0.12014134275618374</v>
      </c>
      <c r="K5" s="78">
        <f t="shared" ref="K5:K38" si="3">I5*J5</f>
        <v>3.2305165750976878E-4</v>
      </c>
      <c r="L5" s="79" t="s">
        <v>184</v>
      </c>
      <c r="M5" s="80" t="s">
        <v>184</v>
      </c>
      <c r="N5" s="81">
        <f>分析係数表!H8</f>
        <v>1.3068249731064983E-2</v>
      </c>
      <c r="O5" s="82">
        <f t="shared" ref="O5:O43" si="4">$M$44*N5</f>
        <v>0.36254712156554286</v>
      </c>
      <c r="P5" s="76">
        <f>分析係数表!C8</f>
        <v>0.98909090909090913</v>
      </c>
      <c r="Q5" s="82">
        <f t="shared" ref="Q5:Q38" si="5">O5*P5</f>
        <v>0.35859206205755512</v>
      </c>
      <c r="R5" s="83">
        <f t="array" ref="R5:R43">MMULT(逆行列係数!C5:AO43,'27'!Q5:Q43)</f>
        <v>0.43691918898830101</v>
      </c>
      <c r="S5" s="84">
        <f t="shared" ref="S5:S38" si="6">I5+R5</f>
        <v>0.43960811896110291</v>
      </c>
      <c r="T5" s="85">
        <f>分析係数表!F8</f>
        <v>0.45141342756183744</v>
      </c>
      <c r="U5" s="86">
        <f t="shared" ref="U5:U38" si="7">S5*T5</f>
        <v>0.19844500776424345</v>
      </c>
      <c r="V5" s="87">
        <f>分析係数表!D8</f>
        <v>0.18992932862190812</v>
      </c>
      <c r="W5" s="88">
        <f t="shared" ref="W5:W38" si="8">ROUND(S5*V5,0)</f>
        <v>0</v>
      </c>
      <c r="X5" s="76">
        <f>分析係数表!E8</f>
        <v>0.11484098939929328</v>
      </c>
      <c r="Y5" s="89">
        <f t="shared" ref="Y5:Y38" si="9">ROUND(S5*X5,0)</f>
        <v>0</v>
      </c>
    </row>
    <row r="6" spans="1:25" x14ac:dyDescent="0.2">
      <c r="A6" s="6" t="s">
        <v>219</v>
      </c>
      <c r="B6" s="5" t="s">
        <v>265</v>
      </c>
      <c r="C6" s="90"/>
      <c r="D6" s="76">
        <f>投入係数表!AC6</f>
        <v>0</v>
      </c>
      <c r="E6" s="77">
        <f t="shared" si="0"/>
        <v>0</v>
      </c>
      <c r="F6" s="76">
        <f>分析係数表!C9</f>
        <v>0.97580645161290325</v>
      </c>
      <c r="G6" s="77">
        <f t="shared" si="1"/>
        <v>0</v>
      </c>
      <c r="H6" s="77">
        <v>2.976643192034437E-2</v>
      </c>
      <c r="I6" s="77">
        <f t="shared" si="2"/>
        <v>2.976643192034437E-2</v>
      </c>
      <c r="J6" s="76">
        <f>分析係数表!G9</f>
        <v>0.23846153846153847</v>
      </c>
      <c r="K6" s="78">
        <f t="shared" si="3"/>
        <v>7.0981491502359658E-3</v>
      </c>
      <c r="L6" s="79"/>
      <c r="M6" s="80"/>
      <c r="N6" s="81">
        <f>分析係数表!H9</f>
        <v>6.773178214271485E-4</v>
      </c>
      <c r="O6" s="82">
        <f t="shared" si="4"/>
        <v>1.8790552032360453E-2</v>
      </c>
      <c r="P6" s="76">
        <f>分析係数表!C9</f>
        <v>0.97580645161290325</v>
      </c>
      <c r="Q6" s="82">
        <f t="shared" si="5"/>
        <v>1.8335941902545283E-2</v>
      </c>
      <c r="R6" s="83">
        <v>2.5661990085512506E-2</v>
      </c>
      <c r="S6" s="84">
        <f t="shared" si="6"/>
        <v>5.5428422005856876E-2</v>
      </c>
      <c r="T6" s="85">
        <f>分析係数表!F9</f>
        <v>0.65384615384615385</v>
      </c>
      <c r="U6" s="86">
        <f t="shared" si="7"/>
        <v>3.6241660542291033E-2</v>
      </c>
      <c r="V6" s="87">
        <f>分析係数表!D9</f>
        <v>0.11538461538461539</v>
      </c>
      <c r="W6" s="88">
        <f t="shared" si="8"/>
        <v>0</v>
      </c>
      <c r="X6" s="76">
        <f>分析係数表!E9</f>
        <v>0</v>
      </c>
      <c r="Y6" s="89">
        <f t="shared" si="9"/>
        <v>0</v>
      </c>
    </row>
    <row r="7" spans="1:25" x14ac:dyDescent="0.2">
      <c r="A7" s="6" t="s">
        <v>220</v>
      </c>
      <c r="B7" s="5" t="s">
        <v>266</v>
      </c>
      <c r="C7" s="90"/>
      <c r="D7" s="76">
        <f>投入係数表!AC7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3.7581104064720906E-2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投入係数表!AC8</f>
        <v>0</v>
      </c>
      <c r="E8" s="77">
        <f t="shared" si="0"/>
        <v>0</v>
      </c>
      <c r="F8" s="76">
        <f>分析係数表!C11</f>
        <v>0.58682634730538918</v>
      </c>
      <c r="G8" s="77">
        <f t="shared" si="1"/>
        <v>0</v>
      </c>
      <c r="H8" s="77">
        <v>1.9910418075020624E-2</v>
      </c>
      <c r="I8" s="77">
        <f t="shared" si="2"/>
        <v>1.9910418075020624E-2</v>
      </c>
      <c r="J8" s="76">
        <f>分析係数表!G11</f>
        <v>0.35416666666666669</v>
      </c>
      <c r="K8" s="78">
        <f t="shared" si="3"/>
        <v>7.0516064015698045E-3</v>
      </c>
      <c r="L8" s="79"/>
      <c r="M8" s="80"/>
      <c r="N8" s="81">
        <f>分析係数表!H11</f>
        <v>-3.9842224789832265E-5</v>
      </c>
      <c r="O8" s="82">
        <f t="shared" si="4"/>
        <v>-1.1053265901388501E-3</v>
      </c>
      <c r="P8" s="76">
        <f>分析係数表!C11</f>
        <v>0.58682634730538918</v>
      </c>
      <c r="Q8" s="82">
        <f t="shared" si="5"/>
        <v>-6.4863476547070238E-4</v>
      </c>
      <c r="R8" s="83">
        <v>7.7117999465216866E-3</v>
      </c>
      <c r="S8" s="84">
        <f t="shared" si="6"/>
        <v>2.762221802154231E-2</v>
      </c>
      <c r="T8" s="85">
        <f>分析係数表!F11</f>
        <v>0.57638888888888884</v>
      </c>
      <c r="U8" s="86">
        <f t="shared" si="7"/>
        <v>1.5921139554083412E-2</v>
      </c>
      <c r="V8" s="87">
        <f>分析係数表!D11</f>
        <v>0</v>
      </c>
      <c r="W8" s="88">
        <f t="shared" si="8"/>
        <v>0</v>
      </c>
      <c r="X8" s="76">
        <f>分析係数表!E11</f>
        <v>0</v>
      </c>
      <c r="Y8" s="89">
        <f t="shared" si="9"/>
        <v>0</v>
      </c>
    </row>
    <row r="9" spans="1:25" x14ac:dyDescent="0.2">
      <c r="A9" s="6" t="s">
        <v>222</v>
      </c>
      <c r="B9" s="5" t="s">
        <v>190</v>
      </c>
      <c r="C9" s="90"/>
      <c r="D9" s="76">
        <f>投入係数表!AC9</f>
        <v>0</v>
      </c>
      <c r="E9" s="77">
        <f t="shared" si="0"/>
        <v>0</v>
      </c>
      <c r="F9" s="76">
        <f>分析係数表!C12</f>
        <v>4.9122807017544234E-3</v>
      </c>
      <c r="G9" s="77">
        <f t="shared" si="1"/>
        <v>0</v>
      </c>
      <c r="H9" s="77">
        <v>4.2740128525829161E-5</v>
      </c>
      <c r="I9" s="77">
        <f t="shared" si="2"/>
        <v>4.2740128525829161E-5</v>
      </c>
      <c r="J9" s="76">
        <f>分析係数表!G12</f>
        <v>0.15517241379310345</v>
      </c>
      <c r="K9" s="78">
        <f t="shared" si="3"/>
        <v>6.6320889091803874E-6</v>
      </c>
      <c r="L9" s="79"/>
      <c r="M9" s="80"/>
      <c r="N9" s="81">
        <f>分析係数表!H12</f>
        <v>9.8290768556516195E-2</v>
      </c>
      <c r="O9" s="82">
        <f t="shared" si="4"/>
        <v>2.726840697872543</v>
      </c>
      <c r="P9" s="76">
        <f>分析係数表!C12</f>
        <v>4.9122807017544234E-3</v>
      </c>
      <c r="Q9" s="82">
        <f t="shared" si="5"/>
        <v>1.3395006936917857E-2</v>
      </c>
      <c r="R9" s="83">
        <v>1.4167880947901277E-2</v>
      </c>
      <c r="S9" s="84">
        <f t="shared" si="6"/>
        <v>1.4210621076427106E-2</v>
      </c>
      <c r="T9" s="85">
        <f>分析係数表!F12</f>
        <v>0.31896551724137934</v>
      </c>
      <c r="U9" s="86">
        <f t="shared" si="7"/>
        <v>4.5326981019638184E-3</v>
      </c>
      <c r="V9" s="87">
        <f>分析係数表!D12</f>
        <v>0.18965517241379309</v>
      </c>
      <c r="W9" s="88">
        <f t="shared" si="8"/>
        <v>0</v>
      </c>
      <c r="X9" s="76">
        <f>分析係数表!E12</f>
        <v>0.12931034482758622</v>
      </c>
      <c r="Y9" s="89">
        <f t="shared" si="9"/>
        <v>0</v>
      </c>
    </row>
    <row r="10" spans="1:25" x14ac:dyDescent="0.2">
      <c r="A10" s="6" t="s">
        <v>223</v>
      </c>
      <c r="B10" s="5" t="s">
        <v>28</v>
      </c>
      <c r="C10" s="90"/>
      <c r="D10" s="76">
        <f>投入係数表!AC10</f>
        <v>5.0041701417848205E-3</v>
      </c>
      <c r="E10" s="77">
        <f t="shared" si="0"/>
        <v>0.50041701417848206</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0.40897083835137454</v>
      </c>
      <c r="P10" s="76">
        <f>分析係数表!C13</f>
        <v>0</v>
      </c>
      <c r="Q10" s="82">
        <f t="shared" si="5"/>
        <v>0</v>
      </c>
      <c r="R10" s="83">
        <v>0</v>
      </c>
      <c r="S10" s="84">
        <f t="shared" si="6"/>
        <v>0</v>
      </c>
      <c r="T10" s="85">
        <f>分析係数表!F13</f>
        <v>0.38505747126436779</v>
      </c>
      <c r="U10" s="86">
        <f t="shared" si="7"/>
        <v>0</v>
      </c>
      <c r="V10" s="87">
        <f>分析係数表!D13</f>
        <v>0.37931034482758619</v>
      </c>
      <c r="W10" s="88">
        <f t="shared" si="8"/>
        <v>0</v>
      </c>
      <c r="X10" s="76">
        <f>分析係数表!E13</f>
        <v>0.33333333333333331</v>
      </c>
      <c r="Y10" s="89">
        <f t="shared" si="9"/>
        <v>0</v>
      </c>
    </row>
    <row r="11" spans="1:25" x14ac:dyDescent="0.2">
      <c r="A11" s="6" t="s">
        <v>224</v>
      </c>
      <c r="B11" s="5" t="s">
        <v>267</v>
      </c>
      <c r="C11" s="90"/>
      <c r="D11" s="76">
        <f>投入係数表!AC11</f>
        <v>8.3402835696413675E-3</v>
      </c>
      <c r="E11" s="77">
        <f t="shared" si="0"/>
        <v>0.8340283569641368</v>
      </c>
      <c r="F11" s="76">
        <f>分析係数表!C14</f>
        <v>0.28421052631578947</v>
      </c>
      <c r="G11" s="77">
        <f t="shared" si="1"/>
        <v>0.23703963829507047</v>
      </c>
      <c r="H11" s="77">
        <v>0.32616922413411098</v>
      </c>
      <c r="I11" s="77">
        <f t="shared" si="2"/>
        <v>0.32616922413411098</v>
      </c>
      <c r="J11" s="76">
        <f>分析係数表!G14</f>
        <v>0.16638935108153077</v>
      </c>
      <c r="K11" s="78">
        <f t="shared" si="3"/>
        <v>5.427108554644109E-2</v>
      </c>
      <c r="L11" s="79"/>
      <c r="M11" s="80"/>
      <c r="N11" s="81">
        <f>分析係数表!H14</f>
        <v>1.2351089684848001E-3</v>
      </c>
      <c r="O11" s="82">
        <f t="shared" si="4"/>
        <v>3.4265124294304353E-2</v>
      </c>
      <c r="P11" s="76">
        <f>分析係数表!C14</f>
        <v>0.28421052631578947</v>
      </c>
      <c r="Q11" s="82">
        <f t="shared" si="5"/>
        <v>9.7385090099601848E-3</v>
      </c>
      <c r="R11" s="83">
        <v>4.2118971920200227E-2</v>
      </c>
      <c r="S11" s="84">
        <f t="shared" si="6"/>
        <v>0.36828819605431118</v>
      </c>
      <c r="T11" s="85">
        <f>分析係数表!F14</f>
        <v>0.35440931780366058</v>
      </c>
      <c r="U11" s="86">
        <f t="shared" si="7"/>
        <v>0.13052476831874923</v>
      </c>
      <c r="V11" s="87">
        <f>分析係数表!D14</f>
        <v>9.9833610648918464E-2</v>
      </c>
      <c r="W11" s="88">
        <f t="shared" si="8"/>
        <v>0</v>
      </c>
      <c r="X11" s="76">
        <f>分析係数表!E14</f>
        <v>6.8219633943427616E-2</v>
      </c>
      <c r="Y11" s="89">
        <f t="shared" si="9"/>
        <v>0</v>
      </c>
    </row>
    <row r="12" spans="1:25" x14ac:dyDescent="0.2">
      <c r="A12" s="6" t="s">
        <v>225</v>
      </c>
      <c r="B12" s="5" t="s">
        <v>29</v>
      </c>
      <c r="C12" s="90"/>
      <c r="D12" s="76">
        <f>投入係数表!AC12</f>
        <v>0</v>
      </c>
      <c r="E12" s="77">
        <f t="shared" si="0"/>
        <v>0</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0.25311978914179667</v>
      </c>
      <c r="P12" s="76">
        <f>分析係数表!C15</f>
        <v>0</v>
      </c>
      <c r="Q12" s="82">
        <f t="shared" si="5"/>
        <v>0</v>
      </c>
      <c r="R12" s="83">
        <v>0</v>
      </c>
      <c r="S12" s="84">
        <f t="shared" si="6"/>
        <v>0</v>
      </c>
      <c r="T12" s="85">
        <f>分析係数表!F15</f>
        <v>0.30337941628264209</v>
      </c>
      <c r="U12" s="86">
        <f t="shared" si="7"/>
        <v>0</v>
      </c>
      <c r="V12" s="87">
        <f>分析係数表!D15</f>
        <v>4.6082949308755762E-2</v>
      </c>
      <c r="W12" s="88">
        <f t="shared" si="8"/>
        <v>0</v>
      </c>
      <c r="X12" s="76">
        <f>分析係数表!E15</f>
        <v>4.3010752688172046E-2</v>
      </c>
      <c r="Y12" s="89">
        <f t="shared" si="9"/>
        <v>0</v>
      </c>
    </row>
    <row r="13" spans="1:25" x14ac:dyDescent="0.2">
      <c r="A13" s="6" t="s">
        <v>226</v>
      </c>
      <c r="B13" s="5" t="s">
        <v>30</v>
      </c>
      <c r="C13" s="90"/>
      <c r="D13" s="76">
        <f>投入係数表!AC13</f>
        <v>1.6680567139282735E-3</v>
      </c>
      <c r="E13" s="77">
        <f t="shared" si="0"/>
        <v>0.16680567139282734</v>
      </c>
      <c r="F13" s="76">
        <f>分析係数表!C16</f>
        <v>1.2870012870012881E-2</v>
      </c>
      <c r="G13" s="77">
        <f t="shared" si="1"/>
        <v>2.1467911376168275E-3</v>
      </c>
      <c r="H13" s="77">
        <v>2.7608974848020024E-3</v>
      </c>
      <c r="I13" s="77">
        <f t="shared" si="2"/>
        <v>2.7608974848020024E-3</v>
      </c>
      <c r="J13" s="76">
        <f>分析係数表!G16</f>
        <v>4.3478260869565216E-2</v>
      </c>
      <c r="K13" s="78">
        <f t="shared" si="3"/>
        <v>1.2003902107834792E-4</v>
      </c>
      <c r="L13" s="79"/>
      <c r="M13" s="80"/>
      <c r="N13" s="81">
        <f>分析係数表!H16</f>
        <v>1.7650105581895694E-2</v>
      </c>
      <c r="O13" s="82">
        <f t="shared" si="4"/>
        <v>0.48965967943151062</v>
      </c>
      <c r="P13" s="76">
        <f>分析係数表!C16</f>
        <v>1.2870012870012881E-2</v>
      </c>
      <c r="Q13" s="82">
        <f t="shared" si="5"/>
        <v>6.3019263762099237E-3</v>
      </c>
      <c r="R13" s="83">
        <v>6.7937069359559343E-3</v>
      </c>
      <c r="S13" s="84">
        <f t="shared" si="6"/>
        <v>9.5546044207579367E-3</v>
      </c>
      <c r="T13" s="85">
        <f>分析係数表!F16</f>
        <v>0.30434782608695654</v>
      </c>
      <c r="U13" s="86">
        <f t="shared" si="7"/>
        <v>2.9079230845785028E-3</v>
      </c>
      <c r="V13" s="87">
        <f>分析係数表!D16</f>
        <v>0</v>
      </c>
      <c r="W13" s="88">
        <f t="shared" si="8"/>
        <v>0</v>
      </c>
      <c r="X13" s="76">
        <f>分析係数表!E16</f>
        <v>0</v>
      </c>
      <c r="Y13" s="89">
        <f t="shared" si="9"/>
        <v>0</v>
      </c>
    </row>
    <row r="14" spans="1:25" x14ac:dyDescent="0.2">
      <c r="A14" s="6" t="s">
        <v>2</v>
      </c>
      <c r="B14" s="5" t="s">
        <v>364</v>
      </c>
      <c r="C14" s="90"/>
      <c r="D14" s="76">
        <f>投入係数表!AC14</f>
        <v>5.8381984987489572E-3</v>
      </c>
      <c r="E14" s="77">
        <f t="shared" si="0"/>
        <v>0.58381984987489577</v>
      </c>
      <c r="F14" s="76">
        <f>分析係数表!C17</f>
        <v>0.42397137745974955</v>
      </c>
      <c r="G14" s="77">
        <f t="shared" si="1"/>
        <v>0.24752290593980375</v>
      </c>
      <c r="H14" s="77">
        <v>0.36318435046466829</v>
      </c>
      <c r="I14" s="77">
        <f t="shared" si="2"/>
        <v>0.36318435046466829</v>
      </c>
      <c r="J14" s="76">
        <f>分析係数表!G17</f>
        <v>0.21220930232558138</v>
      </c>
      <c r="K14" s="78">
        <f t="shared" si="3"/>
        <v>7.7071097627676693E-2</v>
      </c>
      <c r="L14" s="79"/>
      <c r="M14" s="80"/>
      <c r="N14" s="81">
        <f>分析係数表!H17</f>
        <v>2.9483246344475873E-3</v>
      </c>
      <c r="O14" s="82">
        <f t="shared" si="4"/>
        <v>8.1794167670274906E-2</v>
      </c>
      <c r="P14" s="76">
        <f>分析係数表!C17</f>
        <v>0.42397137745974955</v>
      </c>
      <c r="Q14" s="82">
        <f t="shared" si="5"/>
        <v>3.4678385935340166E-2</v>
      </c>
      <c r="R14" s="83">
        <v>6.9682015129654024E-2</v>
      </c>
      <c r="S14" s="84">
        <f t="shared" si="6"/>
        <v>0.43286636559432234</v>
      </c>
      <c r="T14" s="85">
        <f>分析係数表!F17</f>
        <v>0.32194767441860467</v>
      </c>
      <c r="U14" s="86">
        <f t="shared" si="7"/>
        <v>0.13936031973712559</v>
      </c>
      <c r="V14" s="87">
        <f>分析係数表!D17</f>
        <v>4.1908914728682169E-2</v>
      </c>
      <c r="W14" s="88">
        <f t="shared" si="8"/>
        <v>0</v>
      </c>
      <c r="X14" s="76">
        <f>分析係数表!E17</f>
        <v>4.2151162790697673E-2</v>
      </c>
      <c r="Y14" s="89">
        <f t="shared" si="9"/>
        <v>0</v>
      </c>
    </row>
    <row r="15" spans="1:25" x14ac:dyDescent="0.2">
      <c r="A15" s="6" t="s">
        <v>3</v>
      </c>
      <c r="B15" s="5" t="s">
        <v>31</v>
      </c>
      <c r="C15" s="90"/>
      <c r="D15" s="76">
        <f>投入係数表!AC15</f>
        <v>0</v>
      </c>
      <c r="E15" s="77">
        <f t="shared" si="0"/>
        <v>0</v>
      </c>
      <c r="F15" s="76">
        <f>分析係数表!C18</f>
        <v>0.3411764705882353</v>
      </c>
      <c r="G15" s="77">
        <f t="shared" si="1"/>
        <v>0</v>
      </c>
      <c r="H15" s="77">
        <v>1.2530385819093855E-2</v>
      </c>
      <c r="I15" s="77">
        <f t="shared" si="2"/>
        <v>1.2530385819093855E-2</v>
      </c>
      <c r="J15" s="76">
        <f>分析係数表!G18</f>
        <v>0.21582733812949639</v>
      </c>
      <c r="K15" s="78">
        <f t="shared" si="3"/>
        <v>2.7043998170706162E-3</v>
      </c>
      <c r="L15" s="79"/>
      <c r="M15" s="80"/>
      <c r="N15" s="81">
        <f>分析係数表!H18</f>
        <v>4.7810669747798716E-4</v>
      </c>
      <c r="O15" s="82">
        <f t="shared" si="4"/>
        <v>1.3263919081666201E-2</v>
      </c>
      <c r="P15" s="76">
        <f>分析係数表!C18</f>
        <v>0.3411764705882353</v>
      </c>
      <c r="Q15" s="82">
        <f t="shared" si="5"/>
        <v>4.5253370984508212E-3</v>
      </c>
      <c r="R15" s="83">
        <v>9.4153969667162569E-3</v>
      </c>
      <c r="S15" s="84">
        <f t="shared" si="6"/>
        <v>2.1945782785810112E-2</v>
      </c>
      <c r="T15" s="85">
        <f>分析係数表!F18</f>
        <v>0.45899280575539569</v>
      </c>
      <c r="U15" s="86">
        <f t="shared" si="7"/>
        <v>1.0072956415357447E-2</v>
      </c>
      <c r="V15" s="87">
        <f>分析係数表!D18</f>
        <v>0.1223021582733813</v>
      </c>
      <c r="W15" s="88">
        <f t="shared" si="8"/>
        <v>0</v>
      </c>
      <c r="X15" s="76">
        <f>分析係数表!E18</f>
        <v>0.12949640287769784</v>
      </c>
      <c r="Y15" s="89">
        <f t="shared" si="9"/>
        <v>0</v>
      </c>
    </row>
    <row r="16" spans="1:25" x14ac:dyDescent="0.2">
      <c r="A16" s="6" t="s">
        <v>4</v>
      </c>
      <c r="B16" s="5" t="s">
        <v>32</v>
      </c>
      <c r="C16" s="90"/>
      <c r="D16" s="76">
        <f>投入係数表!AC16</f>
        <v>0</v>
      </c>
      <c r="E16" s="77">
        <f t="shared" si="0"/>
        <v>0</v>
      </c>
      <c r="F16" s="76">
        <f>分析係数表!C19</f>
        <v>3.2631144155307767E-2</v>
      </c>
      <c r="G16" s="77">
        <f t="shared" si="1"/>
        <v>0</v>
      </c>
      <c r="H16" s="77">
        <v>3.0007865364827611E-3</v>
      </c>
      <c r="I16" s="77">
        <f t="shared" si="2"/>
        <v>3.0007865364827611E-3</v>
      </c>
      <c r="J16" s="76">
        <f>分析係数表!G19</f>
        <v>5.8988764044943819E-2</v>
      </c>
      <c r="K16" s="78">
        <f t="shared" si="3"/>
        <v>1.7701268894982578E-4</v>
      </c>
      <c r="L16" s="79"/>
      <c r="M16" s="80"/>
      <c r="N16" s="81">
        <f>分析係数表!H19</f>
        <v>-1.1952667436949679E-4</v>
      </c>
      <c r="O16" s="82">
        <f t="shared" si="4"/>
        <v>-3.3159797704165501E-3</v>
      </c>
      <c r="P16" s="76">
        <f>分析係数表!C19</f>
        <v>3.2631144155307767E-2</v>
      </c>
      <c r="Q16" s="82">
        <f t="shared" si="5"/>
        <v>-1.0820421390454681E-4</v>
      </c>
      <c r="R16" s="83">
        <v>6.9613694129030056E-4</v>
      </c>
      <c r="S16" s="84">
        <f t="shared" si="6"/>
        <v>3.6969234777730615E-3</v>
      </c>
      <c r="T16" s="85">
        <f>分析係数表!F19</f>
        <v>0.2443820224719101</v>
      </c>
      <c r="U16" s="86">
        <f t="shared" si="7"/>
        <v>9.0346163642206841E-4</v>
      </c>
      <c r="V16" s="87">
        <f>分析係数表!D19</f>
        <v>4.49438202247191E-2</v>
      </c>
      <c r="W16" s="88">
        <f t="shared" si="8"/>
        <v>0</v>
      </c>
      <c r="X16" s="76">
        <f>分析係数表!E19</f>
        <v>4.7752808988764044E-2</v>
      </c>
      <c r="Y16" s="89">
        <f t="shared" si="9"/>
        <v>0</v>
      </c>
    </row>
    <row r="17" spans="1:25" x14ac:dyDescent="0.2">
      <c r="A17" s="6" t="s">
        <v>5</v>
      </c>
      <c r="B17" s="5" t="s">
        <v>33</v>
      </c>
      <c r="C17" s="90"/>
      <c r="D17" s="76">
        <f>投入係数表!AC17</f>
        <v>0</v>
      </c>
      <c r="E17" s="77">
        <f t="shared" si="0"/>
        <v>0</v>
      </c>
      <c r="F17" s="76">
        <f>分析係数表!C20</f>
        <v>6.4516129032258118E-2</v>
      </c>
      <c r="G17" s="77">
        <f t="shared" si="1"/>
        <v>0</v>
      </c>
      <c r="H17" s="77">
        <v>2.9400838608600764E-3</v>
      </c>
      <c r="I17" s="77">
        <f t="shared" si="2"/>
        <v>2.9400838608600764E-3</v>
      </c>
      <c r="J17" s="76">
        <f>分析係数表!G20</f>
        <v>0.10153846153846154</v>
      </c>
      <c r="K17" s="78">
        <f t="shared" si="3"/>
        <v>2.9853159202579237E-4</v>
      </c>
      <c r="L17" s="79"/>
      <c r="M17" s="80"/>
      <c r="N17" s="81">
        <f>分析係数表!H20</f>
        <v>5.9763337184748399E-4</v>
      </c>
      <c r="O17" s="82">
        <f t="shared" si="4"/>
        <v>1.6579898852082751E-2</v>
      </c>
      <c r="P17" s="76">
        <f>分析係数表!C20</f>
        <v>6.4516129032258118E-2</v>
      </c>
      <c r="Q17" s="82">
        <f t="shared" si="5"/>
        <v>1.0696708936827591E-3</v>
      </c>
      <c r="R17" s="83">
        <v>2.5247708976243498E-3</v>
      </c>
      <c r="S17" s="84">
        <f t="shared" si="6"/>
        <v>5.4648547584844262E-3</v>
      </c>
      <c r="T17" s="85">
        <f>分析係数表!F20</f>
        <v>0.22461538461538461</v>
      </c>
      <c r="U17" s="86">
        <f t="shared" si="7"/>
        <v>1.2274904534441942E-3</v>
      </c>
      <c r="V17" s="87">
        <f>分析係数表!D20</f>
        <v>1.2307692307692308E-2</v>
      </c>
      <c r="W17" s="88">
        <f t="shared" si="8"/>
        <v>0</v>
      </c>
      <c r="X17" s="76">
        <f>分析係数表!E20</f>
        <v>1.2307692307692308E-2</v>
      </c>
      <c r="Y17" s="89">
        <f t="shared" si="9"/>
        <v>0</v>
      </c>
    </row>
    <row r="18" spans="1:25" x14ac:dyDescent="0.2">
      <c r="A18" s="6" t="s">
        <v>6</v>
      </c>
      <c r="B18" s="5" t="s">
        <v>34</v>
      </c>
      <c r="C18" s="90"/>
      <c r="D18" s="76">
        <f>投入係数表!AC18</f>
        <v>2.5020850708924102E-3</v>
      </c>
      <c r="E18" s="77">
        <f t="shared" si="0"/>
        <v>0.25020850708924103</v>
      </c>
      <c r="F18" s="76">
        <f>分析係数表!C21</f>
        <v>0.91527001862197399</v>
      </c>
      <c r="G18" s="77">
        <f t="shared" si="1"/>
        <v>0.22900834494294595</v>
      </c>
      <c r="H18" s="77">
        <v>0.3019056078039225</v>
      </c>
      <c r="I18" s="77">
        <f t="shared" si="2"/>
        <v>0.3019056078039225</v>
      </c>
      <c r="J18" s="76">
        <f>分析係数表!G21</f>
        <v>0.28514332965821387</v>
      </c>
      <c r="K18" s="78">
        <f t="shared" si="3"/>
        <v>8.6086370251697297E-2</v>
      </c>
      <c r="L18" s="79"/>
      <c r="M18" s="80"/>
      <c r="N18" s="81">
        <f>分析係数表!H21</f>
        <v>9.9605561974580657E-4</v>
      </c>
      <c r="O18" s="82">
        <f t="shared" si="4"/>
        <v>2.7633164753471252E-2</v>
      </c>
      <c r="P18" s="76">
        <f>分析係数表!C21</f>
        <v>0.91527001862197399</v>
      </c>
      <c r="Q18" s="82">
        <f t="shared" si="5"/>
        <v>2.5291807218493709E-2</v>
      </c>
      <c r="R18" s="83">
        <v>5.298403982319095E-2</v>
      </c>
      <c r="S18" s="84">
        <f t="shared" si="6"/>
        <v>0.35488964762711345</v>
      </c>
      <c r="T18" s="85">
        <f>分析係数表!F21</f>
        <v>0.42530319735391398</v>
      </c>
      <c r="U18" s="86">
        <f t="shared" si="7"/>
        <v>0.15093570184361521</v>
      </c>
      <c r="V18" s="87">
        <f>分析係数表!D21</f>
        <v>8.7513781697905177E-2</v>
      </c>
      <c r="W18" s="88">
        <f t="shared" si="8"/>
        <v>0</v>
      </c>
      <c r="X18" s="76">
        <f>分析係数表!E21</f>
        <v>7.5661521499448728E-2</v>
      </c>
      <c r="Y18" s="89">
        <f t="shared" si="9"/>
        <v>0</v>
      </c>
    </row>
    <row r="19" spans="1:25" x14ac:dyDescent="0.2">
      <c r="A19" s="6" t="s">
        <v>7</v>
      </c>
      <c r="B19" s="5" t="s">
        <v>268</v>
      </c>
      <c r="C19" s="90"/>
      <c r="D19" s="76">
        <f>投入係数表!AC19</f>
        <v>0</v>
      </c>
      <c r="E19" s="77">
        <f t="shared" si="0"/>
        <v>0</v>
      </c>
      <c r="F19" s="76">
        <f>分析係数表!C22</f>
        <v>0.14107142857142863</v>
      </c>
      <c r="G19" s="77">
        <f t="shared" si="1"/>
        <v>0</v>
      </c>
      <c r="H19" s="77">
        <v>3.5479541090835836E-3</v>
      </c>
      <c r="I19" s="77">
        <f t="shared" si="2"/>
        <v>3.5479541090835836E-3</v>
      </c>
      <c r="J19" s="76">
        <f>分析係数表!G22</f>
        <v>0.19425587467362923</v>
      </c>
      <c r="K19" s="78">
        <f t="shared" si="3"/>
        <v>6.8921092876192847E-4</v>
      </c>
      <c r="L19" s="79"/>
      <c r="M19" s="80"/>
      <c r="N19" s="81">
        <f>分析係数表!H22</f>
        <v>3.9842224789832265E-5</v>
      </c>
      <c r="O19" s="82">
        <f t="shared" si="4"/>
        <v>1.1053265901388501E-3</v>
      </c>
      <c r="P19" s="76">
        <f>分析係数表!C22</f>
        <v>0.14107142857142863</v>
      </c>
      <c r="Q19" s="82">
        <f t="shared" si="5"/>
        <v>1.5593000110887355E-4</v>
      </c>
      <c r="R19" s="83">
        <v>1.3102521291880251E-3</v>
      </c>
      <c r="S19" s="84">
        <f t="shared" si="6"/>
        <v>4.8582062382716085E-3</v>
      </c>
      <c r="T19" s="85">
        <f>分析係数表!F22</f>
        <v>0.41148825065274153</v>
      </c>
      <c r="U19" s="86">
        <f t="shared" si="7"/>
        <v>1.9990947862966201E-3</v>
      </c>
      <c r="V19" s="87">
        <f>分析係数表!D22</f>
        <v>6.2663185378590081E-3</v>
      </c>
      <c r="W19" s="88">
        <f t="shared" si="8"/>
        <v>0</v>
      </c>
      <c r="X19" s="76">
        <f>分析係数表!E22</f>
        <v>5.2219321148825066E-3</v>
      </c>
      <c r="Y19" s="89">
        <f t="shared" si="9"/>
        <v>0</v>
      </c>
    </row>
    <row r="20" spans="1:25" x14ac:dyDescent="0.2">
      <c r="A20" s="6" t="s">
        <v>8</v>
      </c>
      <c r="B20" s="5" t="s">
        <v>269</v>
      </c>
      <c r="C20" s="90"/>
      <c r="D20" s="76">
        <f>投入係数表!AC20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1.1053265901388501E-3</v>
      </c>
      <c r="P20" s="76">
        <f>分析係数表!C23</f>
        <v>0</v>
      </c>
      <c r="Q20" s="82">
        <f t="shared" si="5"/>
        <v>0</v>
      </c>
      <c r="R20" s="83">
        <v>0</v>
      </c>
      <c r="S20" s="84">
        <f t="shared" si="6"/>
        <v>0</v>
      </c>
      <c r="T20" s="85">
        <f>分析係数表!F23</f>
        <v>0.43755958055290756</v>
      </c>
      <c r="U20" s="86">
        <f t="shared" si="7"/>
        <v>0</v>
      </c>
      <c r="V20" s="87">
        <f>分析係数表!D23</f>
        <v>4.9571020019065777E-2</v>
      </c>
      <c r="W20" s="88">
        <f t="shared" si="8"/>
        <v>0</v>
      </c>
      <c r="X20" s="76">
        <f>分析係数表!E23</f>
        <v>4.38512869399428E-2</v>
      </c>
      <c r="Y20" s="89">
        <f t="shared" si="9"/>
        <v>0</v>
      </c>
    </row>
    <row r="21" spans="1:25" x14ac:dyDescent="0.2">
      <c r="A21" s="6" t="s">
        <v>9</v>
      </c>
      <c r="B21" s="5" t="s">
        <v>270</v>
      </c>
      <c r="C21" s="90"/>
      <c r="D21" s="76">
        <f>投入係数表!AC21</f>
        <v>8.3402835696413675E-4</v>
      </c>
      <c r="E21" s="77">
        <f t="shared" si="0"/>
        <v>8.3402835696413671E-2</v>
      </c>
      <c r="F21" s="76">
        <f>分析係数表!C24</f>
        <v>1</v>
      </c>
      <c r="G21" s="77">
        <f t="shared" si="1"/>
        <v>8.3402835696413671E-2</v>
      </c>
      <c r="H21" s="77">
        <v>0.15206660118490606</v>
      </c>
      <c r="I21" s="77">
        <f t="shared" si="2"/>
        <v>0.15206660118490606</v>
      </c>
      <c r="J21" s="76">
        <f>分析係数表!G24</f>
        <v>0.20760410380205191</v>
      </c>
      <c r="K21" s="78">
        <f t="shared" si="3"/>
        <v>3.1569650457216464E-2</v>
      </c>
      <c r="L21" s="79"/>
      <c r="M21" s="80"/>
      <c r="N21" s="81">
        <f>分析係数表!H24</f>
        <v>3.9842224789832264E-4</v>
      </c>
      <c r="O21" s="82">
        <f t="shared" si="4"/>
        <v>1.10532659013885E-2</v>
      </c>
      <c r="P21" s="76">
        <f>分析係数表!C24</f>
        <v>1</v>
      </c>
      <c r="Q21" s="82">
        <f t="shared" si="5"/>
        <v>1.10532659013885E-2</v>
      </c>
      <c r="R21" s="83">
        <v>2.3627504474056794E-2</v>
      </c>
      <c r="S21" s="84">
        <f t="shared" si="6"/>
        <v>0.17569410565896285</v>
      </c>
      <c r="T21" s="85">
        <f>分析係数表!F24</f>
        <v>0.38986119493059745</v>
      </c>
      <c r="U21" s="86">
        <f t="shared" si="7"/>
        <v>6.84963139744659E-2</v>
      </c>
      <c r="V21" s="87">
        <f>分析係数表!D24</f>
        <v>0.12190706095353047</v>
      </c>
      <c r="W21" s="88">
        <f t="shared" si="8"/>
        <v>0</v>
      </c>
      <c r="X21" s="76">
        <f>分析係数表!E24</f>
        <v>0.12492456246228123</v>
      </c>
      <c r="Y21" s="89">
        <f t="shared" si="9"/>
        <v>0</v>
      </c>
    </row>
    <row r="22" spans="1:25" x14ac:dyDescent="0.2">
      <c r="A22" s="6" t="s">
        <v>10</v>
      </c>
      <c r="B22" s="5" t="s">
        <v>271</v>
      </c>
      <c r="C22" s="90"/>
      <c r="D22" s="76">
        <f>投入係数表!AC22</f>
        <v>0</v>
      </c>
      <c r="E22" s="77">
        <f t="shared" si="0"/>
        <v>0</v>
      </c>
      <c r="F22" s="76">
        <f>分析係数表!C25</f>
        <v>2.3217247097844118E-2</v>
      </c>
      <c r="G22" s="77">
        <f t="shared" si="1"/>
        <v>0</v>
      </c>
      <c r="H22" s="77">
        <v>1.4313831146590252E-3</v>
      </c>
      <c r="I22" s="77">
        <f t="shared" si="2"/>
        <v>1.4313831146590252E-3</v>
      </c>
      <c r="J22" s="76">
        <f>分析係数表!G25</f>
        <v>0.19607843137254902</v>
      </c>
      <c r="K22" s="78">
        <f t="shared" si="3"/>
        <v>2.8066335581549513E-4</v>
      </c>
      <c r="L22" s="79"/>
      <c r="M22" s="80"/>
      <c r="N22" s="81">
        <f>分析係数表!H25</f>
        <v>5.5779114705765173E-4</v>
      </c>
      <c r="O22" s="82">
        <f t="shared" si="4"/>
        <v>1.5474572261943901E-2</v>
      </c>
      <c r="P22" s="76">
        <f>分析係数表!C25</f>
        <v>2.3217247097844118E-2</v>
      </c>
      <c r="Q22" s="82">
        <f t="shared" si="5"/>
        <v>3.5927696793899611E-4</v>
      </c>
      <c r="R22" s="83">
        <v>1.2329477138546289E-3</v>
      </c>
      <c r="S22" s="84">
        <f t="shared" si="6"/>
        <v>2.6643308285136539E-3</v>
      </c>
      <c r="T22" s="85">
        <f>分析係数表!F25</f>
        <v>0.34640522875816993</v>
      </c>
      <c r="U22" s="86">
        <f t="shared" si="7"/>
        <v>9.2293813013871664E-4</v>
      </c>
      <c r="V22" s="87">
        <f>分析係数表!D25</f>
        <v>3.9215686274509803E-2</v>
      </c>
      <c r="W22" s="88">
        <f t="shared" si="8"/>
        <v>0</v>
      </c>
      <c r="X22" s="76">
        <f>分析係数表!E25</f>
        <v>3.9215686274509803E-2</v>
      </c>
      <c r="Y22" s="89">
        <f t="shared" si="9"/>
        <v>0</v>
      </c>
    </row>
    <row r="23" spans="1:25" x14ac:dyDescent="0.2">
      <c r="A23" s="6" t="s">
        <v>11</v>
      </c>
      <c r="B23" s="5" t="s">
        <v>35</v>
      </c>
      <c r="C23" s="90"/>
      <c r="D23" s="76">
        <f>投入係数表!AC23</f>
        <v>0</v>
      </c>
      <c r="E23" s="77">
        <f t="shared" si="0"/>
        <v>0</v>
      </c>
      <c r="F23" s="76">
        <f>分析係数表!C26</f>
        <v>0.3263433813892529</v>
      </c>
      <c r="G23" s="77">
        <f t="shared" si="1"/>
        <v>0</v>
      </c>
      <c r="H23" s="77">
        <v>7.5842584470076349E-3</v>
      </c>
      <c r="I23" s="77">
        <f t="shared" si="2"/>
        <v>7.5842584470076349E-3</v>
      </c>
      <c r="J23" s="76">
        <f>分析係数表!G26</f>
        <v>0.19720279720279721</v>
      </c>
      <c r="K23" s="78">
        <f t="shared" si="3"/>
        <v>1.4956369804588483E-3</v>
      </c>
      <c r="L23" s="79"/>
      <c r="M23" s="80"/>
      <c r="N23" s="81">
        <f>分析係数表!H26</f>
        <v>1.195266743694968E-2</v>
      </c>
      <c r="O23" s="82">
        <f t="shared" si="4"/>
        <v>0.33159797704165506</v>
      </c>
      <c r="P23" s="76">
        <f>分析係数表!C26</f>
        <v>0.3263433813892529</v>
      </c>
      <c r="Q23" s="82">
        <f t="shared" si="5"/>
        <v>0.10821480508960957</v>
      </c>
      <c r="R23" s="83">
        <v>0.11481294389594517</v>
      </c>
      <c r="S23" s="84">
        <f t="shared" si="6"/>
        <v>0.1223972023429528</v>
      </c>
      <c r="T23" s="85">
        <f>分析係数表!F26</f>
        <v>0.33496503496503499</v>
      </c>
      <c r="U23" s="86">
        <f t="shared" si="7"/>
        <v>4.099878316242965E-2</v>
      </c>
      <c r="V23" s="87">
        <f>分析係数表!D26</f>
        <v>7.8321678321678329E-2</v>
      </c>
      <c r="W23" s="88">
        <f t="shared" si="8"/>
        <v>0</v>
      </c>
      <c r="X23" s="76">
        <f>分析係数表!E26</f>
        <v>8.3216783216783219E-2</v>
      </c>
      <c r="Y23" s="89">
        <f t="shared" si="9"/>
        <v>0</v>
      </c>
    </row>
    <row r="24" spans="1:25" x14ac:dyDescent="0.2">
      <c r="A24" s="6" t="s">
        <v>12</v>
      </c>
      <c r="B24" s="5" t="s">
        <v>365</v>
      </c>
      <c r="C24" s="90"/>
      <c r="D24" s="76">
        <f>投入係数表!AC24</f>
        <v>0</v>
      </c>
      <c r="E24" s="77">
        <f t="shared" si="0"/>
        <v>0</v>
      </c>
      <c r="F24" s="76">
        <f>分析係数表!C27</f>
        <v>4.6641791044776171E-2</v>
      </c>
      <c r="G24" s="77">
        <f t="shared" si="1"/>
        <v>0</v>
      </c>
      <c r="H24" s="77">
        <v>3.4746570734340345E-5</v>
      </c>
      <c r="I24" s="77">
        <f t="shared" si="2"/>
        <v>3.4746570734340345E-5</v>
      </c>
      <c r="J24" s="76">
        <f>分析係数表!G27</f>
        <v>0.18461538461538463</v>
      </c>
      <c r="K24" s="78">
        <f t="shared" si="3"/>
        <v>6.4147515201859105E-6</v>
      </c>
      <c r="L24" s="79"/>
      <c r="M24" s="80"/>
      <c r="N24" s="81">
        <f>分析係数表!H27</f>
        <v>1.1394876289892027E-2</v>
      </c>
      <c r="O24" s="82">
        <f t="shared" si="4"/>
        <v>0.31612340477971113</v>
      </c>
      <c r="P24" s="76">
        <f>分析係数表!C27</f>
        <v>4.6641791044776171E-2</v>
      </c>
      <c r="Q24" s="82">
        <f t="shared" si="5"/>
        <v>1.4744561790098483E-2</v>
      </c>
      <c r="R24" s="83">
        <v>1.4791031492539583E-2</v>
      </c>
      <c r="S24" s="84">
        <f t="shared" si="6"/>
        <v>1.4825778063273924E-2</v>
      </c>
      <c r="T24" s="85">
        <f>分析係数表!F27</f>
        <v>0.35384615384615387</v>
      </c>
      <c r="U24" s="86">
        <f t="shared" si="7"/>
        <v>5.2460445454661575E-3</v>
      </c>
      <c r="V24" s="87">
        <f>分析係数表!D27</f>
        <v>3.0769230769230771E-2</v>
      </c>
      <c r="W24" s="88">
        <f t="shared" si="8"/>
        <v>0</v>
      </c>
      <c r="X24" s="76">
        <f>分析係数表!E27</f>
        <v>4.6153846153846156E-2</v>
      </c>
      <c r="Y24" s="89">
        <f t="shared" si="9"/>
        <v>0</v>
      </c>
    </row>
    <row r="25" spans="1:25" x14ac:dyDescent="0.2">
      <c r="A25" s="6" t="s">
        <v>13</v>
      </c>
      <c r="B25" s="5" t="s">
        <v>191</v>
      </c>
      <c r="C25" s="90"/>
      <c r="D25" s="76">
        <f>投入係数表!AC25</f>
        <v>0</v>
      </c>
      <c r="E25" s="77">
        <f t="shared" si="0"/>
        <v>0</v>
      </c>
      <c r="F25" s="76">
        <f>分析係数表!C28</f>
        <v>2.8632025450689325E-2</v>
      </c>
      <c r="G25" s="77">
        <f t="shared" si="1"/>
        <v>0</v>
      </c>
      <c r="H25" s="77">
        <v>1.595090279015102E-3</v>
      </c>
      <c r="I25" s="77">
        <f t="shared" si="2"/>
        <v>1.595090279015102E-3</v>
      </c>
      <c r="J25" s="76">
        <f>分析係数表!G28</f>
        <v>0.12903225806451613</v>
      </c>
      <c r="K25" s="78">
        <f t="shared" si="3"/>
        <v>2.0581810051807767E-4</v>
      </c>
      <c r="L25" s="79"/>
      <c r="M25" s="80"/>
      <c r="N25" s="81">
        <f>分析係数表!H28</f>
        <v>2.2510857006255228E-2</v>
      </c>
      <c r="O25" s="82">
        <f t="shared" si="4"/>
        <v>0.62450952342845023</v>
      </c>
      <c r="P25" s="76">
        <f>分析係数表!C28</f>
        <v>2.8632025450689325E-2</v>
      </c>
      <c r="Q25" s="82">
        <f t="shared" si="5"/>
        <v>1.7880972569001247E-2</v>
      </c>
      <c r="R25" s="83">
        <v>1.841739886976651E-2</v>
      </c>
      <c r="S25" s="84">
        <f t="shared" si="6"/>
        <v>2.0012489148781613E-2</v>
      </c>
      <c r="T25" s="85">
        <f>分析係数表!F28</f>
        <v>0.22580645161290322</v>
      </c>
      <c r="U25" s="86">
        <f t="shared" si="7"/>
        <v>4.5189491626281058E-3</v>
      </c>
      <c r="V25" s="87">
        <f>分析係数表!D28</f>
        <v>0.15207373271889402</v>
      </c>
      <c r="W25" s="88">
        <f t="shared" si="8"/>
        <v>0</v>
      </c>
      <c r="X25" s="76">
        <f>分析係数表!E28</f>
        <v>9.6774193548387094E-2</v>
      </c>
      <c r="Y25" s="89">
        <f t="shared" si="9"/>
        <v>0</v>
      </c>
    </row>
    <row r="26" spans="1:25" x14ac:dyDescent="0.2">
      <c r="A26" s="6" t="s">
        <v>14</v>
      </c>
      <c r="B26" s="5" t="s">
        <v>50</v>
      </c>
      <c r="C26" s="90"/>
      <c r="D26" s="76">
        <f>投入係数表!AC26</f>
        <v>5.8381984987489572E-3</v>
      </c>
      <c r="E26" s="77">
        <f t="shared" si="0"/>
        <v>0.58381984987489577</v>
      </c>
      <c r="F26" s="76">
        <f>分析係数表!C29</f>
        <v>0.63560732113144758</v>
      </c>
      <c r="G26" s="77">
        <f t="shared" si="1"/>
        <v>0.3710801708023464</v>
      </c>
      <c r="H26" s="77">
        <v>0.44682365614467701</v>
      </c>
      <c r="I26" s="77">
        <f t="shared" si="2"/>
        <v>0.44682365614467701</v>
      </c>
      <c r="J26" s="76">
        <f>分析係数表!G29</f>
        <v>0.25937031484257872</v>
      </c>
      <c r="K26" s="78">
        <f t="shared" si="3"/>
        <v>0.11589279237335701</v>
      </c>
      <c r="L26" s="79"/>
      <c r="M26" s="80"/>
      <c r="N26" s="81">
        <f>分析係数表!H29</f>
        <v>1.0239451770986892E-2</v>
      </c>
      <c r="O26" s="82">
        <f t="shared" si="4"/>
        <v>0.28406893366568448</v>
      </c>
      <c r="P26" s="76">
        <f>分析係数表!C29</f>
        <v>0.63560732113144758</v>
      </c>
      <c r="Q26" s="82">
        <f t="shared" si="5"/>
        <v>0.18055629394391259</v>
      </c>
      <c r="R26" s="83">
        <v>0.22459979050475351</v>
      </c>
      <c r="S26" s="84">
        <f t="shared" si="6"/>
        <v>0.67142344664943054</v>
      </c>
      <c r="T26" s="85">
        <f>分析係数表!F29</f>
        <v>0.38680659670164919</v>
      </c>
      <c r="U26" s="86">
        <f t="shared" si="7"/>
        <v>0.25971101834415755</v>
      </c>
      <c r="V26" s="87">
        <f>分析係数表!D29</f>
        <v>0.1184407796101949</v>
      </c>
      <c r="W26" s="88">
        <f t="shared" si="8"/>
        <v>0</v>
      </c>
      <c r="X26" s="76">
        <f>分析係数表!E29</f>
        <v>6.5967016491754127E-2</v>
      </c>
      <c r="Y26" s="89">
        <f t="shared" si="9"/>
        <v>0</v>
      </c>
    </row>
    <row r="27" spans="1:25" x14ac:dyDescent="0.2">
      <c r="A27" s="6" t="s">
        <v>15</v>
      </c>
      <c r="B27" s="5" t="s">
        <v>36</v>
      </c>
      <c r="C27" s="90"/>
      <c r="D27" s="76">
        <f>投入係数表!AC27</f>
        <v>2.5020850708924102E-3</v>
      </c>
      <c r="E27" s="77">
        <f t="shared" si="0"/>
        <v>0.25020850708924103</v>
      </c>
      <c r="F27" s="76">
        <f>分析係数表!C30</f>
        <v>1</v>
      </c>
      <c r="G27" s="77">
        <f t="shared" si="1"/>
        <v>0.25020850708924103</v>
      </c>
      <c r="H27" s="77">
        <v>0.2888749511354442</v>
      </c>
      <c r="I27" s="77">
        <f t="shared" si="2"/>
        <v>0.2888749511354442</v>
      </c>
      <c r="J27" s="76">
        <f>分析係数表!G30</f>
        <v>0.34552666372851476</v>
      </c>
      <c r="K27" s="78">
        <f t="shared" si="3"/>
        <v>9.9813998100567763E-2</v>
      </c>
      <c r="L27" s="79"/>
      <c r="M27" s="80"/>
      <c r="N27" s="81">
        <f>分析係数表!H30</f>
        <v>0</v>
      </c>
      <c r="O27" s="82">
        <f t="shared" si="4"/>
        <v>0</v>
      </c>
      <c r="P27" s="76">
        <f>分析係数表!C30</f>
        <v>1</v>
      </c>
      <c r="Q27" s="82">
        <f t="shared" si="5"/>
        <v>0</v>
      </c>
      <c r="R27" s="83">
        <v>4.6967135323644299E-2</v>
      </c>
      <c r="S27" s="84">
        <f t="shared" si="6"/>
        <v>0.33584208645908853</v>
      </c>
      <c r="T27" s="85">
        <f>分析係数表!F30</f>
        <v>0.44072278536800352</v>
      </c>
      <c r="U27" s="86">
        <f t="shared" si="7"/>
        <v>0.14801325978805135</v>
      </c>
      <c r="V27" s="87">
        <f>分析係数表!D30</f>
        <v>0.15998237108858529</v>
      </c>
      <c r="W27" s="88">
        <f t="shared" si="8"/>
        <v>0</v>
      </c>
      <c r="X27" s="76">
        <f>分析係数表!E30</f>
        <v>8.153371529308065E-2</v>
      </c>
      <c r="Y27" s="89">
        <f t="shared" si="9"/>
        <v>0</v>
      </c>
    </row>
    <row r="28" spans="1:25" x14ac:dyDescent="0.2">
      <c r="A28" s="6" t="s">
        <v>16</v>
      </c>
      <c r="B28" s="5" t="s">
        <v>192</v>
      </c>
      <c r="C28" s="90"/>
      <c r="D28" s="76">
        <f>投入係数表!AC28</f>
        <v>2.4186822351959968E-2</v>
      </c>
      <c r="E28" s="77">
        <f t="shared" si="0"/>
        <v>2.4186822351959969</v>
      </c>
      <c r="F28" s="76">
        <f>分析係数表!C31</f>
        <v>3.6128152692569859E-2</v>
      </c>
      <c r="G28" s="77">
        <f t="shared" si="1"/>
        <v>8.738252110796714E-2</v>
      </c>
      <c r="H28" s="77">
        <v>9.0650871969544952E-2</v>
      </c>
      <c r="I28" s="77">
        <f t="shared" si="2"/>
        <v>9.0650871969544952E-2</v>
      </c>
      <c r="J28" s="76">
        <f>分析係数表!G31</f>
        <v>5.6603773584905662E-2</v>
      </c>
      <c r="K28" s="78">
        <f t="shared" si="3"/>
        <v>5.1311814322383938E-3</v>
      </c>
      <c r="L28" s="79"/>
      <c r="M28" s="80"/>
      <c r="N28" s="81">
        <f>分析係数表!H31</f>
        <v>2.4303757121797682E-2</v>
      </c>
      <c r="O28" s="82">
        <f t="shared" si="4"/>
        <v>0.67424921998469856</v>
      </c>
      <c r="P28" s="76">
        <f>分析係数表!C31</f>
        <v>3.6128152692569859E-2</v>
      </c>
      <c r="Q28" s="82">
        <f t="shared" si="5"/>
        <v>2.4359378772453314E-2</v>
      </c>
      <c r="R28" s="83">
        <v>2.7857644910908856E-2</v>
      </c>
      <c r="S28" s="84">
        <f t="shared" si="6"/>
        <v>0.1185085168804538</v>
      </c>
      <c r="T28" s="85">
        <f>分析係数表!F31</f>
        <v>0.33962264150943394</v>
      </c>
      <c r="U28" s="86">
        <f t="shared" si="7"/>
        <v>4.0248175544305063E-2</v>
      </c>
      <c r="V28" s="87">
        <f>分析係数表!D31</f>
        <v>0</v>
      </c>
      <c r="W28" s="88">
        <f t="shared" si="8"/>
        <v>0</v>
      </c>
      <c r="X28" s="76">
        <f>分析係数表!E31</f>
        <v>0</v>
      </c>
      <c r="Y28" s="89">
        <f t="shared" si="9"/>
        <v>0</v>
      </c>
    </row>
    <row r="29" spans="1:25" x14ac:dyDescent="0.2">
      <c r="A29" s="6" t="s">
        <v>17</v>
      </c>
      <c r="B29" s="5" t="s">
        <v>272</v>
      </c>
      <c r="C29" s="90"/>
      <c r="D29" s="76">
        <f>投入係数表!AC29</f>
        <v>2.5020850708924102E-3</v>
      </c>
      <c r="E29" s="77">
        <f t="shared" si="0"/>
        <v>0.25020850708924103</v>
      </c>
      <c r="F29" s="76">
        <f>分析係数表!C32</f>
        <v>1</v>
      </c>
      <c r="G29" s="77">
        <f t="shared" si="1"/>
        <v>0.25020850708924103</v>
      </c>
      <c r="H29" s="77">
        <v>0.28296925738998741</v>
      </c>
      <c r="I29" s="77">
        <f t="shared" si="2"/>
        <v>0.28296925738998741</v>
      </c>
      <c r="J29" s="76">
        <f>分析係数表!G32</f>
        <v>0.14012738853503184</v>
      </c>
      <c r="K29" s="78">
        <f t="shared" si="3"/>
        <v>3.9651743073756199E-2</v>
      </c>
      <c r="L29" s="79"/>
      <c r="M29" s="80"/>
      <c r="N29" s="81">
        <f>分析係数表!H32</f>
        <v>7.0919160125901427E-3</v>
      </c>
      <c r="O29" s="82">
        <f t="shared" si="4"/>
        <v>0.19674813304471531</v>
      </c>
      <c r="P29" s="76">
        <f>分析係数表!C32</f>
        <v>1</v>
      </c>
      <c r="Q29" s="82">
        <f t="shared" si="5"/>
        <v>0.19674813304471531</v>
      </c>
      <c r="R29" s="83">
        <v>0.23756288721977348</v>
      </c>
      <c r="S29" s="84">
        <f t="shared" si="6"/>
        <v>0.52053214460976083</v>
      </c>
      <c r="T29" s="85">
        <f>分析係数表!F32</f>
        <v>0.48195329087048833</v>
      </c>
      <c r="U29" s="86">
        <f t="shared" si="7"/>
        <v>0.25087218009854717</v>
      </c>
      <c r="V29" s="87">
        <f>分析係数表!D32</f>
        <v>1.0615711252653927E-2</v>
      </c>
      <c r="W29" s="88">
        <f t="shared" si="8"/>
        <v>0</v>
      </c>
      <c r="X29" s="76">
        <f>分析係数表!E32</f>
        <v>1.4861995753715499E-2</v>
      </c>
      <c r="Y29" s="89">
        <f t="shared" si="9"/>
        <v>0</v>
      </c>
    </row>
    <row r="30" spans="1:25" x14ac:dyDescent="0.2">
      <c r="A30" s="6" t="s">
        <v>18</v>
      </c>
      <c r="B30" s="5" t="s">
        <v>273</v>
      </c>
      <c r="C30" s="90"/>
      <c r="D30" s="76">
        <f>投入係数表!AC30</f>
        <v>8.3402835696413675E-4</v>
      </c>
      <c r="E30" s="77">
        <f t="shared" si="0"/>
        <v>8.3402835696413671E-2</v>
      </c>
      <c r="F30" s="76">
        <f>分析係数表!C33</f>
        <v>1</v>
      </c>
      <c r="G30" s="77">
        <f t="shared" si="1"/>
        <v>8.3402835696413671E-2</v>
      </c>
      <c r="H30" s="77">
        <v>9.9135075389787691E-2</v>
      </c>
      <c r="I30" s="77">
        <f t="shared" si="2"/>
        <v>9.9135075389787691E-2</v>
      </c>
      <c r="J30" s="76">
        <f>分析係数表!G33</f>
        <v>0.50577557755775582</v>
      </c>
      <c r="K30" s="78">
        <f t="shared" si="3"/>
        <v>5.0140100011501536E-2</v>
      </c>
      <c r="L30" s="79"/>
      <c r="M30" s="80"/>
      <c r="N30" s="81">
        <f>分析係数表!H33</f>
        <v>1.0358978445356389E-3</v>
      </c>
      <c r="O30" s="82">
        <f t="shared" si="4"/>
        <v>2.8738491343610104E-2</v>
      </c>
      <c r="P30" s="76">
        <f>分析係数表!C33</f>
        <v>1</v>
      </c>
      <c r="Q30" s="82">
        <f t="shared" si="5"/>
        <v>2.8738491343610104E-2</v>
      </c>
      <c r="R30" s="83">
        <v>5.7477743743037796E-2</v>
      </c>
      <c r="S30" s="84">
        <f t="shared" si="6"/>
        <v>0.15661281913282549</v>
      </c>
      <c r="T30" s="85">
        <f>分析係数表!F33</f>
        <v>0.6410891089108911</v>
      </c>
      <c r="U30" s="86">
        <f t="shared" si="7"/>
        <v>0.10040277266188564</v>
      </c>
      <c r="V30" s="87">
        <f>分析係数表!D33</f>
        <v>2.3927392739273929E-2</v>
      </c>
      <c r="W30" s="88">
        <f t="shared" si="8"/>
        <v>0</v>
      </c>
      <c r="X30" s="76">
        <f>分析係数表!E33</f>
        <v>2.0627062706270627E-2</v>
      </c>
      <c r="Y30" s="89">
        <f t="shared" si="9"/>
        <v>0</v>
      </c>
    </row>
    <row r="31" spans="1:25" x14ac:dyDescent="0.2">
      <c r="A31" s="6" t="s">
        <v>19</v>
      </c>
      <c r="B31" s="5" t="s">
        <v>274</v>
      </c>
      <c r="C31" s="75">
        <f>最終需要_まとめ!C32</f>
        <v>100</v>
      </c>
      <c r="D31" s="76">
        <f>投入係数表!AC31</f>
        <v>1.1676396997497914E-2</v>
      </c>
      <c r="E31" s="77">
        <f t="shared" si="0"/>
        <v>1.1676396997497915</v>
      </c>
      <c r="F31" s="76">
        <f>分析係数表!C34</f>
        <v>0.1150316455696202</v>
      </c>
      <c r="G31" s="77">
        <f t="shared" si="1"/>
        <v>0.13431551609463577</v>
      </c>
      <c r="H31" s="77">
        <v>0.16221801422445908</v>
      </c>
      <c r="I31" s="77">
        <f t="shared" si="2"/>
        <v>100.16221801422446</v>
      </c>
      <c r="J31" s="76">
        <f>分析係数表!G34</f>
        <v>0.42702251876563802</v>
      </c>
      <c r="K31" s="78">
        <f t="shared" si="3"/>
        <v>42.771522621587096</v>
      </c>
      <c r="L31" s="79"/>
      <c r="M31" s="80"/>
      <c r="N31" s="81">
        <f>分析係数表!H34</f>
        <v>0.17339336228535002</v>
      </c>
      <c r="O31" s="82">
        <f t="shared" si="4"/>
        <v>4.810381320284276</v>
      </c>
      <c r="P31" s="76">
        <f>分析係数表!C34</f>
        <v>0.1150316455696202</v>
      </c>
      <c r="Q31" s="82">
        <f t="shared" si="5"/>
        <v>0.55334607908966249</v>
      </c>
      <c r="R31" s="83">
        <v>0.57811808118121377</v>
      </c>
      <c r="S31" s="84">
        <f t="shared" si="6"/>
        <v>100.74033609540568</v>
      </c>
      <c r="T31" s="85">
        <f>分析係数表!F34</f>
        <v>0.70141784820683906</v>
      </c>
      <c r="U31" s="86">
        <f t="shared" si="7"/>
        <v>70.661069771673212</v>
      </c>
      <c r="V31" s="87">
        <f>分析係数表!D34</f>
        <v>0.4553794829024187</v>
      </c>
      <c r="W31" s="88">
        <f t="shared" si="8"/>
        <v>46</v>
      </c>
      <c r="X31" s="76">
        <f>分析係数表!E34</f>
        <v>0.29190992493744788</v>
      </c>
      <c r="Y31" s="89">
        <f t="shared" si="9"/>
        <v>29</v>
      </c>
    </row>
    <row r="32" spans="1:25" x14ac:dyDescent="0.2">
      <c r="A32" s="6" t="s">
        <v>20</v>
      </c>
      <c r="B32" s="5" t="s">
        <v>37</v>
      </c>
      <c r="C32" s="90"/>
      <c r="D32" s="76">
        <f>投入係数表!AC32</f>
        <v>1.7514595496246871E-2</v>
      </c>
      <c r="E32" s="77">
        <f t="shared" si="0"/>
        <v>1.7514595496246872</v>
      </c>
      <c r="F32" s="76">
        <f>分析係数表!C35</f>
        <v>3.8036267138434332E-2</v>
      </c>
      <c r="G32" s="77">
        <f t="shared" si="1"/>
        <v>6.6618983311686489E-2</v>
      </c>
      <c r="H32" s="77">
        <v>7.5048584234115173E-2</v>
      </c>
      <c r="I32" s="77">
        <f t="shared" si="2"/>
        <v>7.5048584234115173E-2</v>
      </c>
      <c r="J32" s="76">
        <f>分析係数表!G35</f>
        <v>0.34782608695652173</v>
      </c>
      <c r="K32" s="78">
        <f t="shared" si="3"/>
        <v>2.6103855385779189E-2</v>
      </c>
      <c r="L32" s="79"/>
      <c r="M32" s="80"/>
      <c r="N32" s="81">
        <f>分析係数表!H35</f>
        <v>6.6058408701541893E-2</v>
      </c>
      <c r="O32" s="82">
        <f t="shared" si="4"/>
        <v>1.8326314864502133</v>
      </c>
      <c r="P32" s="76">
        <f>分析係数表!C35</f>
        <v>3.8036267138434332E-2</v>
      </c>
      <c r="Q32" s="82">
        <f t="shared" si="5"/>
        <v>6.9706460784926316E-2</v>
      </c>
      <c r="R32" s="83">
        <v>7.9683641076807935E-2</v>
      </c>
      <c r="S32" s="84">
        <f t="shared" si="6"/>
        <v>0.15473222531092312</v>
      </c>
      <c r="T32" s="85">
        <f>分析係数表!F35</f>
        <v>0.69565217391304346</v>
      </c>
      <c r="U32" s="86">
        <f t="shared" si="7"/>
        <v>0.10763980891194652</v>
      </c>
      <c r="V32" s="87">
        <f>分析係数表!D35</f>
        <v>0.27173913043478259</v>
      </c>
      <c r="W32" s="88">
        <f t="shared" si="8"/>
        <v>0</v>
      </c>
      <c r="X32" s="76">
        <f>分析係数表!E35</f>
        <v>0.25</v>
      </c>
      <c r="Y32" s="89">
        <f t="shared" si="9"/>
        <v>0</v>
      </c>
    </row>
    <row r="33" spans="1:25" x14ac:dyDescent="0.2">
      <c r="A33" s="6" t="s">
        <v>21</v>
      </c>
      <c r="B33" s="5" t="s">
        <v>38</v>
      </c>
      <c r="C33" s="90"/>
      <c r="D33" s="76">
        <f>投入係数表!AC33</f>
        <v>2.7522935779816515E-2</v>
      </c>
      <c r="E33" s="77">
        <f t="shared" si="0"/>
        <v>2.7522935779816518</v>
      </c>
      <c r="F33" s="76">
        <f>分析係数表!C36</f>
        <v>0.6983193277310924</v>
      </c>
      <c r="G33" s="77">
        <f t="shared" si="1"/>
        <v>1.92197980109475</v>
      </c>
      <c r="H33" s="77">
        <v>1.9663214320472824</v>
      </c>
      <c r="I33" s="77">
        <f t="shared" si="2"/>
        <v>1.9663214320472824</v>
      </c>
      <c r="J33" s="76">
        <f>分析係数表!G36</f>
        <v>2.0048115477145148E-3</v>
      </c>
      <c r="K33" s="78">
        <f t="shared" si="3"/>
        <v>3.9421039134869334E-3</v>
      </c>
      <c r="L33" s="79"/>
      <c r="M33" s="80"/>
      <c r="N33" s="81">
        <f>分析係数表!H36</f>
        <v>0.13239571297661262</v>
      </c>
      <c r="O33" s="82">
        <f t="shared" si="4"/>
        <v>3.673000259031399</v>
      </c>
      <c r="P33" s="76">
        <f>分析係数表!C36</f>
        <v>0.6983193277310924</v>
      </c>
      <c r="Q33" s="82">
        <f t="shared" si="5"/>
        <v>2.5649270716429347</v>
      </c>
      <c r="R33" s="83">
        <v>2.6233103167578249</v>
      </c>
      <c r="S33" s="84">
        <f t="shared" si="6"/>
        <v>4.5896317488051075</v>
      </c>
      <c r="T33" s="85">
        <f>分析係数表!F36</f>
        <v>0.90136327185244591</v>
      </c>
      <c r="U33" s="86">
        <f t="shared" si="7"/>
        <v>4.1369254897008352</v>
      </c>
      <c r="V33" s="87">
        <f>分析係数表!D36</f>
        <v>3.6086607858861267E-3</v>
      </c>
      <c r="W33" s="88">
        <f t="shared" si="8"/>
        <v>0</v>
      </c>
      <c r="X33" s="76">
        <f>分析係数表!E36</f>
        <v>4.0096230954290296E-4</v>
      </c>
      <c r="Y33" s="89">
        <f t="shared" si="9"/>
        <v>0</v>
      </c>
    </row>
    <row r="34" spans="1:25" x14ac:dyDescent="0.2">
      <c r="A34" s="6" t="s">
        <v>22</v>
      </c>
      <c r="B34" s="5" t="s">
        <v>377</v>
      </c>
      <c r="C34" s="90"/>
      <c r="D34" s="76">
        <f>投入係数表!AC34</f>
        <v>2.0850708924103418E-2</v>
      </c>
      <c r="E34" s="77">
        <f t="shared" si="0"/>
        <v>2.0850708924103416</v>
      </c>
      <c r="F34" s="76">
        <f>分析係数表!C37</f>
        <v>0.25193798449612403</v>
      </c>
      <c r="G34" s="77">
        <f t="shared" si="1"/>
        <v>0.52530855816539612</v>
      </c>
      <c r="H34" s="77">
        <v>0.58022128498983561</v>
      </c>
      <c r="I34" s="77">
        <f t="shared" si="2"/>
        <v>0.58022128498983561</v>
      </c>
      <c r="J34" s="76">
        <f>分析係数表!G37</f>
        <v>0.36436436436436437</v>
      </c>
      <c r="K34" s="78">
        <f t="shared" si="3"/>
        <v>0.21141195969599616</v>
      </c>
      <c r="L34" s="79"/>
      <c r="M34" s="80"/>
      <c r="N34" s="81">
        <f>分析係数表!H37</f>
        <v>5.107773218056496E-2</v>
      </c>
      <c r="O34" s="82">
        <f t="shared" si="4"/>
        <v>1.4170286885580057</v>
      </c>
      <c r="P34" s="76">
        <f>分析係数表!C37</f>
        <v>0.25193798449612403</v>
      </c>
      <c r="Q34" s="82">
        <f t="shared" si="5"/>
        <v>0.3570033517684898</v>
      </c>
      <c r="R34" s="83">
        <v>0.39654240440219007</v>
      </c>
      <c r="S34" s="84">
        <f t="shared" si="6"/>
        <v>0.97676368939202574</v>
      </c>
      <c r="T34" s="85">
        <f>分析係数表!F37</f>
        <v>0.67567567567567566</v>
      </c>
      <c r="U34" s="86">
        <f t="shared" si="7"/>
        <v>0.65997546580542277</v>
      </c>
      <c r="V34" s="87">
        <f>分析係数表!D37</f>
        <v>9.1091091091091092E-2</v>
      </c>
      <c r="W34" s="88">
        <f t="shared" si="8"/>
        <v>0</v>
      </c>
      <c r="X34" s="76">
        <f>分析係数表!E37</f>
        <v>7.6576576576576572E-2</v>
      </c>
      <c r="Y34" s="89">
        <f t="shared" si="9"/>
        <v>0</v>
      </c>
    </row>
    <row r="35" spans="1:25" x14ac:dyDescent="0.2">
      <c r="A35" s="6" t="s">
        <v>23</v>
      </c>
      <c r="B35" s="5" t="s">
        <v>193</v>
      </c>
      <c r="C35" s="90"/>
      <c r="D35" s="76">
        <f>投入係数表!AC35</f>
        <v>3.8365304420350292E-2</v>
      </c>
      <c r="E35" s="77">
        <f t="shared" si="0"/>
        <v>3.8365304420350292</v>
      </c>
      <c r="F35" s="76">
        <f>分析係数表!C38</f>
        <v>5.8638743455497355E-2</v>
      </c>
      <c r="G35" s="77">
        <f t="shared" si="1"/>
        <v>0.22496932434969794</v>
      </c>
      <c r="H35" s="77">
        <v>0.23583969056526688</v>
      </c>
      <c r="I35" s="77">
        <f t="shared" si="2"/>
        <v>0.23583969056526688</v>
      </c>
      <c r="J35" s="76">
        <f>分析係数表!G38</f>
        <v>6.6115702479338845E-2</v>
      </c>
      <c r="K35" s="78">
        <f t="shared" si="3"/>
        <v>1.5592706814232521E-2</v>
      </c>
      <c r="L35" s="79"/>
      <c r="M35" s="80"/>
      <c r="N35" s="81">
        <f>分析係数表!H38</f>
        <v>4.4663133989401971E-2</v>
      </c>
      <c r="O35" s="82">
        <f t="shared" si="4"/>
        <v>1.2390711075456511</v>
      </c>
      <c r="P35" s="76">
        <f>分析係数表!C38</f>
        <v>5.8638743455497355E-2</v>
      </c>
      <c r="Q35" s="82">
        <f t="shared" si="5"/>
        <v>7.2657572798488404E-2</v>
      </c>
      <c r="R35" s="83">
        <v>8.1465354476071949E-2</v>
      </c>
      <c r="S35" s="84">
        <f t="shared" si="6"/>
        <v>0.31730504504133883</v>
      </c>
      <c r="T35" s="85">
        <f>分析係数表!F38</f>
        <v>0.57851239669421484</v>
      </c>
      <c r="U35" s="86">
        <f t="shared" si="7"/>
        <v>0.18356490209003071</v>
      </c>
      <c r="V35" s="87">
        <f>分析係数表!D38</f>
        <v>8.2644628099173556E-2</v>
      </c>
      <c r="W35" s="88">
        <f t="shared" si="8"/>
        <v>0</v>
      </c>
      <c r="X35" s="76">
        <f>分析係数表!E38</f>
        <v>0</v>
      </c>
      <c r="Y35" s="89">
        <f t="shared" si="9"/>
        <v>0</v>
      </c>
    </row>
    <row r="36" spans="1:25" x14ac:dyDescent="0.2">
      <c r="A36" s="6" t="s">
        <v>24</v>
      </c>
      <c r="B36" s="5" t="s">
        <v>39</v>
      </c>
      <c r="C36" s="90"/>
      <c r="D36" s="76">
        <f>投入係数表!AC36</f>
        <v>0</v>
      </c>
      <c r="E36" s="77">
        <f t="shared" si="0"/>
        <v>0</v>
      </c>
      <c r="F36" s="76">
        <f>分析係数表!C39</f>
        <v>1</v>
      </c>
      <c r="G36" s="77">
        <f t="shared" si="1"/>
        <v>0</v>
      </c>
      <c r="H36" s="77">
        <v>0.12088559324387557</v>
      </c>
      <c r="I36" s="77">
        <f t="shared" si="2"/>
        <v>0.12088559324387557</v>
      </c>
      <c r="J36" s="76">
        <f>分析係数表!G39</f>
        <v>0.34956843403205917</v>
      </c>
      <c r="K36" s="78">
        <f t="shared" si="3"/>
        <v>4.2257787527298057E-2</v>
      </c>
      <c r="L36" s="79"/>
      <c r="M36" s="80"/>
      <c r="N36" s="81">
        <f>分析係数表!H39</f>
        <v>4.0639069285628906E-3</v>
      </c>
      <c r="O36" s="82">
        <f t="shared" si="4"/>
        <v>0.1127433121941627</v>
      </c>
      <c r="P36" s="76">
        <f>分析係数表!C39</f>
        <v>1</v>
      </c>
      <c r="Q36" s="82">
        <f t="shared" si="5"/>
        <v>0.1127433121941627</v>
      </c>
      <c r="R36" s="83">
        <v>0.20121591069148315</v>
      </c>
      <c r="S36" s="84">
        <f t="shared" si="6"/>
        <v>0.32210150393535875</v>
      </c>
      <c r="T36" s="85">
        <f>分析係数表!F39</f>
        <v>0.6997533908754624</v>
      </c>
      <c r="U36" s="86">
        <f t="shared" si="7"/>
        <v>0.22539161958485338</v>
      </c>
      <c r="V36" s="87">
        <f>分析係数表!D39</f>
        <v>6.7817509247842175E-2</v>
      </c>
      <c r="W36" s="88">
        <f t="shared" si="8"/>
        <v>0</v>
      </c>
      <c r="X36" s="76">
        <f>分析係数表!E39</f>
        <v>8.0764488286066582E-2</v>
      </c>
      <c r="Y36" s="89">
        <f t="shared" si="9"/>
        <v>0</v>
      </c>
    </row>
    <row r="37" spans="1:25" x14ac:dyDescent="0.2">
      <c r="A37" s="6" t="s">
        <v>25</v>
      </c>
      <c r="B37" s="5" t="s">
        <v>40</v>
      </c>
      <c r="C37" s="90"/>
      <c r="D37" s="76">
        <f>投入係数表!AC37</f>
        <v>0</v>
      </c>
      <c r="E37" s="77">
        <f t="shared" si="0"/>
        <v>0</v>
      </c>
      <c r="F37" s="76">
        <f>分析係数表!C40</f>
        <v>0.52321668909825036</v>
      </c>
      <c r="G37" s="77">
        <f t="shared" si="1"/>
        <v>0</v>
      </c>
      <c r="H37" s="77">
        <v>2.4429032392776382E-4</v>
      </c>
      <c r="I37" s="77">
        <f t="shared" si="2"/>
        <v>2.4429032392776382E-4</v>
      </c>
      <c r="J37" s="76">
        <f>分析係数表!G40</f>
        <v>0.58262454434993927</v>
      </c>
      <c r="K37" s="78">
        <f t="shared" si="3"/>
        <v>1.4232953866751246E-4</v>
      </c>
      <c r="L37" s="79"/>
      <c r="M37" s="80"/>
      <c r="N37" s="81">
        <f>分析係数表!H40</f>
        <v>2.9881668592374198E-2</v>
      </c>
      <c r="O37" s="82">
        <f t="shared" si="4"/>
        <v>0.82899494260413753</v>
      </c>
      <c r="P37" s="76">
        <f>分析係数表!C40</f>
        <v>0.52321668909825036</v>
      </c>
      <c r="Q37" s="82">
        <f t="shared" si="5"/>
        <v>0.43374398914853091</v>
      </c>
      <c r="R37" s="83">
        <v>0.43390631345206765</v>
      </c>
      <c r="S37" s="84">
        <f t="shared" si="6"/>
        <v>0.4341506037759954</v>
      </c>
      <c r="T37" s="85">
        <f>分析係数表!F40</f>
        <v>0.77642770352369384</v>
      </c>
      <c r="U37" s="86">
        <f t="shared" si="7"/>
        <v>0.33708655627322121</v>
      </c>
      <c r="V37" s="87">
        <f>分析係数表!D40</f>
        <v>0.18529769137302551</v>
      </c>
      <c r="W37" s="88">
        <f t="shared" si="8"/>
        <v>0</v>
      </c>
      <c r="X37" s="76">
        <f>分析係数表!E40</f>
        <v>0.10328068043742406</v>
      </c>
      <c r="Y37" s="89">
        <f t="shared" si="9"/>
        <v>0</v>
      </c>
    </row>
    <row r="38" spans="1:25" x14ac:dyDescent="0.2">
      <c r="A38" s="6" t="s">
        <v>26</v>
      </c>
      <c r="B38" s="5" t="s">
        <v>276</v>
      </c>
      <c r="C38" s="90"/>
      <c r="D38" s="76">
        <f>投入係数表!AC38</f>
        <v>0</v>
      </c>
      <c r="E38" s="77">
        <f t="shared" si="0"/>
        <v>0</v>
      </c>
      <c r="F38" s="76">
        <f>分析係数表!C41</f>
        <v>0.20545717383447781</v>
      </c>
      <c r="G38" s="77">
        <f t="shared" si="1"/>
        <v>0</v>
      </c>
      <c r="H38" s="77">
        <v>4.6903997135280286E-4</v>
      </c>
      <c r="I38" s="77">
        <f t="shared" si="2"/>
        <v>4.6903997135280286E-4</v>
      </c>
      <c r="J38" s="76">
        <f>分析係数表!G41</f>
        <v>0.49662731871838112</v>
      </c>
      <c r="K38" s="78">
        <f t="shared" si="3"/>
        <v>2.3293806334468879E-4</v>
      </c>
      <c r="L38" s="79"/>
      <c r="M38" s="80"/>
      <c r="N38" s="81">
        <f>分析係数表!H41</f>
        <v>5.2870632296107417E-2</v>
      </c>
      <c r="O38" s="82">
        <f t="shared" si="4"/>
        <v>1.4667683851142541</v>
      </c>
      <c r="P38" s="76">
        <f>分析係数表!C41</f>
        <v>0.20545717383447781</v>
      </c>
      <c r="Q38" s="82">
        <f t="shared" si="5"/>
        <v>0.30135808707533562</v>
      </c>
      <c r="R38" s="83">
        <v>0.30307986412647092</v>
      </c>
      <c r="S38" s="84">
        <f t="shared" si="6"/>
        <v>0.3035489040978237</v>
      </c>
      <c r="T38" s="85">
        <f>分析係数表!F41</f>
        <v>0.59106239460370991</v>
      </c>
      <c r="U38" s="86">
        <f t="shared" si="7"/>
        <v>0.17941634213539157</v>
      </c>
      <c r="V38" s="87">
        <f>分析係数表!D41</f>
        <v>0.2799325463743676</v>
      </c>
      <c r="W38" s="88">
        <f t="shared" si="8"/>
        <v>0</v>
      </c>
      <c r="X38" s="76">
        <f>分析係数表!E41</f>
        <v>0.26559865092748736</v>
      </c>
      <c r="Y38" s="89">
        <f t="shared" si="9"/>
        <v>0</v>
      </c>
    </row>
    <row r="39" spans="1:25" x14ac:dyDescent="0.2">
      <c r="A39" s="6" t="s">
        <v>51</v>
      </c>
      <c r="B39" s="5" t="s">
        <v>367</v>
      </c>
      <c r="C39" s="90"/>
      <c r="D39" s="76">
        <f>投入係数表!AC39</f>
        <v>0</v>
      </c>
      <c r="E39" s="77">
        <f>$C$31*D39</f>
        <v>0</v>
      </c>
      <c r="F39" s="76">
        <f>分析係数表!C42</f>
        <v>0.63260340632603407</v>
      </c>
      <c r="G39" s="77">
        <f>E39*F39</f>
        <v>0</v>
      </c>
      <c r="H39" s="77">
        <v>6.3887254019057279E-3</v>
      </c>
      <c r="I39" s="77">
        <f>C39+H39</f>
        <v>6.3887254019057279E-3</v>
      </c>
      <c r="J39" s="76">
        <f>分析係数表!G42</f>
        <v>0.48091603053435117</v>
      </c>
      <c r="K39" s="78">
        <f>I39*J39</f>
        <v>3.07244046045848E-3</v>
      </c>
      <c r="L39" s="79"/>
      <c r="M39" s="80"/>
      <c r="N39" s="81">
        <f>分析係数表!H42</f>
        <v>1.4900992071397267E-2</v>
      </c>
      <c r="O39" s="82">
        <f t="shared" si="4"/>
        <v>0.41339214471192992</v>
      </c>
      <c r="P39" s="76">
        <f>分析係数表!C42</f>
        <v>0.63260340632603407</v>
      </c>
      <c r="Q39" s="82">
        <f>O39*P39</f>
        <v>0.2615132788931917</v>
      </c>
      <c r="R39" s="83">
        <v>0.26586826968446914</v>
      </c>
      <c r="S39" s="84">
        <f>I39+R39</f>
        <v>0.27225699508637485</v>
      </c>
      <c r="T39" s="85">
        <f>分析係数表!F42</f>
        <v>0.54580152671755722</v>
      </c>
      <c r="U39" s="86">
        <f>S39*T39</f>
        <v>0.14859828357767788</v>
      </c>
      <c r="V39" s="87">
        <f>分析係数表!D42</f>
        <v>0.26335877862595419</v>
      </c>
      <c r="W39" s="88">
        <f>ROUND(S39*V39,0)</f>
        <v>0</v>
      </c>
      <c r="X39" s="76">
        <f>分析係数表!E42</f>
        <v>0.19083969465648856</v>
      </c>
      <c r="Y39" s="89">
        <f>ROUND(S39*X39,0)</f>
        <v>0</v>
      </c>
    </row>
    <row r="40" spans="1:25" x14ac:dyDescent="0.2">
      <c r="A40" s="6" t="s">
        <v>194</v>
      </c>
      <c r="B40" s="5" t="s">
        <v>41</v>
      </c>
      <c r="C40" s="90"/>
      <c r="D40" s="76">
        <f>投入係数表!AC40</f>
        <v>8.5904920767306089E-2</v>
      </c>
      <c r="E40" s="77">
        <f>$C$31*D40</f>
        <v>8.5904920767306088</v>
      </c>
      <c r="F40" s="76">
        <f>分析係数表!C43</f>
        <v>0.18460513162279235</v>
      </c>
      <c r="G40" s="77">
        <f>E40*F40</f>
        <v>1.5858489205294088</v>
      </c>
      <c r="H40" s="77">
        <v>1.6843125974635709</v>
      </c>
      <c r="I40" s="77">
        <f>C40+H40</f>
        <v>1.6843125974635709</v>
      </c>
      <c r="J40" s="76">
        <f>分析係数表!G43</f>
        <v>0.34455128205128205</v>
      </c>
      <c r="K40" s="78">
        <f>I40*J40</f>
        <v>0.58033206483119826</v>
      </c>
      <c r="L40" s="79"/>
      <c r="M40" s="80"/>
      <c r="N40" s="81">
        <f>分析係数表!H43</f>
        <v>4.0001593688991595E-2</v>
      </c>
      <c r="O40" s="82">
        <f t="shared" si="4"/>
        <v>1.1097478964994054</v>
      </c>
      <c r="P40" s="76">
        <f>分析係数表!C43</f>
        <v>0.18460513162279235</v>
      </c>
      <c r="Q40" s="82">
        <f>O40*P40</f>
        <v>0.20486515650138967</v>
      </c>
      <c r="R40" s="83">
        <v>0.26811582639819903</v>
      </c>
      <c r="S40" s="84">
        <f>I40+R40</f>
        <v>1.95242842386177</v>
      </c>
      <c r="T40" s="85">
        <f>分析係数表!F43</f>
        <v>0.64423076923076927</v>
      </c>
      <c r="U40" s="86">
        <f>S40*T40</f>
        <v>1.2578144653724865</v>
      </c>
      <c r="V40" s="87">
        <f>分析係数表!D43</f>
        <v>0.36378205128205127</v>
      </c>
      <c r="W40" s="88">
        <f>ROUND(S40*V40,0)</f>
        <v>1</v>
      </c>
      <c r="X40" s="76">
        <f>分析係数表!E43</f>
        <v>0.22596153846153846</v>
      </c>
      <c r="Y40" s="89">
        <f>ROUND(S40*X40,0)</f>
        <v>0</v>
      </c>
    </row>
    <row r="41" spans="1:25" x14ac:dyDescent="0.2">
      <c r="A41" s="6" t="s">
        <v>340</v>
      </c>
      <c r="B41" s="5" t="s">
        <v>42</v>
      </c>
      <c r="C41" s="90"/>
      <c r="D41" s="76">
        <f>投入係数表!AC41</f>
        <v>8.3402835696413675E-4</v>
      </c>
      <c r="E41" s="77">
        <f>$C$31*D41</f>
        <v>8.3402835696413671E-2</v>
      </c>
      <c r="F41" s="76">
        <f>分析係数表!C44</f>
        <v>0.21127596439169138</v>
      </c>
      <c r="G41" s="77">
        <f>E41*F41</f>
        <v>1.762101454476158E-2</v>
      </c>
      <c r="H41" s="77">
        <v>1.8218827601482166E-2</v>
      </c>
      <c r="I41" s="77">
        <f>C41+H41</f>
        <v>1.8218827601482166E-2</v>
      </c>
      <c r="J41" s="76">
        <f>分析係数表!G44</f>
        <v>0.28586387434554972</v>
      </c>
      <c r="K41" s="78">
        <f>I41*J41</f>
        <v>5.2081046441933305E-3</v>
      </c>
      <c r="L41" s="79"/>
      <c r="M41" s="80"/>
      <c r="N41" s="81">
        <f>分析係数表!H44</f>
        <v>0.11633929638631021</v>
      </c>
      <c r="O41" s="82">
        <f t="shared" si="4"/>
        <v>3.2275536432054421</v>
      </c>
      <c r="P41" s="76">
        <f>分析係数表!C44</f>
        <v>0.21127596439169138</v>
      </c>
      <c r="Q41" s="82">
        <f>O41*P41</f>
        <v>0.68190450859414675</v>
      </c>
      <c r="R41" s="83">
        <v>0.68558907443591721</v>
      </c>
      <c r="S41" s="84">
        <f>I41+R41</f>
        <v>0.7038079020373994</v>
      </c>
      <c r="T41" s="85">
        <f>分析係数表!F44</f>
        <v>0.54973821989528793</v>
      </c>
      <c r="U41" s="86">
        <f>S41*T41</f>
        <v>0.38691010321427716</v>
      </c>
      <c r="V41" s="87">
        <f>分析係数表!D44</f>
        <v>0.41256544502617803</v>
      </c>
      <c r="W41" s="88">
        <f>ROUND(S41*V41,0)</f>
        <v>0</v>
      </c>
      <c r="X41" s="76">
        <f>分析係数表!E44</f>
        <v>0.29528795811518327</v>
      </c>
      <c r="Y41" s="89">
        <f>ROUND(S41*X41,0)</f>
        <v>0</v>
      </c>
    </row>
    <row r="42" spans="1:25" x14ac:dyDescent="0.2">
      <c r="A42" s="6" t="s">
        <v>341</v>
      </c>
      <c r="B42" s="5" t="s">
        <v>278</v>
      </c>
      <c r="C42" s="90"/>
      <c r="D42" s="76">
        <f>投入係数表!AC42</f>
        <v>3.336113427856547E-3</v>
      </c>
      <c r="E42" s="77">
        <f>$C$31*D42</f>
        <v>0.33361134278565469</v>
      </c>
      <c r="F42" s="76">
        <f>分析係数表!C45</f>
        <v>1</v>
      </c>
      <c r="G42" s="77">
        <f>E42*F42</f>
        <v>0.33361134278565469</v>
      </c>
      <c r="H42" s="77">
        <v>0.34590448050207045</v>
      </c>
      <c r="I42" s="77">
        <f>C42+H42</f>
        <v>0.34590448050207045</v>
      </c>
      <c r="J42" s="76">
        <f>分析係数表!G45</f>
        <v>0</v>
      </c>
      <c r="K42" s="78">
        <f>I42*J42</f>
        <v>0</v>
      </c>
      <c r="L42" s="79"/>
      <c r="M42" s="80"/>
      <c r="N42" s="81">
        <f>分析係数表!H45</f>
        <v>0</v>
      </c>
      <c r="O42" s="82">
        <f t="shared" si="4"/>
        <v>0</v>
      </c>
      <c r="P42" s="76">
        <f>分析係数表!C45</f>
        <v>1</v>
      </c>
      <c r="Q42" s="82">
        <f>O42*P42</f>
        <v>0</v>
      </c>
      <c r="R42" s="83">
        <v>1.7088202235629103E-2</v>
      </c>
      <c r="S42" s="84">
        <f>I42+R42</f>
        <v>0.36299268273769958</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投入係数表!AC43</f>
        <v>9.1743119266055051E-3</v>
      </c>
      <c r="E43" s="77">
        <f>$C$31*D43</f>
        <v>0.91743119266055051</v>
      </c>
      <c r="F43" s="76">
        <f>分析係数表!C46</f>
        <v>0.67444574095682608</v>
      </c>
      <c r="G43" s="77">
        <f>E43*F43</f>
        <v>0.61875756051084962</v>
      </c>
      <c r="H43" s="77">
        <v>0.64213539897434824</v>
      </c>
      <c r="I43" s="77">
        <f>C43+H43</f>
        <v>0.64213539897434824</v>
      </c>
      <c r="J43" s="76">
        <f>分析係数表!G46</f>
        <v>1.0362694300518135E-2</v>
      </c>
      <c r="K43" s="78">
        <f>I43*J43</f>
        <v>6.654252839112417E-3</v>
      </c>
      <c r="L43" s="79"/>
      <c r="M43" s="80"/>
      <c r="N43" s="81">
        <f>分析係数表!H46</f>
        <v>2.3785808199529863E-2</v>
      </c>
      <c r="O43" s="82">
        <f t="shared" si="4"/>
        <v>0.65987997431289358</v>
      </c>
      <c r="P43" s="76">
        <f>分析係数表!C46</f>
        <v>0.67444574095682608</v>
      </c>
      <c r="Q43" s="82">
        <f>O43*P43</f>
        <v>0.44505323821803089</v>
      </c>
      <c r="R43" s="83">
        <v>0.46995994981604172</v>
      </c>
      <c r="S43" s="84">
        <f>I43+R43</f>
        <v>1.11209534879039</v>
      </c>
      <c r="T43" s="85">
        <f>分析係数表!F46</f>
        <v>0.31433506044905007</v>
      </c>
      <c r="U43" s="86">
        <f>S43*T43</f>
        <v>0.34957055868713466</v>
      </c>
      <c r="V43" s="87">
        <f>分析係数表!D46</f>
        <v>0</v>
      </c>
      <c r="W43" s="88">
        <f>ROUND(S43*V43,0)</f>
        <v>0</v>
      </c>
      <c r="X43" s="76">
        <f>分析係数表!E46</f>
        <v>1.7271157167530224E-3</v>
      </c>
      <c r="Y43" s="89">
        <f>ROUND(S43*X43,0)</f>
        <v>0</v>
      </c>
    </row>
    <row r="44" spans="1:25" x14ac:dyDescent="0.2">
      <c r="A44" s="192">
        <v>40</v>
      </c>
      <c r="B44" s="14" t="s">
        <v>150</v>
      </c>
      <c r="C44" s="197">
        <f>SUM(C5:C43)</f>
        <v>100</v>
      </c>
      <c r="D44" s="92">
        <f>投入係数表!AC44</f>
        <v>0.27522935779816515</v>
      </c>
      <c r="E44" s="91">
        <f>SUM(E5:E43)</f>
        <v>27.522935779816518</v>
      </c>
      <c r="F44" s="92">
        <f>分析係数表!C47</f>
        <v>0.30293510145279712</v>
      </c>
      <c r="G44" s="91">
        <f>SUM(G5:G43)</f>
        <v>7.2704340791839011</v>
      </c>
      <c r="H44" s="91">
        <f>SUM(H5:H43)</f>
        <v>8.2778216614789741</v>
      </c>
      <c r="I44" s="91">
        <f>SUM(I5:I43)</f>
        <v>108.27782166147898</v>
      </c>
      <c r="J44" s="92">
        <f>分析係数表!G47</f>
        <v>0.26248630220382319</v>
      </c>
      <c r="K44" s="93">
        <f>SUM(K5:K43)</f>
        <v>44.246558350709726</v>
      </c>
      <c r="L44" s="94">
        <f>最終需要_まとめ!$L$33</f>
        <v>0.627</v>
      </c>
      <c r="M44" s="91">
        <f>K44*L44</f>
        <v>27.742592085894998</v>
      </c>
      <c r="N44" s="95">
        <f>分析係数表!H47</f>
        <v>1</v>
      </c>
      <c r="O44" s="96">
        <f>SUM(O5:O43)</f>
        <v>27.742592085894998</v>
      </c>
      <c r="P44" s="92">
        <f>分析係数表!C47</f>
        <v>0.30293510145279712</v>
      </c>
      <c r="Q44" s="96">
        <f>SUM(Q5:Q43)</f>
        <v>7.112805024582908</v>
      </c>
      <c r="R44" s="91">
        <f>SUM(R5:R43)</f>
        <v>7.841276387594724</v>
      </c>
      <c r="S44" s="97">
        <f>SUM(S5:S43)</f>
        <v>116.1190980490737</v>
      </c>
      <c r="T44" s="98">
        <f>分析係数表!F47</f>
        <v>0.4935102885669061</v>
      </c>
      <c r="U44" s="99">
        <f>SUM(U5:U43)</f>
        <v>80.246466024676721</v>
      </c>
      <c r="V44" s="100">
        <f>分析係数表!D47</f>
        <v>0.11041032509436259</v>
      </c>
      <c r="W44" s="101">
        <f>SUM(W5:W43)</f>
        <v>47</v>
      </c>
      <c r="X44" s="92">
        <f>分析係数表!E47</f>
        <v>8.4451479361987089E-2</v>
      </c>
      <c r="Y44" s="102">
        <f>SUM(Y5:Y43)</f>
        <v>29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291</v>
      </c>
      <c r="S2" s="3" t="s">
        <v>152</v>
      </c>
      <c r="U2" s="64" t="s">
        <v>209</v>
      </c>
      <c r="W2" s="3" t="s">
        <v>130</v>
      </c>
      <c r="Y2" s="3" t="s">
        <v>153</v>
      </c>
    </row>
    <row r="3" spans="1:25" ht="44" x14ac:dyDescent="0.2">
      <c r="B3" s="65"/>
      <c r="C3" s="66" t="s">
        <v>227</v>
      </c>
      <c r="D3" s="66" t="s">
        <v>233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投入係数表!AD5</f>
        <v>0</v>
      </c>
      <c r="E5" s="77">
        <f t="shared" ref="E5:E38" si="0">$C$32*D5</f>
        <v>0</v>
      </c>
      <c r="F5" s="76">
        <f>分析係数表!C8</f>
        <v>0.98909090909090913</v>
      </c>
      <c r="G5" s="77">
        <f t="shared" ref="G5:G38" si="1">E5*F5</f>
        <v>0</v>
      </c>
      <c r="H5" s="77">
        <f t="array" ref="H5:H43">MMULT(逆行列係数!C5:AO43,'28'!G5:G43)</f>
        <v>3.2859740883753284E-3</v>
      </c>
      <c r="I5" s="77">
        <f t="shared" ref="I5:I38" si="2">C5+H5</f>
        <v>3.2859740883753284E-3</v>
      </c>
      <c r="J5" s="76">
        <f>分析係数表!G8</f>
        <v>0.12014134275618374</v>
      </c>
      <c r="K5" s="78">
        <f t="shared" ref="K5:K38" si="3">I5*J5</f>
        <v>3.9478133923943871E-4</v>
      </c>
      <c r="L5" s="79" t="s">
        <v>184</v>
      </c>
      <c r="M5" s="80" t="s">
        <v>184</v>
      </c>
      <c r="N5" s="81">
        <f>分析係数表!H8</f>
        <v>1.3068249731064983E-2</v>
      </c>
      <c r="O5" s="82">
        <f t="shared" ref="O5:O43" si="4">$M$44*N5</f>
        <v>0.29651774353476207</v>
      </c>
      <c r="P5" s="76">
        <f>分析係数表!C8</f>
        <v>0.98909090909090913</v>
      </c>
      <c r="Q5" s="82">
        <f t="shared" ref="Q5:Q38" si="5">O5*P5</f>
        <v>0.29328300451438288</v>
      </c>
      <c r="R5" s="83">
        <f t="array" ref="R5:R43">MMULT(逆行列係数!C5:AO43,'28'!Q5:Q43)</f>
        <v>0.35734469899088089</v>
      </c>
      <c r="S5" s="84">
        <f t="shared" ref="S5:S38" si="6">I5+R5</f>
        <v>0.36063067307925623</v>
      </c>
      <c r="T5" s="85">
        <f>分析係数表!F8</f>
        <v>0.45141342756183744</v>
      </c>
      <c r="U5" s="86">
        <f t="shared" ref="U5:U38" si="7">S5*T5</f>
        <v>0.16279352821863952</v>
      </c>
      <c r="V5" s="87">
        <f>分析係数表!D8</f>
        <v>0.18992932862190812</v>
      </c>
      <c r="W5" s="88">
        <f t="shared" ref="W5:W38" si="8">ROUND(S5*V5,0)</f>
        <v>0</v>
      </c>
      <c r="X5" s="76">
        <f>分析係数表!E8</f>
        <v>0.11484098939929328</v>
      </c>
      <c r="Y5" s="89">
        <f t="shared" ref="Y5:Y38" si="9">ROUND(S5*X5,0)</f>
        <v>0</v>
      </c>
    </row>
    <row r="6" spans="1:25" x14ac:dyDescent="0.2">
      <c r="A6" s="6" t="s">
        <v>219</v>
      </c>
      <c r="B6" s="5" t="s">
        <v>265</v>
      </c>
      <c r="C6" s="90"/>
      <c r="D6" s="76">
        <f>投入係数表!AD6</f>
        <v>0</v>
      </c>
      <c r="E6" s="77">
        <f t="shared" si="0"/>
        <v>0</v>
      </c>
      <c r="F6" s="76">
        <f>分析係数表!C9</f>
        <v>0.97580645161290325</v>
      </c>
      <c r="G6" s="77">
        <f t="shared" si="1"/>
        <v>0</v>
      </c>
      <c r="H6" s="77">
        <v>3.8231710285872291E-3</v>
      </c>
      <c r="I6" s="77">
        <f t="shared" si="2"/>
        <v>3.8231710285872291E-3</v>
      </c>
      <c r="J6" s="76">
        <f>分析係数表!G9</f>
        <v>0.23846153846153847</v>
      </c>
      <c r="K6" s="78">
        <f t="shared" si="3"/>
        <v>9.1167924527849314E-4</v>
      </c>
      <c r="L6" s="79"/>
      <c r="M6" s="80"/>
      <c r="N6" s="81">
        <f>分析係数表!H9</f>
        <v>6.773178214271485E-4</v>
      </c>
      <c r="O6" s="82">
        <f t="shared" si="4"/>
        <v>1.5368297683204132E-2</v>
      </c>
      <c r="P6" s="76">
        <f>分析係数表!C9</f>
        <v>0.97580645161290325</v>
      </c>
      <c r="Q6" s="82">
        <f t="shared" si="5"/>
        <v>1.4996484029578226E-2</v>
      </c>
      <c r="R6" s="83">
        <v>2.0988265916743659E-2</v>
      </c>
      <c r="S6" s="84">
        <f t="shared" si="6"/>
        <v>2.4811436945330889E-2</v>
      </c>
      <c r="T6" s="85">
        <f>分析係数表!F9</f>
        <v>0.65384615384615385</v>
      </c>
      <c r="U6" s="86">
        <f t="shared" si="7"/>
        <v>1.6222862618100967E-2</v>
      </c>
      <c r="V6" s="87">
        <f>分析係数表!D9</f>
        <v>0.11538461538461539</v>
      </c>
      <c r="W6" s="88">
        <f t="shared" si="8"/>
        <v>0</v>
      </c>
      <c r="X6" s="76">
        <f>分析係数表!E9</f>
        <v>0</v>
      </c>
      <c r="Y6" s="89">
        <f t="shared" si="9"/>
        <v>0</v>
      </c>
    </row>
    <row r="7" spans="1:25" x14ac:dyDescent="0.2">
      <c r="A7" s="6" t="s">
        <v>220</v>
      </c>
      <c r="B7" s="5" t="s">
        <v>266</v>
      </c>
      <c r="C7" s="90"/>
      <c r="D7" s="76">
        <f>投入係数表!AD7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3.0736595366408263E-2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投入係数表!AD8</f>
        <v>0</v>
      </c>
      <c r="E8" s="77">
        <f t="shared" si="0"/>
        <v>0</v>
      </c>
      <c r="F8" s="76">
        <f>分析係数表!C11</f>
        <v>0.58682634730538918</v>
      </c>
      <c r="G8" s="77">
        <f t="shared" si="1"/>
        <v>0</v>
      </c>
      <c r="H8" s="77">
        <v>1.1828339911765958E-3</v>
      </c>
      <c r="I8" s="77">
        <f t="shared" si="2"/>
        <v>1.1828339911765958E-3</v>
      </c>
      <c r="J8" s="76">
        <f>分析係数表!G11</f>
        <v>0.35416666666666669</v>
      </c>
      <c r="K8" s="78">
        <f t="shared" si="3"/>
        <v>4.1892037187504436E-4</v>
      </c>
      <c r="L8" s="79"/>
      <c r="M8" s="80"/>
      <c r="N8" s="81">
        <f>分析係数表!H11</f>
        <v>-3.9842224789832265E-5</v>
      </c>
      <c r="O8" s="82">
        <f t="shared" si="4"/>
        <v>-9.0401751077671358E-4</v>
      </c>
      <c r="P8" s="76">
        <f>分析係数表!C11</f>
        <v>0.58682634730538918</v>
      </c>
      <c r="Q8" s="82">
        <f t="shared" si="5"/>
        <v>-5.3050129374920916E-4</v>
      </c>
      <c r="R8" s="83">
        <v>6.3072780963197147E-3</v>
      </c>
      <c r="S8" s="84">
        <f t="shared" si="6"/>
        <v>7.4901120874963107E-3</v>
      </c>
      <c r="T8" s="85">
        <f>分析係数表!F11</f>
        <v>0.57638888888888884</v>
      </c>
      <c r="U8" s="86">
        <f t="shared" si="7"/>
        <v>4.3172173837652339E-3</v>
      </c>
      <c r="V8" s="87">
        <f>分析係数表!D11</f>
        <v>0</v>
      </c>
      <c r="W8" s="88">
        <f t="shared" si="8"/>
        <v>0</v>
      </c>
      <c r="X8" s="76">
        <f>分析係数表!E11</f>
        <v>0</v>
      </c>
      <c r="Y8" s="89">
        <f t="shared" si="9"/>
        <v>0</v>
      </c>
    </row>
    <row r="9" spans="1:25" x14ac:dyDescent="0.2">
      <c r="A9" s="6" t="s">
        <v>222</v>
      </c>
      <c r="B9" s="5" t="s">
        <v>190</v>
      </c>
      <c r="C9" s="90"/>
      <c r="D9" s="76">
        <f>投入係数表!AD9</f>
        <v>0</v>
      </c>
      <c r="E9" s="77">
        <f t="shared" si="0"/>
        <v>0</v>
      </c>
      <c r="F9" s="76">
        <f>分析係数表!C12</f>
        <v>4.9122807017544234E-3</v>
      </c>
      <c r="G9" s="77">
        <f t="shared" si="1"/>
        <v>0</v>
      </c>
      <c r="H9" s="77">
        <v>3.0136846420031257E-5</v>
      </c>
      <c r="I9" s="77">
        <f t="shared" si="2"/>
        <v>3.0136846420031257E-5</v>
      </c>
      <c r="J9" s="76">
        <f>分析係数表!G12</f>
        <v>0.15517241379310345</v>
      </c>
      <c r="K9" s="78">
        <f t="shared" si="3"/>
        <v>4.6764072031082989E-6</v>
      </c>
      <c r="L9" s="79"/>
      <c r="M9" s="80"/>
      <c r="N9" s="81">
        <f>分析係数表!H12</f>
        <v>9.8290768556516195E-2</v>
      </c>
      <c r="O9" s="82">
        <f t="shared" si="4"/>
        <v>2.2302111990861526</v>
      </c>
      <c r="P9" s="76">
        <f>分析係数表!C12</f>
        <v>4.9122807017544234E-3</v>
      </c>
      <c r="Q9" s="82">
        <f t="shared" si="5"/>
        <v>1.0955423434107501E-2</v>
      </c>
      <c r="R9" s="83">
        <v>1.1587536735087152E-2</v>
      </c>
      <c r="S9" s="84">
        <f t="shared" si="6"/>
        <v>1.1617673581507183E-2</v>
      </c>
      <c r="T9" s="85">
        <f>分析係数表!F12</f>
        <v>0.31896551724137934</v>
      </c>
      <c r="U9" s="86">
        <f t="shared" si="7"/>
        <v>3.7056372630669466E-3</v>
      </c>
      <c r="V9" s="87">
        <f>分析係数表!D12</f>
        <v>0.18965517241379309</v>
      </c>
      <c r="W9" s="88">
        <f t="shared" si="8"/>
        <v>0</v>
      </c>
      <c r="X9" s="76">
        <f>分析係数表!E12</f>
        <v>0.12931034482758622</v>
      </c>
      <c r="Y9" s="89">
        <f t="shared" si="9"/>
        <v>0</v>
      </c>
    </row>
    <row r="10" spans="1:25" x14ac:dyDescent="0.2">
      <c r="A10" s="6" t="s">
        <v>223</v>
      </c>
      <c r="B10" s="5" t="s">
        <v>28</v>
      </c>
      <c r="C10" s="90"/>
      <c r="D10" s="76">
        <f>投入係数表!AD10</f>
        <v>0</v>
      </c>
      <c r="E10" s="77">
        <f t="shared" si="0"/>
        <v>0</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0.33448647898738404</v>
      </c>
      <c r="P10" s="76">
        <f>分析係数表!C13</f>
        <v>0</v>
      </c>
      <c r="Q10" s="82">
        <f t="shared" si="5"/>
        <v>0</v>
      </c>
      <c r="R10" s="83">
        <v>0</v>
      </c>
      <c r="S10" s="84">
        <f t="shared" si="6"/>
        <v>0</v>
      </c>
      <c r="T10" s="85">
        <f>分析係数表!F13</f>
        <v>0.38505747126436779</v>
      </c>
      <c r="U10" s="86">
        <f t="shared" si="7"/>
        <v>0</v>
      </c>
      <c r="V10" s="87">
        <f>分析係数表!D13</f>
        <v>0.37931034482758619</v>
      </c>
      <c r="W10" s="88">
        <f t="shared" si="8"/>
        <v>0</v>
      </c>
      <c r="X10" s="76">
        <f>分析係数表!E13</f>
        <v>0.33333333333333331</v>
      </c>
      <c r="Y10" s="89">
        <f t="shared" si="9"/>
        <v>0</v>
      </c>
    </row>
    <row r="11" spans="1:25" x14ac:dyDescent="0.2">
      <c r="A11" s="6" t="s">
        <v>224</v>
      </c>
      <c r="B11" s="5" t="s">
        <v>267</v>
      </c>
      <c r="C11" s="90"/>
      <c r="D11" s="76">
        <f>投入係数表!AD11</f>
        <v>0</v>
      </c>
      <c r="E11" s="77">
        <f t="shared" si="0"/>
        <v>0</v>
      </c>
      <c r="F11" s="76">
        <f>分析係数表!C14</f>
        <v>0.28421052631578947</v>
      </c>
      <c r="G11" s="77">
        <f t="shared" si="1"/>
        <v>0</v>
      </c>
      <c r="H11" s="77">
        <v>4.1916618800182798E-2</v>
      </c>
      <c r="I11" s="77">
        <f t="shared" si="2"/>
        <v>4.1916618800182798E-2</v>
      </c>
      <c r="J11" s="76">
        <f>分析係数表!G14</f>
        <v>0.16638935108153077</v>
      </c>
      <c r="K11" s="78">
        <f t="shared" si="3"/>
        <v>6.9744790016943083E-3</v>
      </c>
      <c r="L11" s="79"/>
      <c r="M11" s="80"/>
      <c r="N11" s="81">
        <f>分析係数表!H14</f>
        <v>1.2351089684848001E-3</v>
      </c>
      <c r="O11" s="82">
        <f t="shared" si="4"/>
        <v>2.8024542834078122E-2</v>
      </c>
      <c r="P11" s="76">
        <f>分析係数表!C14</f>
        <v>0.28421052631578947</v>
      </c>
      <c r="Q11" s="82">
        <f t="shared" si="5"/>
        <v>7.9648700686327286E-3</v>
      </c>
      <c r="R11" s="83">
        <v>3.4447997986722281E-2</v>
      </c>
      <c r="S11" s="84">
        <f t="shared" si="6"/>
        <v>7.6364616786905079E-2</v>
      </c>
      <c r="T11" s="85">
        <f>分析係数表!F14</f>
        <v>0.35440931780366058</v>
      </c>
      <c r="U11" s="86">
        <f t="shared" si="7"/>
        <v>2.7064331739784998E-2</v>
      </c>
      <c r="V11" s="87">
        <f>分析係数表!D14</f>
        <v>9.9833610648918464E-2</v>
      </c>
      <c r="W11" s="88">
        <f t="shared" si="8"/>
        <v>0</v>
      </c>
      <c r="X11" s="76">
        <f>分析係数表!E14</f>
        <v>6.8219633943427616E-2</v>
      </c>
      <c r="Y11" s="89">
        <f t="shared" si="9"/>
        <v>0</v>
      </c>
    </row>
    <row r="12" spans="1:25" x14ac:dyDescent="0.2">
      <c r="A12" s="6" t="s">
        <v>225</v>
      </c>
      <c r="B12" s="5" t="s">
        <v>29</v>
      </c>
      <c r="C12" s="90"/>
      <c r="D12" s="76">
        <f>投入係数表!AD12</f>
        <v>0</v>
      </c>
      <c r="E12" s="77">
        <f t="shared" si="0"/>
        <v>0</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0.20702000996786743</v>
      </c>
      <c r="P12" s="76">
        <f>分析係数表!C15</f>
        <v>0</v>
      </c>
      <c r="Q12" s="82">
        <f t="shared" si="5"/>
        <v>0</v>
      </c>
      <c r="R12" s="83">
        <v>0</v>
      </c>
      <c r="S12" s="84">
        <f t="shared" si="6"/>
        <v>0</v>
      </c>
      <c r="T12" s="85">
        <f>分析係数表!F15</f>
        <v>0.30337941628264209</v>
      </c>
      <c r="U12" s="86">
        <f t="shared" si="7"/>
        <v>0</v>
      </c>
      <c r="V12" s="87">
        <f>分析係数表!D15</f>
        <v>4.6082949308755762E-2</v>
      </c>
      <c r="W12" s="88">
        <f t="shared" si="8"/>
        <v>0</v>
      </c>
      <c r="X12" s="76">
        <f>分析係数表!E15</f>
        <v>4.3010752688172046E-2</v>
      </c>
      <c r="Y12" s="89">
        <f t="shared" si="9"/>
        <v>0</v>
      </c>
    </row>
    <row r="13" spans="1:25" x14ac:dyDescent="0.2">
      <c r="A13" s="6" t="s">
        <v>226</v>
      </c>
      <c r="B13" s="5" t="s">
        <v>30</v>
      </c>
      <c r="C13" s="90"/>
      <c r="D13" s="76">
        <f>投入係数表!AD13</f>
        <v>0</v>
      </c>
      <c r="E13" s="77">
        <f t="shared" si="0"/>
        <v>0</v>
      </c>
      <c r="F13" s="76">
        <f>分析係数表!C16</f>
        <v>1.2870012870012881E-2</v>
      </c>
      <c r="G13" s="77">
        <f t="shared" si="1"/>
        <v>0</v>
      </c>
      <c r="H13" s="77">
        <v>4.4441200658146832E-4</v>
      </c>
      <c r="I13" s="77">
        <f t="shared" si="2"/>
        <v>4.4441200658146832E-4</v>
      </c>
      <c r="J13" s="76">
        <f>分析係数表!G16</f>
        <v>4.3478260869565216E-2</v>
      </c>
      <c r="K13" s="78">
        <f t="shared" si="3"/>
        <v>1.9322261155716012E-5</v>
      </c>
      <c r="L13" s="79"/>
      <c r="M13" s="80"/>
      <c r="N13" s="81">
        <f>分析係数表!H16</f>
        <v>1.7650105581895694E-2</v>
      </c>
      <c r="O13" s="82">
        <f t="shared" si="4"/>
        <v>0.40047975727408414</v>
      </c>
      <c r="P13" s="76">
        <f>分析係数表!C16</f>
        <v>1.2870012870012881E-2</v>
      </c>
      <c r="Q13" s="82">
        <f t="shared" si="5"/>
        <v>5.1541796302970976E-3</v>
      </c>
      <c r="R13" s="83">
        <v>5.5563939997298646E-3</v>
      </c>
      <c r="S13" s="84">
        <f t="shared" si="6"/>
        <v>6.0008060063113326E-3</v>
      </c>
      <c r="T13" s="85">
        <f>分析係数表!F16</f>
        <v>0.30434782608695654</v>
      </c>
      <c r="U13" s="86">
        <f t="shared" si="7"/>
        <v>1.8263322627904057E-3</v>
      </c>
      <c r="V13" s="87">
        <f>分析係数表!D16</f>
        <v>0</v>
      </c>
      <c r="W13" s="88">
        <f t="shared" si="8"/>
        <v>0</v>
      </c>
      <c r="X13" s="76">
        <f>分析係数表!E16</f>
        <v>0</v>
      </c>
      <c r="Y13" s="89">
        <f t="shared" si="9"/>
        <v>0</v>
      </c>
    </row>
    <row r="14" spans="1:25" x14ac:dyDescent="0.2">
      <c r="A14" s="6" t="s">
        <v>2</v>
      </c>
      <c r="B14" s="5" t="s">
        <v>364</v>
      </c>
      <c r="C14" s="90"/>
      <c r="D14" s="76">
        <f>投入係数表!AD14</f>
        <v>0</v>
      </c>
      <c r="E14" s="77">
        <f t="shared" si="0"/>
        <v>0</v>
      </c>
      <c r="F14" s="76">
        <f>分析係数表!C17</f>
        <v>0.42397137745974955</v>
      </c>
      <c r="G14" s="77">
        <f t="shared" si="1"/>
        <v>0</v>
      </c>
      <c r="H14" s="77">
        <v>4.6808057366195865E-2</v>
      </c>
      <c r="I14" s="77">
        <f t="shared" si="2"/>
        <v>4.6808057366195865E-2</v>
      </c>
      <c r="J14" s="76">
        <f>分析係数表!G17</f>
        <v>0.21220930232558138</v>
      </c>
      <c r="K14" s="78">
        <f t="shared" si="3"/>
        <v>9.9331051968962157E-3</v>
      </c>
      <c r="L14" s="79"/>
      <c r="M14" s="80"/>
      <c r="N14" s="81">
        <f>分析係数表!H17</f>
        <v>2.9483246344475873E-3</v>
      </c>
      <c r="O14" s="82">
        <f t="shared" si="4"/>
        <v>6.6897295797476802E-2</v>
      </c>
      <c r="P14" s="76">
        <f>分析係数表!C17</f>
        <v>0.42397137745974955</v>
      </c>
      <c r="Q14" s="82">
        <f t="shared" si="5"/>
        <v>2.8362538647588555E-2</v>
      </c>
      <c r="R14" s="83">
        <v>5.6991085191845328E-2</v>
      </c>
      <c r="S14" s="84">
        <f t="shared" si="6"/>
        <v>0.10379914255804119</v>
      </c>
      <c r="T14" s="85">
        <f>分析係数表!F17</f>
        <v>0.32194767441860467</v>
      </c>
      <c r="U14" s="86">
        <f t="shared" si="7"/>
        <v>3.3417892553206575E-2</v>
      </c>
      <c r="V14" s="87">
        <f>分析係数表!D17</f>
        <v>4.1908914728682169E-2</v>
      </c>
      <c r="W14" s="88">
        <f t="shared" si="8"/>
        <v>0</v>
      </c>
      <c r="X14" s="76">
        <f>分析係数表!E17</f>
        <v>4.2151162790697673E-2</v>
      </c>
      <c r="Y14" s="89">
        <f t="shared" si="9"/>
        <v>0</v>
      </c>
    </row>
    <row r="15" spans="1:25" x14ac:dyDescent="0.2">
      <c r="A15" s="6" t="s">
        <v>3</v>
      </c>
      <c r="B15" s="5" t="s">
        <v>31</v>
      </c>
      <c r="C15" s="90"/>
      <c r="D15" s="76">
        <f>投入係数表!AD15</f>
        <v>0</v>
      </c>
      <c r="E15" s="77">
        <f t="shared" si="0"/>
        <v>0</v>
      </c>
      <c r="F15" s="76">
        <f>分析係数表!C18</f>
        <v>0.3411764705882353</v>
      </c>
      <c r="G15" s="77">
        <f t="shared" si="1"/>
        <v>0</v>
      </c>
      <c r="H15" s="77">
        <v>4.3829107117121513E-3</v>
      </c>
      <c r="I15" s="77">
        <f t="shared" si="2"/>
        <v>4.3829107117121513E-3</v>
      </c>
      <c r="J15" s="76">
        <f>分析係数表!G18</f>
        <v>0.21582733812949639</v>
      </c>
      <c r="K15" s="78">
        <f t="shared" si="3"/>
        <v>9.4595195216809014E-4</v>
      </c>
      <c r="L15" s="79"/>
      <c r="M15" s="80"/>
      <c r="N15" s="81">
        <f>分析係数表!H18</f>
        <v>4.7810669747798716E-4</v>
      </c>
      <c r="O15" s="82">
        <f t="shared" si="4"/>
        <v>1.0848210129320563E-2</v>
      </c>
      <c r="P15" s="76">
        <f>分析係数表!C18</f>
        <v>0.3411764705882353</v>
      </c>
      <c r="Q15" s="82">
        <f t="shared" si="5"/>
        <v>3.7011540441211333E-3</v>
      </c>
      <c r="R15" s="83">
        <v>7.7006052371871546E-3</v>
      </c>
      <c r="S15" s="84">
        <f t="shared" si="6"/>
        <v>1.2083515948899306E-2</v>
      </c>
      <c r="T15" s="85">
        <f>分析係数表!F18</f>
        <v>0.45899280575539569</v>
      </c>
      <c r="U15" s="86">
        <f t="shared" si="7"/>
        <v>5.5462468887753653E-3</v>
      </c>
      <c r="V15" s="87">
        <f>分析係数表!D18</f>
        <v>0.1223021582733813</v>
      </c>
      <c r="W15" s="88">
        <f t="shared" si="8"/>
        <v>0</v>
      </c>
      <c r="X15" s="76">
        <f>分析係数表!E18</f>
        <v>0.12949640287769784</v>
      </c>
      <c r="Y15" s="89">
        <f t="shared" si="9"/>
        <v>0</v>
      </c>
    </row>
    <row r="16" spans="1:25" x14ac:dyDescent="0.2">
      <c r="A16" s="6" t="s">
        <v>4</v>
      </c>
      <c r="B16" s="5" t="s">
        <v>32</v>
      </c>
      <c r="C16" s="90"/>
      <c r="D16" s="76">
        <f>投入係数表!AD16</f>
        <v>0</v>
      </c>
      <c r="E16" s="77">
        <f t="shared" si="0"/>
        <v>0</v>
      </c>
      <c r="F16" s="76">
        <f>分析係数表!C19</f>
        <v>3.2631144155307767E-2</v>
      </c>
      <c r="G16" s="77">
        <f t="shared" si="1"/>
        <v>0</v>
      </c>
      <c r="H16" s="77">
        <v>5.1449025000183503E-4</v>
      </c>
      <c r="I16" s="77">
        <f t="shared" si="2"/>
        <v>5.1449025000183503E-4</v>
      </c>
      <c r="J16" s="76">
        <f>分析係数表!G19</f>
        <v>5.8988764044943819E-2</v>
      </c>
      <c r="K16" s="78">
        <f t="shared" si="3"/>
        <v>3.0349143960782403E-5</v>
      </c>
      <c r="L16" s="79"/>
      <c r="M16" s="80"/>
      <c r="N16" s="81">
        <f>分析係数表!H19</f>
        <v>-1.1952667436949679E-4</v>
      </c>
      <c r="O16" s="82">
        <f t="shared" si="4"/>
        <v>-2.7120525323301409E-3</v>
      </c>
      <c r="P16" s="76">
        <f>分析係数表!C19</f>
        <v>3.2631144155307767E-2</v>
      </c>
      <c r="Q16" s="82">
        <f t="shared" si="5"/>
        <v>-8.8497377139232309E-5</v>
      </c>
      <c r="R16" s="83">
        <v>5.6935207244577189E-4</v>
      </c>
      <c r="S16" s="84">
        <f t="shared" si="6"/>
        <v>1.083842322447607E-3</v>
      </c>
      <c r="T16" s="85">
        <f>分析係数表!F19</f>
        <v>0.2443820224719101</v>
      </c>
      <c r="U16" s="86">
        <f t="shared" si="7"/>
        <v>2.6487157880039831E-4</v>
      </c>
      <c r="V16" s="87">
        <f>分析係数表!D19</f>
        <v>4.49438202247191E-2</v>
      </c>
      <c r="W16" s="88">
        <f t="shared" si="8"/>
        <v>0</v>
      </c>
      <c r="X16" s="76">
        <f>分析係数表!E19</f>
        <v>4.7752808988764044E-2</v>
      </c>
      <c r="Y16" s="89">
        <f t="shared" si="9"/>
        <v>0</v>
      </c>
    </row>
    <row r="17" spans="1:25" x14ac:dyDescent="0.2">
      <c r="A17" s="6" t="s">
        <v>5</v>
      </c>
      <c r="B17" s="5" t="s">
        <v>33</v>
      </c>
      <c r="C17" s="90"/>
      <c r="D17" s="76">
        <f>投入係数表!AD17</f>
        <v>0</v>
      </c>
      <c r="E17" s="77">
        <f t="shared" si="0"/>
        <v>0</v>
      </c>
      <c r="F17" s="76">
        <f>分析係数表!C20</f>
        <v>6.4516129032258118E-2</v>
      </c>
      <c r="G17" s="77">
        <f t="shared" si="1"/>
        <v>0</v>
      </c>
      <c r="H17" s="77">
        <v>1.5996651062331869E-3</v>
      </c>
      <c r="I17" s="77">
        <f t="shared" si="2"/>
        <v>1.5996651062331869E-3</v>
      </c>
      <c r="J17" s="76">
        <f>分析係数表!G20</f>
        <v>0.10153846153846154</v>
      </c>
      <c r="K17" s="78">
        <f t="shared" si="3"/>
        <v>1.6242753386367742E-4</v>
      </c>
      <c r="L17" s="79"/>
      <c r="M17" s="80"/>
      <c r="N17" s="81">
        <f>分析係数表!H20</f>
        <v>5.9763337184748399E-4</v>
      </c>
      <c r="O17" s="82">
        <f t="shared" si="4"/>
        <v>1.3560262661650705E-2</v>
      </c>
      <c r="P17" s="76">
        <f>分析係数表!C20</f>
        <v>6.4516129032258118E-2</v>
      </c>
      <c r="Q17" s="82">
        <f t="shared" si="5"/>
        <v>8.7485565559036879E-4</v>
      </c>
      <c r="R17" s="83">
        <v>2.0649436307011637E-3</v>
      </c>
      <c r="S17" s="84">
        <f t="shared" si="6"/>
        <v>3.6646087369343505E-3</v>
      </c>
      <c r="T17" s="85">
        <f>分析係数表!F20</f>
        <v>0.22461538461538461</v>
      </c>
      <c r="U17" s="86">
        <f t="shared" si="7"/>
        <v>8.2312750091140794E-4</v>
      </c>
      <c r="V17" s="87">
        <f>分析係数表!D20</f>
        <v>1.2307692307692308E-2</v>
      </c>
      <c r="W17" s="88">
        <f t="shared" si="8"/>
        <v>0</v>
      </c>
      <c r="X17" s="76">
        <f>分析係数表!E20</f>
        <v>1.2307692307692308E-2</v>
      </c>
      <c r="Y17" s="89">
        <f t="shared" si="9"/>
        <v>0</v>
      </c>
    </row>
    <row r="18" spans="1:25" x14ac:dyDescent="0.2">
      <c r="A18" s="6" t="s">
        <v>6</v>
      </c>
      <c r="B18" s="5" t="s">
        <v>34</v>
      </c>
      <c r="C18" s="90"/>
      <c r="D18" s="76">
        <f>投入係数表!AD18</f>
        <v>0</v>
      </c>
      <c r="E18" s="77">
        <f t="shared" si="0"/>
        <v>0</v>
      </c>
      <c r="F18" s="76">
        <f>分析係数表!C21</f>
        <v>0.91527001862197399</v>
      </c>
      <c r="G18" s="77">
        <f t="shared" si="1"/>
        <v>0</v>
      </c>
      <c r="H18" s="77">
        <v>2.5919286109008934E-2</v>
      </c>
      <c r="I18" s="77">
        <f t="shared" si="2"/>
        <v>2.5919286109008934E-2</v>
      </c>
      <c r="J18" s="76">
        <f>分析係数表!G21</f>
        <v>0.28514332965821387</v>
      </c>
      <c r="K18" s="78">
        <f t="shared" si="3"/>
        <v>7.3907115434866978E-3</v>
      </c>
      <c r="L18" s="79"/>
      <c r="M18" s="80"/>
      <c r="N18" s="81">
        <f>分析係数表!H21</f>
        <v>9.9605561974580657E-4</v>
      </c>
      <c r="O18" s="82">
        <f t="shared" si="4"/>
        <v>2.2600437769417839E-2</v>
      </c>
      <c r="P18" s="76">
        <f>分析係数表!C21</f>
        <v>0.91527001862197399</v>
      </c>
      <c r="Q18" s="82">
        <f t="shared" si="5"/>
        <v>2.068550309807983E-2</v>
      </c>
      <c r="R18" s="83">
        <v>4.3334250907542504E-2</v>
      </c>
      <c r="S18" s="84">
        <f t="shared" si="6"/>
        <v>6.9253537016551431E-2</v>
      </c>
      <c r="T18" s="85">
        <f>分析係数表!F21</f>
        <v>0.42530319735391398</v>
      </c>
      <c r="U18" s="86">
        <f t="shared" si="7"/>
        <v>2.945375072120696E-2</v>
      </c>
      <c r="V18" s="87">
        <f>分析係数表!D21</f>
        <v>8.7513781697905177E-2</v>
      </c>
      <c r="W18" s="88">
        <f t="shared" si="8"/>
        <v>0</v>
      </c>
      <c r="X18" s="76">
        <f>分析係数表!E21</f>
        <v>7.5661521499448728E-2</v>
      </c>
      <c r="Y18" s="89">
        <f t="shared" si="9"/>
        <v>0</v>
      </c>
    </row>
    <row r="19" spans="1:25" x14ac:dyDescent="0.2">
      <c r="A19" s="6" t="s">
        <v>7</v>
      </c>
      <c r="B19" s="5" t="s">
        <v>268</v>
      </c>
      <c r="C19" s="90"/>
      <c r="D19" s="76">
        <f>投入係数表!AD19</f>
        <v>0</v>
      </c>
      <c r="E19" s="77">
        <f t="shared" si="0"/>
        <v>0</v>
      </c>
      <c r="F19" s="76">
        <f>分析係数表!C22</f>
        <v>0.14107142857142863</v>
      </c>
      <c r="G19" s="77">
        <f t="shared" si="1"/>
        <v>0</v>
      </c>
      <c r="H19" s="77">
        <v>3.3897954695443103E-3</v>
      </c>
      <c r="I19" s="77">
        <f t="shared" si="2"/>
        <v>3.3897954695443103E-3</v>
      </c>
      <c r="J19" s="76">
        <f>分析係数表!G22</f>
        <v>0.19425587467362923</v>
      </c>
      <c r="K19" s="78">
        <f t="shared" si="3"/>
        <v>6.5848768390103566E-4</v>
      </c>
      <c r="L19" s="79"/>
      <c r="M19" s="80"/>
      <c r="N19" s="81">
        <f>分析係数表!H22</f>
        <v>3.9842224789832265E-5</v>
      </c>
      <c r="O19" s="82">
        <f t="shared" si="4"/>
        <v>9.0401751077671358E-4</v>
      </c>
      <c r="P19" s="76">
        <f>分析係数表!C22</f>
        <v>0.14107142857142863</v>
      </c>
      <c r="Q19" s="82">
        <f t="shared" si="5"/>
        <v>1.2753104169885786E-4</v>
      </c>
      <c r="R19" s="83">
        <v>1.0716207127249632E-3</v>
      </c>
      <c r="S19" s="84">
        <f t="shared" si="6"/>
        <v>4.4614161822692736E-3</v>
      </c>
      <c r="T19" s="85">
        <f>分析係数表!F22</f>
        <v>0.41148825065274153</v>
      </c>
      <c r="U19" s="86">
        <f t="shared" si="7"/>
        <v>1.8358203402758161E-3</v>
      </c>
      <c r="V19" s="87">
        <f>分析係数表!D22</f>
        <v>6.2663185378590081E-3</v>
      </c>
      <c r="W19" s="88">
        <f t="shared" si="8"/>
        <v>0</v>
      </c>
      <c r="X19" s="76">
        <f>分析係数表!E22</f>
        <v>5.2219321148825066E-3</v>
      </c>
      <c r="Y19" s="89">
        <f t="shared" si="9"/>
        <v>0</v>
      </c>
    </row>
    <row r="20" spans="1:25" x14ac:dyDescent="0.2">
      <c r="A20" s="6" t="s">
        <v>8</v>
      </c>
      <c r="B20" s="5" t="s">
        <v>269</v>
      </c>
      <c r="C20" s="90"/>
      <c r="D20" s="76">
        <f>投入係数表!AD20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9.0401751077671358E-4</v>
      </c>
      <c r="P20" s="76">
        <f>分析係数表!C23</f>
        <v>0</v>
      </c>
      <c r="Q20" s="82">
        <f t="shared" si="5"/>
        <v>0</v>
      </c>
      <c r="R20" s="83">
        <v>0</v>
      </c>
      <c r="S20" s="84">
        <f t="shared" si="6"/>
        <v>0</v>
      </c>
      <c r="T20" s="85">
        <f>分析係数表!F23</f>
        <v>0.43755958055290756</v>
      </c>
      <c r="U20" s="86">
        <f t="shared" si="7"/>
        <v>0</v>
      </c>
      <c r="V20" s="87">
        <f>分析係数表!D23</f>
        <v>4.9571020019065777E-2</v>
      </c>
      <c r="W20" s="88">
        <f t="shared" si="8"/>
        <v>0</v>
      </c>
      <c r="X20" s="76">
        <f>分析係数表!E23</f>
        <v>4.38512869399428E-2</v>
      </c>
      <c r="Y20" s="89">
        <f t="shared" si="9"/>
        <v>0</v>
      </c>
    </row>
    <row r="21" spans="1:25" x14ac:dyDescent="0.2">
      <c r="A21" s="6" t="s">
        <v>9</v>
      </c>
      <c r="B21" s="5" t="s">
        <v>270</v>
      </c>
      <c r="C21" s="90"/>
      <c r="D21" s="76">
        <f>投入係数表!AD21</f>
        <v>0</v>
      </c>
      <c r="E21" s="77">
        <f t="shared" si="0"/>
        <v>0</v>
      </c>
      <c r="F21" s="76">
        <f>分析係数表!C24</f>
        <v>1</v>
      </c>
      <c r="G21" s="77">
        <f t="shared" si="1"/>
        <v>0</v>
      </c>
      <c r="H21" s="77">
        <v>1.8621331507198562E-2</v>
      </c>
      <c r="I21" s="77">
        <f t="shared" si="2"/>
        <v>1.8621331507198562E-2</v>
      </c>
      <c r="J21" s="76">
        <f>分析係数表!G24</f>
        <v>0.20760410380205191</v>
      </c>
      <c r="K21" s="78">
        <f t="shared" si="3"/>
        <v>3.8658648391528701E-3</v>
      </c>
      <c r="L21" s="79"/>
      <c r="M21" s="80"/>
      <c r="N21" s="81">
        <f>分析係数表!H24</f>
        <v>3.9842224789832264E-4</v>
      </c>
      <c r="O21" s="82">
        <f t="shared" si="4"/>
        <v>9.0401751077671365E-3</v>
      </c>
      <c r="P21" s="76">
        <f>分析係数表!C24</f>
        <v>1</v>
      </c>
      <c r="Q21" s="82">
        <f t="shared" si="5"/>
        <v>9.0401751077671365E-3</v>
      </c>
      <c r="R21" s="83">
        <v>1.9324313710592362E-2</v>
      </c>
      <c r="S21" s="84">
        <f t="shared" si="6"/>
        <v>3.7945645217790924E-2</v>
      </c>
      <c r="T21" s="85">
        <f>分析係数表!F24</f>
        <v>0.38986119493059745</v>
      </c>
      <c r="U21" s="86">
        <f t="shared" si="7"/>
        <v>1.4793534587020481E-2</v>
      </c>
      <c r="V21" s="87">
        <f>分析係数表!D24</f>
        <v>0.12190706095353047</v>
      </c>
      <c r="W21" s="88">
        <f t="shared" si="8"/>
        <v>0</v>
      </c>
      <c r="X21" s="76">
        <f>分析係数表!E24</f>
        <v>0.12492456246228123</v>
      </c>
      <c r="Y21" s="89">
        <f t="shared" si="9"/>
        <v>0</v>
      </c>
    </row>
    <row r="22" spans="1:25" x14ac:dyDescent="0.2">
      <c r="A22" s="6" t="s">
        <v>10</v>
      </c>
      <c r="B22" s="5" t="s">
        <v>271</v>
      </c>
      <c r="C22" s="90"/>
      <c r="D22" s="76">
        <f>投入係数表!AD22</f>
        <v>0</v>
      </c>
      <c r="E22" s="77">
        <f t="shared" si="0"/>
        <v>0</v>
      </c>
      <c r="F22" s="76">
        <f>分析係数表!C25</f>
        <v>2.3217247097844118E-2</v>
      </c>
      <c r="G22" s="77">
        <f t="shared" si="1"/>
        <v>0</v>
      </c>
      <c r="H22" s="77">
        <v>1.1820148151255624E-3</v>
      </c>
      <c r="I22" s="77">
        <f t="shared" si="2"/>
        <v>1.1820148151255624E-3</v>
      </c>
      <c r="J22" s="76">
        <f>分析係数表!G25</f>
        <v>0.19607843137254902</v>
      </c>
      <c r="K22" s="78">
        <f t="shared" si="3"/>
        <v>2.3176761080893381E-4</v>
      </c>
      <c r="L22" s="79"/>
      <c r="M22" s="80"/>
      <c r="N22" s="81">
        <f>分析係数表!H25</f>
        <v>5.5779114705765173E-4</v>
      </c>
      <c r="O22" s="82">
        <f t="shared" si="4"/>
        <v>1.265624515087399E-2</v>
      </c>
      <c r="P22" s="76">
        <f>分析係数表!C25</f>
        <v>2.3217247097844118E-2</v>
      </c>
      <c r="Q22" s="82">
        <f t="shared" si="5"/>
        <v>2.9384317099873287E-4</v>
      </c>
      <c r="R22" s="83">
        <v>1.0083954671321943E-3</v>
      </c>
      <c r="S22" s="84">
        <f t="shared" si="6"/>
        <v>2.1904102822577565E-3</v>
      </c>
      <c r="T22" s="85">
        <f>分析係数表!F25</f>
        <v>0.34640522875816993</v>
      </c>
      <c r="U22" s="86">
        <f t="shared" si="7"/>
        <v>7.5876957489974571E-4</v>
      </c>
      <c r="V22" s="87">
        <f>分析係数表!D25</f>
        <v>3.9215686274509803E-2</v>
      </c>
      <c r="W22" s="88">
        <f t="shared" si="8"/>
        <v>0</v>
      </c>
      <c r="X22" s="76">
        <f>分析係数表!E25</f>
        <v>3.9215686274509803E-2</v>
      </c>
      <c r="Y22" s="89">
        <f t="shared" si="9"/>
        <v>0</v>
      </c>
    </row>
    <row r="23" spans="1:25" x14ac:dyDescent="0.2">
      <c r="A23" s="6" t="s">
        <v>11</v>
      </c>
      <c r="B23" s="5" t="s">
        <v>35</v>
      </c>
      <c r="C23" s="90"/>
      <c r="D23" s="76">
        <f>投入係数表!AD23</f>
        <v>0</v>
      </c>
      <c r="E23" s="77">
        <f t="shared" si="0"/>
        <v>0</v>
      </c>
      <c r="F23" s="76">
        <f>分析係数表!C26</f>
        <v>0.3263433813892529</v>
      </c>
      <c r="G23" s="77">
        <f t="shared" si="1"/>
        <v>0</v>
      </c>
      <c r="H23" s="77">
        <v>7.9092587474533359E-3</v>
      </c>
      <c r="I23" s="77">
        <f t="shared" si="2"/>
        <v>7.9092587474533359E-3</v>
      </c>
      <c r="J23" s="76">
        <f>分析係数表!G26</f>
        <v>0.19720279720279721</v>
      </c>
      <c r="K23" s="78">
        <f t="shared" si="3"/>
        <v>1.55972794879849E-3</v>
      </c>
      <c r="L23" s="79"/>
      <c r="M23" s="80"/>
      <c r="N23" s="81">
        <f>分析係数表!H26</f>
        <v>1.195266743694968E-2</v>
      </c>
      <c r="O23" s="82">
        <f t="shared" si="4"/>
        <v>0.27120525323301409</v>
      </c>
      <c r="P23" s="76">
        <f>分析係数表!C26</f>
        <v>0.3263433813892529</v>
      </c>
      <c r="Q23" s="82">
        <f t="shared" si="5"/>
        <v>8.850603939059043E-2</v>
      </c>
      <c r="R23" s="83">
        <v>9.3902483367129003E-2</v>
      </c>
      <c r="S23" s="84">
        <f t="shared" si="6"/>
        <v>0.10181174211458234</v>
      </c>
      <c r="T23" s="85">
        <f>分析係数表!F26</f>
        <v>0.33496503496503499</v>
      </c>
      <c r="U23" s="86">
        <f t="shared" si="7"/>
        <v>3.4103373757262197E-2</v>
      </c>
      <c r="V23" s="87">
        <f>分析係数表!D26</f>
        <v>7.8321678321678329E-2</v>
      </c>
      <c r="W23" s="88">
        <f t="shared" si="8"/>
        <v>0</v>
      </c>
      <c r="X23" s="76">
        <f>分析係数表!E26</f>
        <v>8.3216783216783219E-2</v>
      </c>
      <c r="Y23" s="89">
        <f t="shared" si="9"/>
        <v>0</v>
      </c>
    </row>
    <row r="24" spans="1:25" x14ac:dyDescent="0.2">
      <c r="A24" s="6" t="s">
        <v>12</v>
      </c>
      <c r="B24" s="5" t="s">
        <v>365</v>
      </c>
      <c r="C24" s="90"/>
      <c r="D24" s="76">
        <f>投入係数表!AD24</f>
        <v>0</v>
      </c>
      <c r="E24" s="77">
        <f t="shared" si="0"/>
        <v>0</v>
      </c>
      <c r="F24" s="76">
        <f>分析係数表!C27</f>
        <v>4.6641791044776171E-2</v>
      </c>
      <c r="G24" s="77">
        <f t="shared" si="1"/>
        <v>0</v>
      </c>
      <c r="H24" s="77">
        <v>1.4012913775819718E-5</v>
      </c>
      <c r="I24" s="77">
        <f t="shared" si="2"/>
        <v>1.4012913775819718E-5</v>
      </c>
      <c r="J24" s="76">
        <f>分析係数表!G27</f>
        <v>0.18461538461538463</v>
      </c>
      <c r="K24" s="78">
        <f t="shared" si="3"/>
        <v>2.5869994663051787E-6</v>
      </c>
      <c r="L24" s="79"/>
      <c r="M24" s="80"/>
      <c r="N24" s="81">
        <f>分析係数表!H27</f>
        <v>1.1394876289892027E-2</v>
      </c>
      <c r="O24" s="82">
        <f t="shared" si="4"/>
        <v>0.2585490080821401</v>
      </c>
      <c r="P24" s="76">
        <f>分析係数表!C27</f>
        <v>4.6641791044776171E-2</v>
      </c>
      <c r="Q24" s="82">
        <f t="shared" si="5"/>
        <v>1.2059188809801323E-2</v>
      </c>
      <c r="R24" s="83">
        <v>1.2097195155710415E-2</v>
      </c>
      <c r="S24" s="84">
        <f t="shared" si="6"/>
        <v>1.2111208069486235E-2</v>
      </c>
      <c r="T24" s="85">
        <f>分析係数表!F27</f>
        <v>0.35384615384615387</v>
      </c>
      <c r="U24" s="86">
        <f t="shared" si="7"/>
        <v>4.2855043938182062E-3</v>
      </c>
      <c r="V24" s="87">
        <f>分析係数表!D27</f>
        <v>3.0769230769230771E-2</v>
      </c>
      <c r="W24" s="88">
        <f t="shared" si="8"/>
        <v>0</v>
      </c>
      <c r="X24" s="76">
        <f>分析係数表!E27</f>
        <v>4.6153846153846156E-2</v>
      </c>
      <c r="Y24" s="89">
        <f t="shared" si="9"/>
        <v>0</v>
      </c>
    </row>
    <row r="25" spans="1:25" x14ac:dyDescent="0.2">
      <c r="A25" s="6" t="s">
        <v>13</v>
      </c>
      <c r="B25" s="5" t="s">
        <v>191</v>
      </c>
      <c r="C25" s="90"/>
      <c r="D25" s="76">
        <f>投入係数表!AD25</f>
        <v>0</v>
      </c>
      <c r="E25" s="77">
        <f t="shared" si="0"/>
        <v>0</v>
      </c>
      <c r="F25" s="76">
        <f>分析係数表!C28</f>
        <v>2.8632025450689325E-2</v>
      </c>
      <c r="G25" s="77">
        <f t="shared" si="1"/>
        <v>0</v>
      </c>
      <c r="H25" s="77">
        <v>2.1793682853555553E-3</v>
      </c>
      <c r="I25" s="77">
        <f t="shared" si="2"/>
        <v>2.1793682853555553E-3</v>
      </c>
      <c r="J25" s="76">
        <f>分析係数表!G28</f>
        <v>0.12903225806451613</v>
      </c>
      <c r="K25" s="78">
        <f t="shared" si="3"/>
        <v>2.8120881101362005E-4</v>
      </c>
      <c r="L25" s="79"/>
      <c r="M25" s="80"/>
      <c r="N25" s="81">
        <f>分析係数表!H28</f>
        <v>2.2510857006255228E-2</v>
      </c>
      <c r="O25" s="82">
        <f t="shared" si="4"/>
        <v>0.51076989358884317</v>
      </c>
      <c r="P25" s="76">
        <f>分析係数表!C28</f>
        <v>2.8632025450689325E-2</v>
      </c>
      <c r="Q25" s="82">
        <f t="shared" si="5"/>
        <v>1.4624376592681636E-2</v>
      </c>
      <c r="R25" s="83">
        <v>1.506310553800815E-2</v>
      </c>
      <c r="S25" s="84">
        <f t="shared" si="6"/>
        <v>1.7242473823363705E-2</v>
      </c>
      <c r="T25" s="85">
        <f>分析係数表!F28</f>
        <v>0.22580645161290322</v>
      </c>
      <c r="U25" s="86">
        <f t="shared" si="7"/>
        <v>3.8934618310821267E-3</v>
      </c>
      <c r="V25" s="87">
        <f>分析係数表!D28</f>
        <v>0.15207373271889402</v>
      </c>
      <c r="W25" s="88">
        <f t="shared" si="8"/>
        <v>0</v>
      </c>
      <c r="X25" s="76">
        <f>分析係数表!E28</f>
        <v>9.6774193548387094E-2</v>
      </c>
      <c r="Y25" s="89">
        <f t="shared" si="9"/>
        <v>0</v>
      </c>
    </row>
    <row r="26" spans="1:25" x14ac:dyDescent="0.2">
      <c r="A26" s="6" t="s">
        <v>14</v>
      </c>
      <c r="B26" s="5" t="s">
        <v>50</v>
      </c>
      <c r="C26" s="90"/>
      <c r="D26" s="76">
        <f>投入係数表!AD26</f>
        <v>1.0869565217391304E-2</v>
      </c>
      <c r="E26" s="77">
        <f t="shared" si="0"/>
        <v>1.0869565217391304</v>
      </c>
      <c r="F26" s="76">
        <f>分析係数表!C29</f>
        <v>0.63560732113144758</v>
      </c>
      <c r="G26" s="77">
        <f t="shared" si="1"/>
        <v>0.69087752296896476</v>
      </c>
      <c r="H26" s="77">
        <v>0.74678799976971855</v>
      </c>
      <c r="I26" s="77">
        <f t="shared" si="2"/>
        <v>0.74678799976971855</v>
      </c>
      <c r="J26" s="76">
        <f>分析係数表!G29</f>
        <v>0.25937031484257872</v>
      </c>
      <c r="K26" s="78">
        <f t="shared" si="3"/>
        <v>0.1936946386209315</v>
      </c>
      <c r="L26" s="79"/>
      <c r="M26" s="80"/>
      <c r="N26" s="81">
        <f>分析係数表!H29</f>
        <v>1.0239451770986892E-2</v>
      </c>
      <c r="O26" s="82">
        <f t="shared" si="4"/>
        <v>0.23233250026961541</v>
      </c>
      <c r="P26" s="76">
        <f>分析係数表!C29</f>
        <v>0.63560732113144758</v>
      </c>
      <c r="Q26" s="82">
        <f t="shared" si="5"/>
        <v>0.14767223810814156</v>
      </c>
      <c r="R26" s="83">
        <v>0.18369425411866067</v>
      </c>
      <c r="S26" s="84">
        <f t="shared" si="6"/>
        <v>0.93048225388837924</v>
      </c>
      <c r="T26" s="85">
        <f>分析係数表!F29</f>
        <v>0.38680659670164919</v>
      </c>
      <c r="U26" s="86">
        <f t="shared" si="7"/>
        <v>0.35991667391784388</v>
      </c>
      <c r="V26" s="87">
        <f>分析係数表!D29</f>
        <v>0.1184407796101949</v>
      </c>
      <c r="W26" s="88">
        <f t="shared" si="8"/>
        <v>0</v>
      </c>
      <c r="X26" s="76">
        <f>分析係数表!E29</f>
        <v>6.5967016491754127E-2</v>
      </c>
      <c r="Y26" s="89">
        <f t="shared" si="9"/>
        <v>0</v>
      </c>
    </row>
    <row r="27" spans="1:25" x14ac:dyDescent="0.2">
      <c r="A27" s="6" t="s">
        <v>15</v>
      </c>
      <c r="B27" s="5" t="s">
        <v>36</v>
      </c>
      <c r="C27" s="90"/>
      <c r="D27" s="76">
        <f>投入係数表!AD27</f>
        <v>0</v>
      </c>
      <c r="E27" s="77">
        <f t="shared" si="0"/>
        <v>0</v>
      </c>
      <c r="F27" s="76">
        <f>分析係数表!C30</f>
        <v>1</v>
      </c>
      <c r="G27" s="77">
        <f t="shared" si="1"/>
        <v>0</v>
      </c>
      <c r="H27" s="77">
        <v>1.4348141932623482E-2</v>
      </c>
      <c r="I27" s="77">
        <f t="shared" si="2"/>
        <v>1.4348141932623482E-2</v>
      </c>
      <c r="J27" s="76">
        <f>分析係数表!G30</f>
        <v>0.34552666372851476</v>
      </c>
      <c r="K27" s="78">
        <f t="shared" si="3"/>
        <v>4.9576656126825956E-3</v>
      </c>
      <c r="L27" s="79"/>
      <c r="M27" s="80"/>
      <c r="N27" s="81">
        <f>分析係数表!H30</f>
        <v>0</v>
      </c>
      <c r="O27" s="82">
        <f t="shared" si="4"/>
        <v>0</v>
      </c>
      <c r="P27" s="76">
        <f>分析係数表!C30</f>
        <v>1</v>
      </c>
      <c r="Q27" s="82">
        <f t="shared" si="5"/>
        <v>0</v>
      </c>
      <c r="R27" s="83">
        <v>3.8413183164498287E-2</v>
      </c>
      <c r="S27" s="84">
        <f t="shared" si="6"/>
        <v>5.2761325097121767E-2</v>
      </c>
      <c r="T27" s="85">
        <f>分析係数表!F30</f>
        <v>0.44072278536800352</v>
      </c>
      <c r="U27" s="86">
        <f t="shared" si="7"/>
        <v>2.3253118156510252E-2</v>
      </c>
      <c r="V27" s="87">
        <f>分析係数表!D30</f>
        <v>0.15998237108858529</v>
      </c>
      <c r="W27" s="88">
        <f t="shared" si="8"/>
        <v>0</v>
      </c>
      <c r="X27" s="76">
        <f>分析係数表!E30</f>
        <v>8.153371529308065E-2</v>
      </c>
      <c r="Y27" s="89">
        <f t="shared" si="9"/>
        <v>0</v>
      </c>
    </row>
    <row r="28" spans="1:25" x14ac:dyDescent="0.2">
      <c r="A28" s="6" t="s">
        <v>16</v>
      </c>
      <c r="B28" s="5" t="s">
        <v>192</v>
      </c>
      <c r="C28" s="90"/>
      <c r="D28" s="76">
        <f>投入係数表!AD28</f>
        <v>0</v>
      </c>
      <c r="E28" s="77">
        <f t="shared" si="0"/>
        <v>0</v>
      </c>
      <c r="F28" s="76">
        <f>分析係数表!C31</f>
        <v>3.6128152692569859E-2</v>
      </c>
      <c r="G28" s="77">
        <f t="shared" si="1"/>
        <v>0</v>
      </c>
      <c r="H28" s="77">
        <v>1.2338802972860455E-3</v>
      </c>
      <c r="I28" s="77">
        <f t="shared" si="2"/>
        <v>1.2338802972860455E-3</v>
      </c>
      <c r="J28" s="76">
        <f>分析係数表!G31</f>
        <v>5.6603773584905662E-2</v>
      </c>
      <c r="K28" s="78">
        <f t="shared" si="3"/>
        <v>6.9842280978455414E-5</v>
      </c>
      <c r="L28" s="79"/>
      <c r="M28" s="80"/>
      <c r="N28" s="81">
        <f>分析係数表!H31</f>
        <v>2.4303757121797682E-2</v>
      </c>
      <c r="O28" s="82">
        <f t="shared" si="4"/>
        <v>0.55145068157379529</v>
      </c>
      <c r="P28" s="76">
        <f>分析係数表!C31</f>
        <v>3.6128152692569859E-2</v>
      </c>
      <c r="Q28" s="82">
        <f t="shared" si="5"/>
        <v>1.9922894426319795E-2</v>
      </c>
      <c r="R28" s="83">
        <v>2.278403417880125E-2</v>
      </c>
      <c r="S28" s="84">
        <f t="shared" si="6"/>
        <v>2.4017914476087296E-2</v>
      </c>
      <c r="T28" s="85">
        <f>分析係数表!F31</f>
        <v>0.33962264150943394</v>
      </c>
      <c r="U28" s="86">
        <f t="shared" si="7"/>
        <v>8.1570275579164395E-3</v>
      </c>
      <c r="V28" s="87">
        <f>分析係数表!D31</f>
        <v>0</v>
      </c>
      <c r="W28" s="88">
        <f t="shared" si="8"/>
        <v>0</v>
      </c>
      <c r="X28" s="76">
        <f>分析係数表!E31</f>
        <v>0</v>
      </c>
      <c r="Y28" s="89">
        <f t="shared" si="9"/>
        <v>0</v>
      </c>
    </row>
    <row r="29" spans="1:25" x14ac:dyDescent="0.2">
      <c r="A29" s="6" t="s">
        <v>17</v>
      </c>
      <c r="B29" s="5" t="s">
        <v>272</v>
      </c>
      <c r="C29" s="90"/>
      <c r="D29" s="76">
        <f>投入係数表!AD29</f>
        <v>0</v>
      </c>
      <c r="E29" s="77">
        <f t="shared" si="0"/>
        <v>0</v>
      </c>
      <c r="F29" s="76">
        <f>分析係数表!C32</f>
        <v>1</v>
      </c>
      <c r="G29" s="77">
        <f t="shared" si="1"/>
        <v>0</v>
      </c>
      <c r="H29" s="77">
        <v>4.6971150007974853E-3</v>
      </c>
      <c r="I29" s="77">
        <f t="shared" si="2"/>
        <v>4.6971150007974853E-3</v>
      </c>
      <c r="J29" s="76">
        <f>分析係数表!G32</f>
        <v>0.14012738853503184</v>
      </c>
      <c r="K29" s="78">
        <f t="shared" si="3"/>
        <v>6.581944587104756E-4</v>
      </c>
      <c r="L29" s="79"/>
      <c r="M29" s="80"/>
      <c r="N29" s="81">
        <f>分析係数表!H32</f>
        <v>7.0919160125901427E-3</v>
      </c>
      <c r="O29" s="82">
        <f t="shared" si="4"/>
        <v>0.16091511691825502</v>
      </c>
      <c r="P29" s="76">
        <f>分析係数表!C32</f>
        <v>1</v>
      </c>
      <c r="Q29" s="82">
        <f t="shared" si="5"/>
        <v>0.16091511691825502</v>
      </c>
      <c r="R29" s="83">
        <v>0.19429642955605608</v>
      </c>
      <c r="S29" s="84">
        <f t="shared" si="6"/>
        <v>0.19899354455685356</v>
      </c>
      <c r="T29" s="85">
        <f>分析係数表!F32</f>
        <v>0.48195329087048833</v>
      </c>
      <c r="U29" s="86">
        <f t="shared" si="7"/>
        <v>9.5905593661158722E-2</v>
      </c>
      <c r="V29" s="87">
        <f>分析係数表!D32</f>
        <v>1.0615711252653927E-2</v>
      </c>
      <c r="W29" s="88">
        <f t="shared" si="8"/>
        <v>0</v>
      </c>
      <c r="X29" s="76">
        <f>分析係数表!E32</f>
        <v>1.4861995753715499E-2</v>
      </c>
      <c r="Y29" s="89">
        <f t="shared" si="9"/>
        <v>0</v>
      </c>
    </row>
    <row r="30" spans="1:25" x14ac:dyDescent="0.2">
      <c r="A30" s="6" t="s">
        <v>18</v>
      </c>
      <c r="B30" s="5" t="s">
        <v>273</v>
      </c>
      <c r="C30" s="90"/>
      <c r="D30" s="76">
        <f>投入係数表!AD30</f>
        <v>0</v>
      </c>
      <c r="E30" s="77">
        <f t="shared" si="0"/>
        <v>0</v>
      </c>
      <c r="F30" s="76">
        <f>分析係数表!C33</f>
        <v>1</v>
      </c>
      <c r="G30" s="77">
        <f t="shared" si="1"/>
        <v>0</v>
      </c>
      <c r="H30" s="77">
        <v>1.4201175895775759E-2</v>
      </c>
      <c r="I30" s="77">
        <f t="shared" si="2"/>
        <v>1.4201175895775759E-2</v>
      </c>
      <c r="J30" s="76">
        <f>分析係数表!G33</f>
        <v>0.50577557755775582</v>
      </c>
      <c r="K30" s="78">
        <f t="shared" si="3"/>
        <v>7.1826079406852646E-3</v>
      </c>
      <c r="L30" s="79"/>
      <c r="M30" s="80"/>
      <c r="N30" s="81">
        <f>分析係数表!H33</f>
        <v>1.0358978445356389E-3</v>
      </c>
      <c r="O30" s="82">
        <f t="shared" si="4"/>
        <v>2.3504455280194556E-2</v>
      </c>
      <c r="P30" s="76">
        <f>分析係数表!C33</f>
        <v>1</v>
      </c>
      <c r="Q30" s="82">
        <f t="shared" si="5"/>
        <v>2.3504455280194556E-2</v>
      </c>
      <c r="R30" s="83">
        <v>4.7009533007900929E-2</v>
      </c>
      <c r="S30" s="84">
        <f t="shared" si="6"/>
        <v>6.1210708903676692E-2</v>
      </c>
      <c r="T30" s="85">
        <f>分析係数表!F33</f>
        <v>0.6410891089108911</v>
      </c>
      <c r="U30" s="86">
        <f t="shared" si="7"/>
        <v>3.924151882686204E-2</v>
      </c>
      <c r="V30" s="87">
        <f>分析係数表!D33</f>
        <v>2.3927392739273929E-2</v>
      </c>
      <c r="W30" s="88">
        <f t="shared" si="8"/>
        <v>0</v>
      </c>
      <c r="X30" s="76">
        <f>分析係数表!E33</f>
        <v>2.0627062706270627E-2</v>
      </c>
      <c r="Y30" s="89">
        <f t="shared" si="9"/>
        <v>0</v>
      </c>
    </row>
    <row r="31" spans="1:25" x14ac:dyDescent="0.2">
      <c r="A31" s="6" t="s">
        <v>19</v>
      </c>
      <c r="B31" s="5" t="s">
        <v>274</v>
      </c>
      <c r="C31" s="90"/>
      <c r="D31" s="76">
        <f>投入係数表!AD31</f>
        <v>0</v>
      </c>
      <c r="E31" s="77">
        <f t="shared" si="0"/>
        <v>0</v>
      </c>
      <c r="F31" s="76">
        <f>分析係数表!C34</f>
        <v>0.1150316455696202</v>
      </c>
      <c r="G31" s="77">
        <f t="shared" si="1"/>
        <v>0</v>
      </c>
      <c r="H31" s="77">
        <v>2.0128486595075025E-2</v>
      </c>
      <c r="I31" s="77">
        <f t="shared" si="2"/>
        <v>2.0128486595075025E-2</v>
      </c>
      <c r="J31" s="76">
        <f>分析係数表!G34</f>
        <v>0.42702251876563802</v>
      </c>
      <c r="K31" s="78">
        <f t="shared" si="3"/>
        <v>8.5953170447693183E-3</v>
      </c>
      <c r="L31" s="79"/>
      <c r="M31" s="80"/>
      <c r="N31" s="81">
        <f>分析係数表!H34</f>
        <v>0.17339336228535002</v>
      </c>
      <c r="O31" s="82">
        <f t="shared" si="4"/>
        <v>3.9342842069002577</v>
      </c>
      <c r="P31" s="76">
        <f>分析係数表!C34</f>
        <v>0.1150316455696202</v>
      </c>
      <c r="Q31" s="82">
        <f t="shared" si="5"/>
        <v>0.45256718645830474</v>
      </c>
      <c r="R31" s="83">
        <v>0.47282755463143145</v>
      </c>
      <c r="S31" s="84">
        <f t="shared" si="6"/>
        <v>0.49295604122650649</v>
      </c>
      <c r="T31" s="85">
        <f>分析係数表!F34</f>
        <v>0.70141784820683906</v>
      </c>
      <c r="U31" s="86">
        <f t="shared" si="7"/>
        <v>0.345768165697658</v>
      </c>
      <c r="V31" s="87">
        <f>分析係数表!D34</f>
        <v>0.4553794829024187</v>
      </c>
      <c r="W31" s="88">
        <f t="shared" si="8"/>
        <v>0</v>
      </c>
      <c r="X31" s="76">
        <f>分析係数表!E34</f>
        <v>0.29190992493744788</v>
      </c>
      <c r="Y31" s="89">
        <f t="shared" si="9"/>
        <v>0</v>
      </c>
    </row>
    <row r="32" spans="1:25" x14ac:dyDescent="0.2">
      <c r="A32" s="6" t="s">
        <v>20</v>
      </c>
      <c r="B32" s="5" t="s">
        <v>37</v>
      </c>
      <c r="C32" s="75">
        <f>最終需要_まとめ!C33</f>
        <v>100</v>
      </c>
      <c r="D32" s="76">
        <f>投入係数表!AD32</f>
        <v>4.3478260869565216E-2</v>
      </c>
      <c r="E32" s="77">
        <f t="shared" si="0"/>
        <v>4.3478260869565215</v>
      </c>
      <c r="F32" s="76">
        <f>分析係数表!C35</f>
        <v>3.8036267138434332E-2</v>
      </c>
      <c r="G32" s="77">
        <f t="shared" si="1"/>
        <v>0.16537507451493186</v>
      </c>
      <c r="H32" s="77">
        <v>0.17015903561357687</v>
      </c>
      <c r="I32" s="77">
        <f t="shared" si="2"/>
        <v>100.17015903561358</v>
      </c>
      <c r="J32" s="76">
        <f>分析係数表!G35</f>
        <v>0.34782608695652173</v>
      </c>
      <c r="K32" s="78">
        <f t="shared" si="3"/>
        <v>34.841794447169939</v>
      </c>
      <c r="L32" s="79"/>
      <c r="M32" s="80"/>
      <c r="N32" s="81">
        <f>分析係数表!H35</f>
        <v>6.6058408701541893E-2</v>
      </c>
      <c r="O32" s="82">
        <f t="shared" si="4"/>
        <v>1.4988610328677912</v>
      </c>
      <c r="P32" s="76">
        <f>分析係数表!C35</f>
        <v>3.8036267138434332E-2</v>
      </c>
      <c r="Q32" s="82">
        <f t="shared" si="5"/>
        <v>5.7011078649548907E-2</v>
      </c>
      <c r="R32" s="83">
        <v>6.5171151674576086E-2</v>
      </c>
      <c r="S32" s="84">
        <f t="shared" si="6"/>
        <v>100.23533018728816</v>
      </c>
      <c r="T32" s="85">
        <f>分析係数表!F35</f>
        <v>0.69565217391304346</v>
      </c>
      <c r="U32" s="86">
        <f t="shared" si="7"/>
        <v>69.728925347678711</v>
      </c>
      <c r="V32" s="87">
        <f>分析係数表!D35</f>
        <v>0.27173913043478259</v>
      </c>
      <c r="W32" s="88">
        <f t="shared" si="8"/>
        <v>27</v>
      </c>
      <c r="X32" s="76">
        <f>分析係数表!E35</f>
        <v>0.25</v>
      </c>
      <c r="Y32" s="89">
        <f t="shared" si="9"/>
        <v>25</v>
      </c>
    </row>
    <row r="33" spans="1:25" x14ac:dyDescent="0.2">
      <c r="A33" s="6" t="s">
        <v>21</v>
      </c>
      <c r="B33" s="5" t="s">
        <v>38</v>
      </c>
      <c r="C33" s="90"/>
      <c r="D33" s="76">
        <f>投入係数表!AD33</f>
        <v>1.0869565217391304E-2</v>
      </c>
      <c r="E33" s="77">
        <f t="shared" si="0"/>
        <v>1.0869565217391304</v>
      </c>
      <c r="F33" s="76">
        <f>分析係数表!C36</f>
        <v>0.6983193277310924</v>
      </c>
      <c r="G33" s="77">
        <f t="shared" si="1"/>
        <v>0.75904274753379608</v>
      </c>
      <c r="H33" s="77">
        <v>0.79632765596094501</v>
      </c>
      <c r="I33" s="77">
        <f t="shared" si="2"/>
        <v>0.79632765596094501</v>
      </c>
      <c r="J33" s="76">
        <f>分析係数表!G36</f>
        <v>2.0048115477145148E-3</v>
      </c>
      <c r="K33" s="78">
        <f t="shared" si="3"/>
        <v>1.5964868804349338E-3</v>
      </c>
      <c r="L33" s="79"/>
      <c r="M33" s="80"/>
      <c r="N33" s="81">
        <f>分析係数表!H36</f>
        <v>0.13239571297661262</v>
      </c>
      <c r="O33" s="82">
        <f t="shared" si="4"/>
        <v>3.0040501883110196</v>
      </c>
      <c r="P33" s="76">
        <f>分析係数表!C36</f>
        <v>0.6983193277310924</v>
      </c>
      <c r="Q33" s="82">
        <f t="shared" si="5"/>
        <v>2.0977863079718126</v>
      </c>
      <c r="R33" s="83">
        <v>2.1455364267065842</v>
      </c>
      <c r="S33" s="84">
        <f t="shared" si="6"/>
        <v>2.9418640826675291</v>
      </c>
      <c r="T33" s="85">
        <f>分析係数表!F36</f>
        <v>0.90136327185244591</v>
      </c>
      <c r="U33" s="86">
        <f t="shared" si="7"/>
        <v>2.6516882348983986</v>
      </c>
      <c r="V33" s="87">
        <f>分析係数表!D36</f>
        <v>3.6086607858861267E-3</v>
      </c>
      <c r="W33" s="88">
        <f t="shared" si="8"/>
        <v>0</v>
      </c>
      <c r="X33" s="76">
        <f>分析係数表!E36</f>
        <v>4.0096230954290296E-4</v>
      </c>
      <c r="Y33" s="89">
        <f t="shared" si="9"/>
        <v>0</v>
      </c>
    </row>
    <row r="34" spans="1:25" x14ac:dyDescent="0.2">
      <c r="A34" s="6" t="s">
        <v>22</v>
      </c>
      <c r="B34" s="5" t="s">
        <v>377</v>
      </c>
      <c r="C34" s="90"/>
      <c r="D34" s="76">
        <f>投入係数表!AD34</f>
        <v>2.1739130434782608E-2</v>
      </c>
      <c r="E34" s="77">
        <f t="shared" si="0"/>
        <v>2.1739130434782608</v>
      </c>
      <c r="F34" s="76">
        <f>分析係数表!C37</f>
        <v>0.25193798449612403</v>
      </c>
      <c r="G34" s="77">
        <f t="shared" si="1"/>
        <v>0.5476912706437479</v>
      </c>
      <c r="H34" s="77">
        <v>0.59957075816927707</v>
      </c>
      <c r="I34" s="77">
        <f t="shared" si="2"/>
        <v>0.59957075816927707</v>
      </c>
      <c r="J34" s="76">
        <f>分析係数表!G37</f>
        <v>0.36436436436436437</v>
      </c>
      <c r="K34" s="78">
        <f t="shared" si="3"/>
        <v>0.21846221819180867</v>
      </c>
      <c r="L34" s="79"/>
      <c r="M34" s="80"/>
      <c r="N34" s="81">
        <f>分析係数表!H37</f>
        <v>5.107773218056496E-2</v>
      </c>
      <c r="O34" s="82">
        <f t="shared" si="4"/>
        <v>1.1589504488157467</v>
      </c>
      <c r="P34" s="76">
        <f>分析係数表!C37</f>
        <v>0.25193798449612403</v>
      </c>
      <c r="Q34" s="82">
        <f t="shared" si="5"/>
        <v>0.29198364020551759</v>
      </c>
      <c r="R34" s="83">
        <v>0.32432159014653644</v>
      </c>
      <c r="S34" s="84">
        <f t="shared" si="6"/>
        <v>0.92389234831581346</v>
      </c>
      <c r="T34" s="85">
        <f>分析係数表!F37</f>
        <v>0.67567567567567566</v>
      </c>
      <c r="U34" s="86">
        <f t="shared" si="7"/>
        <v>0.62425158669987391</v>
      </c>
      <c r="V34" s="87">
        <f>分析係数表!D37</f>
        <v>9.1091091091091092E-2</v>
      </c>
      <c r="W34" s="88">
        <f t="shared" si="8"/>
        <v>0</v>
      </c>
      <c r="X34" s="76">
        <f>分析係数表!E37</f>
        <v>7.6576576576576572E-2</v>
      </c>
      <c r="Y34" s="89">
        <f t="shared" si="9"/>
        <v>0</v>
      </c>
    </row>
    <row r="35" spans="1:25" x14ac:dyDescent="0.2">
      <c r="A35" s="6" t="s">
        <v>23</v>
      </c>
      <c r="B35" s="5" t="s">
        <v>193</v>
      </c>
      <c r="C35" s="90"/>
      <c r="D35" s="76">
        <f>投入係数表!AD35</f>
        <v>5.434782608695652E-2</v>
      </c>
      <c r="E35" s="77">
        <f t="shared" si="0"/>
        <v>5.4347826086956523</v>
      </c>
      <c r="F35" s="76">
        <f>分析係数表!C38</f>
        <v>5.8638743455497355E-2</v>
      </c>
      <c r="G35" s="77">
        <f t="shared" si="1"/>
        <v>0.31868882312770302</v>
      </c>
      <c r="H35" s="77">
        <v>0.33118740194144891</v>
      </c>
      <c r="I35" s="77">
        <f t="shared" si="2"/>
        <v>0.33118740194144891</v>
      </c>
      <c r="J35" s="76">
        <f>分析係数表!G38</f>
        <v>6.6115702479338845E-2</v>
      </c>
      <c r="K35" s="78">
        <f t="shared" si="3"/>
        <v>2.1896687731666045E-2</v>
      </c>
      <c r="L35" s="79"/>
      <c r="M35" s="80"/>
      <c r="N35" s="81">
        <f>分析係数表!H38</f>
        <v>4.4663133989401971E-2</v>
      </c>
      <c r="O35" s="82">
        <f t="shared" si="4"/>
        <v>1.0134036295806961</v>
      </c>
      <c r="P35" s="76">
        <f>分析係数表!C38</f>
        <v>5.8638743455497355E-2</v>
      </c>
      <c r="Q35" s="82">
        <f t="shared" si="5"/>
        <v>5.9424715451852309E-2</v>
      </c>
      <c r="R35" s="83">
        <v>6.6628368144794045E-2</v>
      </c>
      <c r="S35" s="84">
        <f t="shared" si="6"/>
        <v>0.39781577008624297</v>
      </c>
      <c r="T35" s="85">
        <f>分析係数表!F38</f>
        <v>0.57851239669421484</v>
      </c>
      <c r="U35" s="86">
        <f t="shared" si="7"/>
        <v>0.23014135459534715</v>
      </c>
      <c r="V35" s="87">
        <f>分析係数表!D38</f>
        <v>8.2644628099173556E-2</v>
      </c>
      <c r="W35" s="88">
        <f t="shared" si="8"/>
        <v>0</v>
      </c>
      <c r="X35" s="76">
        <f>分析係数表!E38</f>
        <v>0</v>
      </c>
      <c r="Y35" s="89">
        <f t="shared" si="9"/>
        <v>0</v>
      </c>
    </row>
    <row r="36" spans="1:25" x14ac:dyDescent="0.2">
      <c r="A36" s="6" t="s">
        <v>24</v>
      </c>
      <c r="B36" s="5" t="s">
        <v>39</v>
      </c>
      <c r="C36" s="90"/>
      <c r="D36" s="76">
        <f>投入係数表!AD36</f>
        <v>0</v>
      </c>
      <c r="E36" s="77">
        <f t="shared" si="0"/>
        <v>0</v>
      </c>
      <c r="F36" s="76">
        <f>分析係数表!C39</f>
        <v>1</v>
      </c>
      <c r="G36" s="77">
        <f t="shared" si="1"/>
        <v>0</v>
      </c>
      <c r="H36" s="77">
        <v>0.14118324008699601</v>
      </c>
      <c r="I36" s="77">
        <f t="shared" si="2"/>
        <v>0.14118324008699601</v>
      </c>
      <c r="J36" s="76">
        <f>分析係数表!G39</f>
        <v>0.34956843403205917</v>
      </c>
      <c r="K36" s="78">
        <f t="shared" si="3"/>
        <v>4.9353204148783435E-2</v>
      </c>
      <c r="L36" s="79"/>
      <c r="M36" s="80"/>
      <c r="N36" s="81">
        <f>分析係数表!H39</f>
        <v>4.0639069285628906E-3</v>
      </c>
      <c r="O36" s="82">
        <f t="shared" si="4"/>
        <v>9.2209786099224783E-2</v>
      </c>
      <c r="P36" s="76">
        <f>分析係数表!C39</f>
        <v>1</v>
      </c>
      <c r="Q36" s="82">
        <f t="shared" si="5"/>
        <v>9.2209786099224783E-2</v>
      </c>
      <c r="R36" s="83">
        <v>0.16456919460259584</v>
      </c>
      <c r="S36" s="84">
        <f t="shared" si="6"/>
        <v>0.30575243468959185</v>
      </c>
      <c r="T36" s="85">
        <f>分析係数表!F39</f>
        <v>0.6997533908754624</v>
      </c>
      <c r="U36" s="86">
        <f t="shared" si="7"/>
        <v>0.21395130294247025</v>
      </c>
      <c r="V36" s="87">
        <f>分析係数表!D39</f>
        <v>6.7817509247842175E-2</v>
      </c>
      <c r="W36" s="88">
        <f t="shared" si="8"/>
        <v>0</v>
      </c>
      <c r="X36" s="76">
        <f>分析係数表!E39</f>
        <v>8.0764488286066582E-2</v>
      </c>
      <c r="Y36" s="89">
        <f t="shared" si="9"/>
        <v>0</v>
      </c>
    </row>
    <row r="37" spans="1:25" x14ac:dyDescent="0.2">
      <c r="A37" s="6" t="s">
        <v>25</v>
      </c>
      <c r="B37" s="5" t="s">
        <v>40</v>
      </c>
      <c r="C37" s="90"/>
      <c r="D37" s="76">
        <f>投入係数表!AD37</f>
        <v>0</v>
      </c>
      <c r="E37" s="77">
        <f t="shared" si="0"/>
        <v>0</v>
      </c>
      <c r="F37" s="76">
        <f>分析係数表!C40</f>
        <v>0.52321668909825036</v>
      </c>
      <c r="G37" s="77">
        <f t="shared" si="1"/>
        <v>0</v>
      </c>
      <c r="H37" s="77">
        <v>1.6957443022006373E-4</v>
      </c>
      <c r="I37" s="77">
        <f t="shared" si="2"/>
        <v>1.6957443022006373E-4</v>
      </c>
      <c r="J37" s="76">
        <f>分析係数表!G40</f>
        <v>0.58262454434993927</v>
      </c>
      <c r="K37" s="78">
        <f t="shared" si="3"/>
        <v>9.8798225140365198E-5</v>
      </c>
      <c r="L37" s="79"/>
      <c r="M37" s="80"/>
      <c r="N37" s="81">
        <f>分析係数表!H40</f>
        <v>2.9881668592374198E-2</v>
      </c>
      <c r="O37" s="82">
        <f t="shared" si="4"/>
        <v>0.67801313308253519</v>
      </c>
      <c r="P37" s="76">
        <f>分析係数表!C40</f>
        <v>0.52321668909825036</v>
      </c>
      <c r="Q37" s="82">
        <f t="shared" si="5"/>
        <v>0.35474778665657547</v>
      </c>
      <c r="R37" s="83">
        <v>0.35488054742984471</v>
      </c>
      <c r="S37" s="84">
        <f t="shared" si="6"/>
        <v>0.35505012186006479</v>
      </c>
      <c r="T37" s="85">
        <f>分析係数表!F40</f>
        <v>0.77642770352369384</v>
      </c>
      <c r="U37" s="86">
        <f t="shared" si="7"/>
        <v>0.27567075075161773</v>
      </c>
      <c r="V37" s="87">
        <f>分析係数表!D40</f>
        <v>0.18529769137302551</v>
      </c>
      <c r="W37" s="88">
        <f t="shared" si="8"/>
        <v>0</v>
      </c>
      <c r="X37" s="76">
        <f>分析係数表!E40</f>
        <v>0.10328068043742406</v>
      </c>
      <c r="Y37" s="89">
        <f t="shared" si="9"/>
        <v>0</v>
      </c>
    </row>
    <row r="38" spans="1:25" x14ac:dyDescent="0.2">
      <c r="A38" s="6" t="s">
        <v>26</v>
      </c>
      <c r="B38" s="5" t="s">
        <v>276</v>
      </c>
      <c r="C38" s="90"/>
      <c r="D38" s="76">
        <f>投入係数表!AD38</f>
        <v>0</v>
      </c>
      <c r="E38" s="77">
        <f t="shared" si="0"/>
        <v>0</v>
      </c>
      <c r="F38" s="76">
        <f>分析係数表!C41</f>
        <v>0.20545717383447781</v>
      </c>
      <c r="G38" s="77">
        <f t="shared" si="1"/>
        <v>0</v>
      </c>
      <c r="H38" s="77">
        <v>5.155683856442174E-4</v>
      </c>
      <c r="I38" s="77">
        <f t="shared" si="2"/>
        <v>5.155683856442174E-4</v>
      </c>
      <c r="J38" s="76">
        <f>分析係数表!G41</f>
        <v>0.49662731871838112</v>
      </c>
      <c r="K38" s="78">
        <f t="shared" si="3"/>
        <v>2.5604534497845199E-4</v>
      </c>
      <c r="L38" s="79"/>
      <c r="M38" s="80"/>
      <c r="N38" s="81">
        <f>分析係数表!H41</f>
        <v>5.2870632296107417E-2</v>
      </c>
      <c r="O38" s="82">
        <f t="shared" si="4"/>
        <v>1.1996312368006989</v>
      </c>
      <c r="P38" s="76">
        <f>分析係数表!C41</f>
        <v>0.20545717383447781</v>
      </c>
      <c r="Q38" s="82">
        <f t="shared" si="5"/>
        <v>0.24647284355663082</v>
      </c>
      <c r="R38" s="83">
        <v>0.24788103966605782</v>
      </c>
      <c r="S38" s="84">
        <f t="shared" si="6"/>
        <v>0.24839660805170202</v>
      </c>
      <c r="T38" s="85">
        <f>分析係数表!F41</f>
        <v>0.59106239460370991</v>
      </c>
      <c r="U38" s="86">
        <f t="shared" si="7"/>
        <v>0.14681789396647815</v>
      </c>
      <c r="V38" s="87">
        <f>分析係数表!D41</f>
        <v>0.2799325463743676</v>
      </c>
      <c r="W38" s="88">
        <f t="shared" si="8"/>
        <v>0</v>
      </c>
      <c r="X38" s="76">
        <f>分析係数表!E41</f>
        <v>0.26559865092748736</v>
      </c>
      <c r="Y38" s="89">
        <f t="shared" si="9"/>
        <v>0</v>
      </c>
    </row>
    <row r="39" spans="1:25" x14ac:dyDescent="0.2">
      <c r="A39" s="6" t="s">
        <v>51</v>
      </c>
      <c r="B39" s="5" t="s">
        <v>367</v>
      </c>
      <c r="C39" s="90"/>
      <c r="D39" s="76">
        <f>投入係数表!AD39</f>
        <v>0</v>
      </c>
      <c r="E39" s="77">
        <f>$C$32*D39</f>
        <v>0</v>
      </c>
      <c r="F39" s="76">
        <f>分析係数表!C42</f>
        <v>0.63260340632603407</v>
      </c>
      <c r="G39" s="77">
        <f>E39*F39</f>
        <v>0</v>
      </c>
      <c r="H39" s="77">
        <v>5.0006442852131164E-3</v>
      </c>
      <c r="I39" s="77">
        <f>C39+H39</f>
        <v>5.0006442852131164E-3</v>
      </c>
      <c r="J39" s="76">
        <f>分析係数表!G42</f>
        <v>0.48091603053435117</v>
      </c>
      <c r="K39" s="78">
        <f>I39*J39</f>
        <v>2.4048899997589799E-3</v>
      </c>
      <c r="L39" s="79"/>
      <c r="M39" s="80"/>
      <c r="N39" s="81">
        <f>分析係数表!H42</f>
        <v>1.4900992071397267E-2</v>
      </c>
      <c r="O39" s="82">
        <f t="shared" si="4"/>
        <v>0.33810254903049086</v>
      </c>
      <c r="P39" s="76">
        <f>分析係数表!C42</f>
        <v>0.63260340632603407</v>
      </c>
      <c r="Q39" s="82">
        <f>O39*P39</f>
        <v>0.21388482420420346</v>
      </c>
      <c r="R39" s="83">
        <v>0.21744665648952974</v>
      </c>
      <c r="S39" s="84">
        <f>I39+R39</f>
        <v>0.22244730077474287</v>
      </c>
      <c r="T39" s="85">
        <f>分析係数表!F42</f>
        <v>0.54580152671755722</v>
      </c>
      <c r="U39" s="86">
        <f>S39*T39</f>
        <v>0.12141207637705431</v>
      </c>
      <c r="V39" s="87">
        <f>分析係数表!D42</f>
        <v>0.26335877862595419</v>
      </c>
      <c r="W39" s="88">
        <f>ROUND(S39*V39,0)</f>
        <v>0</v>
      </c>
      <c r="X39" s="76">
        <f>分析係数表!E42</f>
        <v>0.19083969465648856</v>
      </c>
      <c r="Y39" s="89">
        <f>ROUND(S39*X39,0)</f>
        <v>0</v>
      </c>
    </row>
    <row r="40" spans="1:25" x14ac:dyDescent="0.2">
      <c r="A40" s="6" t="s">
        <v>194</v>
      </c>
      <c r="B40" s="5" t="s">
        <v>41</v>
      </c>
      <c r="C40" s="90"/>
      <c r="D40" s="76">
        <f>投入係数表!AD40</f>
        <v>0.11956521739130435</v>
      </c>
      <c r="E40" s="77">
        <f>$C$32*D40</f>
        <v>11.956521739130435</v>
      </c>
      <c r="F40" s="76">
        <f>分析係数表!C43</f>
        <v>0.18460513162279235</v>
      </c>
      <c r="G40" s="77">
        <f>E40*F40</f>
        <v>2.2072352694029522</v>
      </c>
      <c r="H40" s="77">
        <v>2.3084410681105507</v>
      </c>
      <c r="I40" s="77">
        <f>C40+H40</f>
        <v>2.3084410681105507</v>
      </c>
      <c r="J40" s="76">
        <f>分析係数表!G43</f>
        <v>0.34455128205128205</v>
      </c>
      <c r="K40" s="78">
        <f>I40*J40</f>
        <v>0.79537632955732118</v>
      </c>
      <c r="L40" s="79"/>
      <c r="M40" s="80"/>
      <c r="N40" s="81">
        <f>分析係数表!H43</f>
        <v>4.0001593688991595E-2</v>
      </c>
      <c r="O40" s="82">
        <f t="shared" si="4"/>
        <v>0.90763358081982048</v>
      </c>
      <c r="P40" s="76">
        <f>分析係数表!C43</f>
        <v>0.18460513162279235</v>
      </c>
      <c r="Q40" s="82">
        <f>O40*P40</f>
        <v>0.16755381665250929</v>
      </c>
      <c r="R40" s="83">
        <v>0.21928487393928853</v>
      </c>
      <c r="S40" s="84">
        <f>I40+R40</f>
        <v>2.5277259420498392</v>
      </c>
      <c r="T40" s="85">
        <f>分析係数表!F43</f>
        <v>0.64423076923076927</v>
      </c>
      <c r="U40" s="86">
        <f>S40*T40</f>
        <v>1.6284388280513389</v>
      </c>
      <c r="V40" s="87">
        <f>分析係数表!D43</f>
        <v>0.36378205128205127</v>
      </c>
      <c r="W40" s="88">
        <f>ROUND(S40*V40,0)</f>
        <v>1</v>
      </c>
      <c r="X40" s="76">
        <f>分析係数表!E43</f>
        <v>0.22596153846153846</v>
      </c>
      <c r="Y40" s="89">
        <f>ROUND(S40*X40,0)</f>
        <v>1</v>
      </c>
    </row>
    <row r="41" spans="1:25" x14ac:dyDescent="0.2">
      <c r="A41" s="6" t="s">
        <v>340</v>
      </c>
      <c r="B41" s="5" t="s">
        <v>42</v>
      </c>
      <c r="C41" s="90"/>
      <c r="D41" s="76">
        <f>投入係数表!AD41</f>
        <v>0</v>
      </c>
      <c r="E41" s="77">
        <f>$C$32*D41</f>
        <v>0</v>
      </c>
      <c r="F41" s="76">
        <f>分析係数表!C44</f>
        <v>0.21127596439169138</v>
      </c>
      <c r="G41" s="77">
        <f>E41*F41</f>
        <v>0</v>
      </c>
      <c r="H41" s="77">
        <v>4.8948295283729167E-4</v>
      </c>
      <c r="I41" s="77">
        <f>C41+H41</f>
        <v>4.8948295283729167E-4</v>
      </c>
      <c r="J41" s="76">
        <f>分析係数表!G44</f>
        <v>0.28586387434554972</v>
      </c>
      <c r="K41" s="78">
        <f>I41*J41</f>
        <v>1.3992549332416819E-4</v>
      </c>
      <c r="L41" s="79"/>
      <c r="M41" s="80"/>
      <c r="N41" s="81">
        <f>分析係数表!H44</f>
        <v>0.11633929638631021</v>
      </c>
      <c r="O41" s="82">
        <f t="shared" si="4"/>
        <v>2.6397311314680039</v>
      </c>
      <c r="P41" s="76">
        <f>分析係数表!C44</f>
        <v>0.21127596439169138</v>
      </c>
      <c r="Q41" s="82">
        <f>O41*P41</f>
        <v>0.55771174053567318</v>
      </c>
      <c r="R41" s="83">
        <v>0.56072524990954242</v>
      </c>
      <c r="S41" s="84">
        <f>I41+R41</f>
        <v>0.56121473286237966</v>
      </c>
      <c r="T41" s="85">
        <f>分析係数表!F44</f>
        <v>0.54973821989528793</v>
      </c>
      <c r="U41" s="86">
        <f>S41*T41</f>
        <v>0.30852118822277413</v>
      </c>
      <c r="V41" s="87">
        <f>分析係数表!D44</f>
        <v>0.41256544502617803</v>
      </c>
      <c r="W41" s="88">
        <f>ROUND(S41*V41,0)</f>
        <v>0</v>
      </c>
      <c r="X41" s="76">
        <f>分析係数表!E44</f>
        <v>0.29528795811518327</v>
      </c>
      <c r="Y41" s="89">
        <f>ROUND(S41*X41,0)</f>
        <v>0</v>
      </c>
    </row>
    <row r="42" spans="1:25" x14ac:dyDescent="0.2">
      <c r="A42" s="6" t="s">
        <v>341</v>
      </c>
      <c r="B42" s="5" t="s">
        <v>278</v>
      </c>
      <c r="C42" s="90"/>
      <c r="D42" s="76">
        <f>投入係数表!AD42</f>
        <v>0</v>
      </c>
      <c r="E42" s="77">
        <f>$C$32*D42</f>
        <v>0</v>
      </c>
      <c r="F42" s="76">
        <f>分析係数表!C45</f>
        <v>1</v>
      </c>
      <c r="G42" s="77">
        <f>E42*F42</f>
        <v>0</v>
      </c>
      <c r="H42" s="77">
        <v>1.1499665813113576E-2</v>
      </c>
      <c r="I42" s="77">
        <f>C42+H42</f>
        <v>1.1499665813113576E-2</v>
      </c>
      <c r="J42" s="76">
        <f>分析係数表!G45</f>
        <v>0</v>
      </c>
      <c r="K42" s="78">
        <f>I42*J42</f>
        <v>0</v>
      </c>
      <c r="L42" s="79"/>
      <c r="M42" s="80"/>
      <c r="N42" s="81">
        <f>分析係数表!H45</f>
        <v>0</v>
      </c>
      <c r="O42" s="82">
        <f t="shared" si="4"/>
        <v>0</v>
      </c>
      <c r="P42" s="76">
        <f>分析係数表!C45</f>
        <v>1</v>
      </c>
      <c r="Q42" s="82">
        <f>O42*P42</f>
        <v>0</v>
      </c>
      <c r="R42" s="83">
        <v>1.3975990613563298E-2</v>
      </c>
      <c r="S42" s="84">
        <f>I42+R42</f>
        <v>2.5475656426676874E-2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投入係数表!AD43</f>
        <v>1.0869565217391304E-2</v>
      </c>
      <c r="E43" s="77">
        <f>$C$32*D43</f>
        <v>1.0869565217391304</v>
      </c>
      <c r="F43" s="76">
        <f>分析係数表!C46</f>
        <v>0.67444574095682608</v>
      </c>
      <c r="G43" s="77">
        <f>E43*F43</f>
        <v>0.73309319669220219</v>
      </c>
      <c r="H43" s="77">
        <v>0.74995500926945602</v>
      </c>
      <c r="I43" s="77">
        <f>C43+H43</f>
        <v>0.74995500926945602</v>
      </c>
      <c r="J43" s="76">
        <f>分析係数表!G46</f>
        <v>1.0362694300518135E-2</v>
      </c>
      <c r="K43" s="78">
        <f>I43*J43</f>
        <v>7.7715545002016171E-3</v>
      </c>
      <c r="L43" s="79"/>
      <c r="M43" s="80"/>
      <c r="N43" s="81">
        <f>分析係数表!H46</f>
        <v>2.3785808199529863E-2</v>
      </c>
      <c r="O43" s="82">
        <f t="shared" si="4"/>
        <v>0.53969845393369809</v>
      </c>
      <c r="P43" s="76">
        <f>分析係数表!C46</f>
        <v>0.67444574095682608</v>
      </c>
      <c r="Q43" s="82">
        <f>O43*P43</f>
        <v>0.36399732365656645</v>
      </c>
      <c r="R43" s="83">
        <v>0.38436786718763161</v>
      </c>
      <c r="S43" s="84">
        <f>I43+R43</f>
        <v>1.1343228764570876</v>
      </c>
      <c r="T43" s="85">
        <f>分析係数表!F46</f>
        <v>0.31433506044905007</v>
      </c>
      <c r="U43" s="86">
        <f>S43*T43</f>
        <v>0.35655744993987898</v>
      </c>
      <c r="V43" s="87">
        <f>分析係数表!D46</f>
        <v>0</v>
      </c>
      <c r="W43" s="88">
        <f>ROUND(S43*V43,0)</f>
        <v>0</v>
      </c>
      <c r="X43" s="76">
        <f>分析係数表!E46</f>
        <v>1.7271157167530224E-3</v>
      </c>
      <c r="Y43" s="89">
        <f>ROUND(S43*X43,0)</f>
        <v>0</v>
      </c>
    </row>
    <row r="44" spans="1:25" x14ac:dyDescent="0.2">
      <c r="A44" s="192">
        <v>40</v>
      </c>
      <c r="B44" s="14" t="s">
        <v>150</v>
      </c>
      <c r="C44" s="197">
        <f>SUM(C5:C43)</f>
        <v>100</v>
      </c>
      <c r="D44" s="92">
        <f>投入係数表!AD44</f>
        <v>0.27173913043478259</v>
      </c>
      <c r="E44" s="91">
        <f>SUM(E5:E43)</f>
        <v>27.173913043478262</v>
      </c>
      <c r="F44" s="92">
        <f>分析係数表!C47</f>
        <v>0.30293510145279712</v>
      </c>
      <c r="G44" s="91">
        <f>SUM(G5:G43)</f>
        <v>5.4220039048842983</v>
      </c>
      <c r="H44" s="91">
        <f>SUM(H5:H43)</f>
        <v>6.0790992425534842</v>
      </c>
      <c r="I44" s="91">
        <f>SUM(I5:I43)</f>
        <v>106.07909924255351</v>
      </c>
      <c r="J44" s="92">
        <f>分析係数表!G47</f>
        <v>0.26248630220382319</v>
      </c>
      <c r="K44" s="93">
        <f>SUM(K5:K43)</f>
        <v>36.188094901092079</v>
      </c>
      <c r="L44" s="94">
        <f>最終需要_まとめ!$L$33</f>
        <v>0.627</v>
      </c>
      <c r="M44" s="91">
        <f>K44*L44</f>
        <v>22.689935502984735</v>
      </c>
      <c r="N44" s="95">
        <f>分析係数表!H47</f>
        <v>1</v>
      </c>
      <c r="O44" s="96">
        <f>SUM(O5:O43)</f>
        <v>22.689935502984738</v>
      </c>
      <c r="P44" s="92">
        <f>分析係数表!C47</f>
        <v>0.30293510145279712</v>
      </c>
      <c r="Q44" s="96">
        <f>SUM(Q5:Q43)</f>
        <v>5.8173759233963587</v>
      </c>
      <c r="R44" s="91">
        <f>SUM(R5:R43)</f>
        <v>6.4131734678843966</v>
      </c>
      <c r="S44" s="97">
        <f>SUM(S5:S43)</f>
        <v>112.4922727104379</v>
      </c>
      <c r="T44" s="98">
        <f>分析係数表!F47</f>
        <v>0.4935102885669061</v>
      </c>
      <c r="U44" s="99">
        <f>SUM(U5:U43)</f>
        <v>77.503724375155301</v>
      </c>
      <c r="V44" s="100">
        <f>分析係数表!D47</f>
        <v>0.11041032509436259</v>
      </c>
      <c r="W44" s="101">
        <f>SUM(W5:W43)</f>
        <v>28</v>
      </c>
      <c r="X44" s="92">
        <f>分析係数表!E47</f>
        <v>8.4451479361987089E-2</v>
      </c>
      <c r="Y44" s="102">
        <f>SUM(Y5:Y43)</f>
        <v>26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290</v>
      </c>
      <c r="S2" s="3" t="s">
        <v>152</v>
      </c>
      <c r="U2" s="64" t="s">
        <v>209</v>
      </c>
      <c r="W2" s="3" t="s">
        <v>130</v>
      </c>
      <c r="Y2" s="3" t="s">
        <v>153</v>
      </c>
    </row>
    <row r="3" spans="1:25" ht="44" x14ac:dyDescent="0.2">
      <c r="B3" s="65"/>
      <c r="C3" s="66" t="s">
        <v>227</v>
      </c>
      <c r="D3" s="66" t="s">
        <v>232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投入係数表!AE5</f>
        <v>0</v>
      </c>
      <c r="E5" s="77">
        <f t="shared" ref="E5:E38" si="0">$C$33*D5</f>
        <v>0</v>
      </c>
      <c r="F5" s="76">
        <f>分析係数表!C8</f>
        <v>0.98909090909090913</v>
      </c>
      <c r="G5" s="77">
        <f t="shared" ref="G5:G38" si="1">E5*F5</f>
        <v>0</v>
      </c>
      <c r="H5" s="77">
        <f t="array" ref="H5:H43">MMULT(逆行列係数!C5:AO43,'29'!G5:G43)</f>
        <v>1.1759943436256471E-3</v>
      </c>
      <c r="I5" s="77">
        <f t="shared" ref="I5:I38" si="2">C5+H5</f>
        <v>1.1759943436256471E-3</v>
      </c>
      <c r="J5" s="76">
        <f>分析係数表!G8</f>
        <v>0.12014134275618374</v>
      </c>
      <c r="K5" s="78">
        <f t="shared" ref="K5:K38" si="3">I5*J5</f>
        <v>1.412855395168622E-4</v>
      </c>
      <c r="L5" s="79" t="s">
        <v>185</v>
      </c>
      <c r="M5" s="80" t="s">
        <v>185</v>
      </c>
      <c r="N5" s="81">
        <f>分析係数表!H8</f>
        <v>1.3068249731064983E-2</v>
      </c>
      <c r="O5" s="82">
        <f t="shared" ref="O5:O43" si="4">$M$44*N5</f>
        <v>6.0184611453572611E-3</v>
      </c>
      <c r="P5" s="76">
        <f>分析係数表!C8</f>
        <v>0.98909090909090913</v>
      </c>
      <c r="Q5" s="82">
        <f t="shared" ref="Q5:Q38" si="5">O5*P5</f>
        <v>5.9528052055897278E-3</v>
      </c>
      <c r="R5" s="83">
        <f t="array" ref="R5:R43">MMULT(逆行列係数!C5:AO43,'29'!Q5:Q43)</f>
        <v>7.2530741693165183E-3</v>
      </c>
      <c r="S5" s="84">
        <f t="shared" ref="S5:S38" si="6">I5+R5</f>
        <v>8.4290685129421658E-3</v>
      </c>
      <c r="T5" s="85">
        <f>分析係数表!F8</f>
        <v>0.45141342756183744</v>
      </c>
      <c r="U5" s="86">
        <f t="shared" ref="U5:U38" si="7">S5*T5</f>
        <v>3.8049947085807834E-3</v>
      </c>
      <c r="V5" s="87">
        <f>分析係数表!D8</f>
        <v>0.18992932862190812</v>
      </c>
      <c r="W5" s="88">
        <f t="shared" ref="W5:W38" si="8">ROUND(S5*V5,0)</f>
        <v>0</v>
      </c>
      <c r="X5" s="76">
        <f>分析係数表!E8</f>
        <v>0.11484098939929328</v>
      </c>
      <c r="Y5" s="89">
        <f t="shared" ref="Y5:Y38" si="9">ROUND(S5*X5,0)</f>
        <v>0</v>
      </c>
    </row>
    <row r="6" spans="1:25" x14ac:dyDescent="0.2">
      <c r="A6" s="6" t="s">
        <v>219</v>
      </c>
      <c r="B6" s="5" t="s">
        <v>265</v>
      </c>
      <c r="C6" s="90"/>
      <c r="D6" s="76">
        <f>投入係数表!AE6</f>
        <v>0</v>
      </c>
      <c r="E6" s="77">
        <f t="shared" si="0"/>
        <v>0</v>
      </c>
      <c r="F6" s="76">
        <f>分析係数表!C9</f>
        <v>0.97580645161290325</v>
      </c>
      <c r="G6" s="77">
        <f t="shared" si="1"/>
        <v>0</v>
      </c>
      <c r="H6" s="77">
        <v>1.4885945929908001E-3</v>
      </c>
      <c r="I6" s="77">
        <f t="shared" si="2"/>
        <v>1.4885945929908001E-3</v>
      </c>
      <c r="J6" s="76">
        <f>分析係数表!G9</f>
        <v>0.23846153846153847</v>
      </c>
      <c r="K6" s="78">
        <f t="shared" si="3"/>
        <v>3.5497255679011391E-4</v>
      </c>
      <c r="L6" s="79"/>
      <c r="M6" s="80"/>
      <c r="N6" s="81">
        <f>分析係数表!H9</f>
        <v>6.773178214271485E-4</v>
      </c>
      <c r="O6" s="82">
        <f t="shared" si="4"/>
        <v>3.1193243741180926E-4</v>
      </c>
      <c r="P6" s="76">
        <f>分析係数表!C9</f>
        <v>0.97580645161290325</v>
      </c>
      <c r="Q6" s="82">
        <f t="shared" si="5"/>
        <v>3.0438568489378162E-4</v>
      </c>
      <c r="R6" s="83">
        <v>4.2600170034525799E-4</v>
      </c>
      <c r="S6" s="84">
        <f t="shared" si="6"/>
        <v>1.9145962933360581E-3</v>
      </c>
      <c r="T6" s="85">
        <f>分析係数表!F9</f>
        <v>0.65384615384615385</v>
      </c>
      <c r="U6" s="86">
        <f t="shared" si="7"/>
        <v>1.2518514225658842E-3</v>
      </c>
      <c r="V6" s="87">
        <f>分析係数表!D9</f>
        <v>0.11538461538461539</v>
      </c>
      <c r="W6" s="88">
        <f t="shared" si="8"/>
        <v>0</v>
      </c>
      <c r="X6" s="76">
        <f>分析係数表!E9</f>
        <v>0</v>
      </c>
      <c r="Y6" s="89">
        <f t="shared" si="9"/>
        <v>0</v>
      </c>
    </row>
    <row r="7" spans="1:25" x14ac:dyDescent="0.2">
      <c r="A7" s="6" t="s">
        <v>220</v>
      </c>
      <c r="B7" s="5" t="s">
        <v>266</v>
      </c>
      <c r="C7" s="90"/>
      <c r="D7" s="76">
        <f>投入係数表!AE7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6.2386487482361851E-4</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投入係数表!AE8</f>
        <v>0</v>
      </c>
      <c r="E8" s="77">
        <f t="shared" si="0"/>
        <v>0</v>
      </c>
      <c r="F8" s="76">
        <f>分析係数表!C11</f>
        <v>0.58682634730538918</v>
      </c>
      <c r="G8" s="77">
        <f t="shared" si="1"/>
        <v>0</v>
      </c>
      <c r="H8" s="77">
        <v>4.9309927847955744E-3</v>
      </c>
      <c r="I8" s="77">
        <f t="shared" si="2"/>
        <v>4.9309927847955744E-3</v>
      </c>
      <c r="J8" s="76">
        <f>分析係数表!G11</f>
        <v>0.35416666666666669</v>
      </c>
      <c r="K8" s="78">
        <f t="shared" si="3"/>
        <v>1.7463932779484327E-3</v>
      </c>
      <c r="L8" s="79"/>
      <c r="M8" s="80"/>
      <c r="N8" s="81">
        <f>分析係数表!H11</f>
        <v>-3.9842224789832265E-5</v>
      </c>
      <c r="O8" s="82">
        <f t="shared" si="4"/>
        <v>-1.8348966906577016E-5</v>
      </c>
      <c r="P8" s="76">
        <f>分析係数表!C11</f>
        <v>0.58682634730538918</v>
      </c>
      <c r="Q8" s="82">
        <f t="shared" si="5"/>
        <v>-1.0767657226614057E-5</v>
      </c>
      <c r="R8" s="83">
        <v>1.2801968510600404E-4</v>
      </c>
      <c r="S8" s="84">
        <f t="shared" si="6"/>
        <v>5.0590124699015785E-3</v>
      </c>
      <c r="T8" s="85">
        <f>分析係数表!F11</f>
        <v>0.57638888888888884</v>
      </c>
      <c r="U8" s="86">
        <f t="shared" si="7"/>
        <v>2.9159585764016041E-3</v>
      </c>
      <c r="V8" s="87">
        <f>分析係数表!D11</f>
        <v>0</v>
      </c>
      <c r="W8" s="88">
        <f t="shared" si="8"/>
        <v>0</v>
      </c>
      <c r="X8" s="76">
        <f>分析係数表!E11</f>
        <v>0</v>
      </c>
      <c r="Y8" s="89">
        <f t="shared" si="9"/>
        <v>0</v>
      </c>
    </row>
    <row r="9" spans="1:25" x14ac:dyDescent="0.2">
      <c r="A9" s="6" t="s">
        <v>222</v>
      </c>
      <c r="B9" s="5" t="s">
        <v>190</v>
      </c>
      <c r="C9" s="90"/>
      <c r="D9" s="76">
        <f>投入係数表!AE9</f>
        <v>0</v>
      </c>
      <c r="E9" s="77">
        <f t="shared" si="0"/>
        <v>0</v>
      </c>
      <c r="F9" s="76">
        <f>分析係数表!C12</f>
        <v>4.9122807017544234E-3</v>
      </c>
      <c r="G9" s="77">
        <f t="shared" si="1"/>
        <v>0</v>
      </c>
      <c r="H9" s="77">
        <v>7.0410614835912277E-6</v>
      </c>
      <c r="I9" s="77">
        <f t="shared" si="2"/>
        <v>7.0410614835912277E-6</v>
      </c>
      <c r="J9" s="76">
        <f>分析係数表!G12</f>
        <v>0.15517241379310345</v>
      </c>
      <c r="K9" s="78">
        <f t="shared" si="3"/>
        <v>1.0925785060745009E-6</v>
      </c>
      <c r="L9" s="79"/>
      <c r="M9" s="80"/>
      <c r="N9" s="81">
        <f>分析係数表!H12</f>
        <v>9.8290768556516195E-2</v>
      </c>
      <c r="O9" s="82">
        <f t="shared" si="4"/>
        <v>4.5266901358525499E-2</v>
      </c>
      <c r="P9" s="76">
        <f>分析係数表!C12</f>
        <v>4.9122807017544234E-3</v>
      </c>
      <c r="Q9" s="82">
        <f t="shared" si="5"/>
        <v>2.223637259717059E-4</v>
      </c>
      <c r="R9" s="83">
        <v>2.3519381598945057E-4</v>
      </c>
      <c r="S9" s="84">
        <f t="shared" si="6"/>
        <v>2.4223487747304179E-4</v>
      </c>
      <c r="T9" s="85">
        <f>分析係数表!F12</f>
        <v>0.31896551724137934</v>
      </c>
      <c r="U9" s="86">
        <f t="shared" si="7"/>
        <v>7.7264572987090918E-5</v>
      </c>
      <c r="V9" s="87">
        <f>分析係数表!D12</f>
        <v>0.18965517241379309</v>
      </c>
      <c r="W9" s="88">
        <f t="shared" si="8"/>
        <v>0</v>
      </c>
      <c r="X9" s="76">
        <f>分析係数表!E12</f>
        <v>0.12931034482758622</v>
      </c>
      <c r="Y9" s="89">
        <f t="shared" si="9"/>
        <v>0</v>
      </c>
    </row>
    <row r="10" spans="1:25" x14ac:dyDescent="0.2">
      <c r="A10" s="6" t="s">
        <v>223</v>
      </c>
      <c r="B10" s="5" t="s">
        <v>28</v>
      </c>
      <c r="C10" s="90"/>
      <c r="D10" s="76">
        <f>投入係数表!AE10</f>
        <v>0</v>
      </c>
      <c r="E10" s="77">
        <f t="shared" si="0"/>
        <v>0</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6.789117755433496E-3</v>
      </c>
      <c r="P10" s="76">
        <f>分析係数表!C13</f>
        <v>0</v>
      </c>
      <c r="Q10" s="82">
        <f t="shared" si="5"/>
        <v>0</v>
      </c>
      <c r="R10" s="83">
        <v>0</v>
      </c>
      <c r="S10" s="84">
        <f t="shared" si="6"/>
        <v>0</v>
      </c>
      <c r="T10" s="85">
        <f>分析係数表!F13</f>
        <v>0.38505747126436779</v>
      </c>
      <c r="U10" s="86">
        <f t="shared" si="7"/>
        <v>0</v>
      </c>
      <c r="V10" s="87">
        <f>分析係数表!D13</f>
        <v>0.37931034482758619</v>
      </c>
      <c r="W10" s="88">
        <f t="shared" si="8"/>
        <v>0</v>
      </c>
      <c r="X10" s="76">
        <f>分析係数表!E13</f>
        <v>0.33333333333333331</v>
      </c>
      <c r="Y10" s="89">
        <f t="shared" si="9"/>
        <v>0</v>
      </c>
    </row>
    <row r="11" spans="1:25" x14ac:dyDescent="0.2">
      <c r="A11" s="6" t="s">
        <v>224</v>
      </c>
      <c r="B11" s="5" t="s">
        <v>267</v>
      </c>
      <c r="C11" s="90"/>
      <c r="D11" s="76">
        <f>投入係数表!AE11</f>
        <v>0</v>
      </c>
      <c r="E11" s="77">
        <f t="shared" si="0"/>
        <v>0</v>
      </c>
      <c r="F11" s="76">
        <f>分析係数表!C14</f>
        <v>0.28421052631578947</v>
      </c>
      <c r="G11" s="77">
        <f t="shared" si="1"/>
        <v>0</v>
      </c>
      <c r="H11" s="77">
        <v>1.6212090513409681E-2</v>
      </c>
      <c r="I11" s="77">
        <f t="shared" si="2"/>
        <v>1.6212090513409681E-2</v>
      </c>
      <c r="J11" s="76">
        <f>分析係数表!G14</f>
        <v>0.16638935108153077</v>
      </c>
      <c r="K11" s="78">
        <f t="shared" si="3"/>
        <v>2.697519220201278E-3</v>
      </c>
      <c r="L11" s="79"/>
      <c r="M11" s="80"/>
      <c r="N11" s="81">
        <f>分析係数表!H14</f>
        <v>1.2351089684848001E-3</v>
      </c>
      <c r="O11" s="82">
        <f t="shared" si="4"/>
        <v>5.6881797410388739E-4</v>
      </c>
      <c r="P11" s="76">
        <f>分析係数表!C14</f>
        <v>0.28421052631578947</v>
      </c>
      <c r="Q11" s="82">
        <f t="shared" si="5"/>
        <v>1.6166405579794694E-4</v>
      </c>
      <c r="R11" s="83">
        <v>6.9919572079209387E-4</v>
      </c>
      <c r="S11" s="84">
        <f t="shared" si="6"/>
        <v>1.6911286234201774E-2</v>
      </c>
      <c r="T11" s="85">
        <f>分析係数表!F14</f>
        <v>0.35440931780366058</v>
      </c>
      <c r="U11" s="86">
        <f t="shared" si="7"/>
        <v>5.9935174174458872E-3</v>
      </c>
      <c r="V11" s="87">
        <f>分析係数表!D14</f>
        <v>9.9833610648918464E-2</v>
      </c>
      <c r="W11" s="88">
        <f t="shared" si="8"/>
        <v>0</v>
      </c>
      <c r="X11" s="76">
        <f>分析係数表!E14</f>
        <v>6.8219633943427616E-2</v>
      </c>
      <c r="Y11" s="89">
        <f t="shared" si="9"/>
        <v>0</v>
      </c>
    </row>
    <row r="12" spans="1:25" x14ac:dyDescent="0.2">
      <c r="A12" s="6" t="s">
        <v>225</v>
      </c>
      <c r="B12" s="5" t="s">
        <v>29</v>
      </c>
      <c r="C12" s="90"/>
      <c r="D12" s="76">
        <f>投入係数表!AE12</f>
        <v>0</v>
      </c>
      <c r="E12" s="77">
        <f t="shared" si="0"/>
        <v>0</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4.201913421606137E-3</v>
      </c>
      <c r="P12" s="76">
        <f>分析係数表!C15</f>
        <v>0</v>
      </c>
      <c r="Q12" s="82">
        <f t="shared" si="5"/>
        <v>0</v>
      </c>
      <c r="R12" s="83">
        <v>0</v>
      </c>
      <c r="S12" s="84">
        <f t="shared" si="6"/>
        <v>0</v>
      </c>
      <c r="T12" s="85">
        <f>分析係数表!F15</f>
        <v>0.30337941628264209</v>
      </c>
      <c r="U12" s="86">
        <f t="shared" si="7"/>
        <v>0</v>
      </c>
      <c r="V12" s="87">
        <f>分析係数表!D15</f>
        <v>4.6082949308755762E-2</v>
      </c>
      <c r="W12" s="88">
        <f t="shared" si="8"/>
        <v>0</v>
      </c>
      <c r="X12" s="76">
        <f>分析係数表!E15</f>
        <v>4.3010752688172046E-2</v>
      </c>
      <c r="Y12" s="89">
        <f t="shared" si="9"/>
        <v>0</v>
      </c>
    </row>
    <row r="13" spans="1:25" x14ac:dyDescent="0.2">
      <c r="A13" s="6" t="s">
        <v>226</v>
      </c>
      <c r="B13" s="5" t="s">
        <v>30</v>
      </c>
      <c r="C13" s="90"/>
      <c r="D13" s="76">
        <f>投入係数表!AE13</f>
        <v>0</v>
      </c>
      <c r="E13" s="77">
        <f t="shared" si="0"/>
        <v>0</v>
      </c>
      <c r="F13" s="76">
        <f>分析係数表!C16</f>
        <v>1.2870012870012881E-2</v>
      </c>
      <c r="G13" s="77">
        <f t="shared" si="1"/>
        <v>0</v>
      </c>
      <c r="H13" s="77">
        <v>1.8406181147968148E-4</v>
      </c>
      <c r="I13" s="77">
        <f t="shared" si="2"/>
        <v>1.8406181147968148E-4</v>
      </c>
      <c r="J13" s="76">
        <f>分析係数表!G16</f>
        <v>4.3478260869565216E-2</v>
      </c>
      <c r="K13" s="78">
        <f t="shared" si="3"/>
        <v>8.0026874556383244E-6</v>
      </c>
      <c r="L13" s="79"/>
      <c r="M13" s="80"/>
      <c r="N13" s="81">
        <f>分析係数表!H16</f>
        <v>1.7650105581895694E-2</v>
      </c>
      <c r="O13" s="82">
        <f t="shared" si="4"/>
        <v>8.1285923396136189E-3</v>
      </c>
      <c r="P13" s="76">
        <f>分析係数表!C16</f>
        <v>1.2870012870012881E-2</v>
      </c>
      <c r="Q13" s="82">
        <f t="shared" si="5"/>
        <v>1.0461508802591539E-4</v>
      </c>
      <c r="R13" s="83">
        <v>1.1277888802546476E-4</v>
      </c>
      <c r="S13" s="84">
        <f t="shared" si="6"/>
        <v>2.9684069950514623E-4</v>
      </c>
      <c r="T13" s="85">
        <f>分析係数表!F16</f>
        <v>0.30434782608695654</v>
      </c>
      <c r="U13" s="86">
        <f t="shared" si="7"/>
        <v>9.034282158852277E-5</v>
      </c>
      <c r="V13" s="87">
        <f>分析係数表!D16</f>
        <v>0</v>
      </c>
      <c r="W13" s="88">
        <f t="shared" si="8"/>
        <v>0</v>
      </c>
      <c r="X13" s="76">
        <f>分析係数表!E16</f>
        <v>0</v>
      </c>
      <c r="Y13" s="89">
        <f t="shared" si="9"/>
        <v>0</v>
      </c>
    </row>
    <row r="14" spans="1:25" x14ac:dyDescent="0.2">
      <c r="A14" s="6" t="s">
        <v>2</v>
      </c>
      <c r="B14" s="5" t="s">
        <v>364</v>
      </c>
      <c r="C14" s="90"/>
      <c r="D14" s="76">
        <f>投入係数表!AE14</f>
        <v>4.0096230954290296E-4</v>
      </c>
      <c r="E14" s="77">
        <f t="shared" si="0"/>
        <v>4.0096230954290296E-2</v>
      </c>
      <c r="F14" s="76">
        <f>分析係数表!C17</f>
        <v>0.42397137745974955</v>
      </c>
      <c r="G14" s="77">
        <f t="shared" si="1"/>
        <v>1.6999654268634704E-2</v>
      </c>
      <c r="H14" s="77">
        <v>2.7468080682577452E-2</v>
      </c>
      <c r="I14" s="77">
        <f t="shared" si="2"/>
        <v>2.7468080682577452E-2</v>
      </c>
      <c r="J14" s="76">
        <f>分析係数表!G17</f>
        <v>0.21220930232558138</v>
      </c>
      <c r="K14" s="78">
        <f t="shared" si="3"/>
        <v>5.8289822378725402E-3</v>
      </c>
      <c r="L14" s="79"/>
      <c r="M14" s="80"/>
      <c r="N14" s="81">
        <f>分析係数表!H17</f>
        <v>2.9483246344475873E-3</v>
      </c>
      <c r="O14" s="82">
        <f t="shared" si="4"/>
        <v>1.357823551086699E-3</v>
      </c>
      <c r="P14" s="76">
        <f>分析係数表!C17</f>
        <v>0.42397137745974955</v>
      </c>
      <c r="Q14" s="82">
        <f t="shared" si="5"/>
        <v>5.7567832130151636E-4</v>
      </c>
      <c r="R14" s="83">
        <v>1.1567558412188428E-3</v>
      </c>
      <c r="S14" s="84">
        <f t="shared" si="6"/>
        <v>2.8624836523796295E-2</v>
      </c>
      <c r="T14" s="85">
        <f>分析係数表!F17</f>
        <v>0.32194767441860467</v>
      </c>
      <c r="U14" s="86">
        <f t="shared" si="7"/>
        <v>9.2156995494489524E-3</v>
      </c>
      <c r="V14" s="87">
        <f>分析係数表!D17</f>
        <v>4.1908914728682169E-2</v>
      </c>
      <c r="W14" s="88">
        <f t="shared" si="8"/>
        <v>0</v>
      </c>
      <c r="X14" s="76">
        <f>分析係数表!E17</f>
        <v>4.2151162790697673E-2</v>
      </c>
      <c r="Y14" s="89">
        <f t="shared" si="9"/>
        <v>0</v>
      </c>
    </row>
    <row r="15" spans="1:25" x14ac:dyDescent="0.2">
      <c r="A15" s="6" t="s">
        <v>3</v>
      </c>
      <c r="B15" s="5" t="s">
        <v>31</v>
      </c>
      <c r="C15" s="90"/>
      <c r="D15" s="76">
        <f>投入係数表!AE15</f>
        <v>0</v>
      </c>
      <c r="E15" s="77">
        <f t="shared" si="0"/>
        <v>0</v>
      </c>
      <c r="F15" s="76">
        <f>分析係数表!C18</f>
        <v>0.3411764705882353</v>
      </c>
      <c r="G15" s="77">
        <f t="shared" si="1"/>
        <v>0</v>
      </c>
      <c r="H15" s="77">
        <v>1.9842460981035367E-2</v>
      </c>
      <c r="I15" s="77">
        <f t="shared" si="2"/>
        <v>1.9842460981035367E-2</v>
      </c>
      <c r="J15" s="76">
        <f>分析係数表!G18</f>
        <v>0.21582733812949639</v>
      </c>
      <c r="K15" s="78">
        <f t="shared" si="3"/>
        <v>4.2825455354752592E-3</v>
      </c>
      <c r="L15" s="79"/>
      <c r="M15" s="80"/>
      <c r="N15" s="81">
        <f>分析係数表!H18</f>
        <v>4.7810669747798716E-4</v>
      </c>
      <c r="O15" s="82">
        <f t="shared" si="4"/>
        <v>2.2018760287892419E-4</v>
      </c>
      <c r="P15" s="76">
        <f>分析係数表!C18</f>
        <v>0.3411764705882353</v>
      </c>
      <c r="Q15" s="82">
        <f t="shared" si="5"/>
        <v>7.5122829217515307E-5</v>
      </c>
      <c r="R15" s="83">
        <v>1.5630023641506711E-4</v>
      </c>
      <c r="S15" s="84">
        <f t="shared" si="6"/>
        <v>1.9998761217450433E-2</v>
      </c>
      <c r="T15" s="85">
        <f>分析係数表!F18</f>
        <v>0.45899280575539569</v>
      </c>
      <c r="U15" s="86">
        <f t="shared" si="7"/>
        <v>9.1792875228297668E-3</v>
      </c>
      <c r="V15" s="87">
        <f>分析係数表!D18</f>
        <v>0.1223021582733813</v>
      </c>
      <c r="W15" s="88">
        <f t="shared" si="8"/>
        <v>0</v>
      </c>
      <c r="X15" s="76">
        <f>分析係数表!E18</f>
        <v>0.12949640287769784</v>
      </c>
      <c r="Y15" s="89">
        <f t="shared" si="9"/>
        <v>0</v>
      </c>
    </row>
    <row r="16" spans="1:25" x14ac:dyDescent="0.2">
      <c r="A16" s="6" t="s">
        <v>4</v>
      </c>
      <c r="B16" s="5" t="s">
        <v>32</v>
      </c>
      <c r="C16" s="90"/>
      <c r="D16" s="76">
        <f>投入係数表!AE16</f>
        <v>0</v>
      </c>
      <c r="E16" s="77">
        <f t="shared" si="0"/>
        <v>0</v>
      </c>
      <c r="F16" s="76">
        <f>分析係数表!C19</f>
        <v>3.2631144155307767E-2</v>
      </c>
      <c r="G16" s="77">
        <f t="shared" si="1"/>
        <v>0</v>
      </c>
      <c r="H16" s="77">
        <v>1.9128528054298201E-3</v>
      </c>
      <c r="I16" s="77">
        <f t="shared" si="2"/>
        <v>1.9128528054298201E-3</v>
      </c>
      <c r="J16" s="76">
        <f>分析係数表!G19</f>
        <v>5.8988764044943819E-2</v>
      </c>
      <c r="K16" s="78">
        <f t="shared" si="3"/>
        <v>1.1283682279220849E-4</v>
      </c>
      <c r="L16" s="79"/>
      <c r="M16" s="80"/>
      <c r="N16" s="81">
        <f>分析係数表!H19</f>
        <v>-1.1952667436949679E-4</v>
      </c>
      <c r="O16" s="82">
        <f t="shared" si="4"/>
        <v>-5.5046900719731047E-5</v>
      </c>
      <c r="P16" s="76">
        <f>分析係数表!C19</f>
        <v>3.2631144155307767E-2</v>
      </c>
      <c r="Q16" s="82">
        <f t="shared" si="5"/>
        <v>-1.7962433526884586E-6</v>
      </c>
      <c r="R16" s="83">
        <v>1.1556216788901181E-5</v>
      </c>
      <c r="S16" s="84">
        <f t="shared" si="6"/>
        <v>1.9244090222187212E-3</v>
      </c>
      <c r="T16" s="85">
        <f>分析係数表!F19</f>
        <v>0.2443820224719101</v>
      </c>
      <c r="U16" s="86">
        <f t="shared" si="7"/>
        <v>4.7029096891300208E-4</v>
      </c>
      <c r="V16" s="87">
        <f>分析係数表!D19</f>
        <v>4.49438202247191E-2</v>
      </c>
      <c r="W16" s="88">
        <f t="shared" si="8"/>
        <v>0</v>
      </c>
      <c r="X16" s="76">
        <f>分析係数表!E19</f>
        <v>4.7752808988764044E-2</v>
      </c>
      <c r="Y16" s="89">
        <f t="shared" si="9"/>
        <v>0</v>
      </c>
    </row>
    <row r="17" spans="1:25" x14ac:dyDescent="0.2">
      <c r="A17" s="6" t="s">
        <v>5</v>
      </c>
      <c r="B17" s="5" t="s">
        <v>33</v>
      </c>
      <c r="C17" s="90"/>
      <c r="D17" s="76">
        <f>投入係数表!AE17</f>
        <v>0</v>
      </c>
      <c r="E17" s="77">
        <f t="shared" si="0"/>
        <v>0</v>
      </c>
      <c r="F17" s="76">
        <f>分析係数表!C20</f>
        <v>6.4516129032258118E-2</v>
      </c>
      <c r="G17" s="77">
        <f t="shared" si="1"/>
        <v>0</v>
      </c>
      <c r="H17" s="77">
        <v>1.2723487576821323E-3</v>
      </c>
      <c r="I17" s="77">
        <f t="shared" si="2"/>
        <v>1.2723487576821323E-3</v>
      </c>
      <c r="J17" s="76">
        <f>分析係数表!G20</f>
        <v>0.10153846153846154</v>
      </c>
      <c r="K17" s="78">
        <f t="shared" si="3"/>
        <v>1.291923353954165E-4</v>
      </c>
      <c r="L17" s="79"/>
      <c r="M17" s="80"/>
      <c r="N17" s="81">
        <f>分析係数表!H20</f>
        <v>5.9763337184748399E-4</v>
      </c>
      <c r="O17" s="82">
        <f t="shared" si="4"/>
        <v>2.7523450359865525E-4</v>
      </c>
      <c r="P17" s="76">
        <f>分析係数表!C20</f>
        <v>6.4516129032258118E-2</v>
      </c>
      <c r="Q17" s="82">
        <f t="shared" si="5"/>
        <v>1.7757064748300352E-5</v>
      </c>
      <c r="R17" s="83">
        <v>4.1912442947182156E-5</v>
      </c>
      <c r="S17" s="84">
        <f t="shared" si="6"/>
        <v>1.3142612006293145E-3</v>
      </c>
      <c r="T17" s="85">
        <f>分析係数表!F20</f>
        <v>0.22461538461538461</v>
      </c>
      <c r="U17" s="86">
        <f t="shared" si="7"/>
        <v>2.9520328506443062E-4</v>
      </c>
      <c r="V17" s="87">
        <f>分析係数表!D20</f>
        <v>1.2307692307692308E-2</v>
      </c>
      <c r="W17" s="88">
        <f t="shared" si="8"/>
        <v>0</v>
      </c>
      <c r="X17" s="76">
        <f>分析係数表!E20</f>
        <v>1.2307692307692308E-2</v>
      </c>
      <c r="Y17" s="89">
        <f t="shared" si="9"/>
        <v>0</v>
      </c>
    </row>
    <row r="18" spans="1:25" x14ac:dyDescent="0.2">
      <c r="A18" s="6" t="s">
        <v>6</v>
      </c>
      <c r="B18" s="5" t="s">
        <v>34</v>
      </c>
      <c r="C18" s="90"/>
      <c r="D18" s="76">
        <f>投入係数表!AE18</f>
        <v>4.0096230954290296E-4</v>
      </c>
      <c r="E18" s="77">
        <f t="shared" si="0"/>
        <v>4.0096230954290296E-2</v>
      </c>
      <c r="F18" s="76">
        <f>分析係数表!C21</f>
        <v>0.91527001862197399</v>
      </c>
      <c r="G18" s="77">
        <f t="shared" si="1"/>
        <v>3.6698878052204252E-2</v>
      </c>
      <c r="H18" s="77">
        <v>0.13792781911786042</v>
      </c>
      <c r="I18" s="77">
        <f t="shared" si="2"/>
        <v>0.13792781911786042</v>
      </c>
      <c r="J18" s="76">
        <f>分析係数表!G21</f>
        <v>0.28514332965821387</v>
      </c>
      <c r="K18" s="78">
        <f t="shared" si="3"/>
        <v>3.9329197595762568E-2</v>
      </c>
      <c r="L18" s="79"/>
      <c r="M18" s="80"/>
      <c r="N18" s="81">
        <f>分析係数表!H21</f>
        <v>9.9605561974580657E-4</v>
      </c>
      <c r="O18" s="82">
        <f t="shared" si="4"/>
        <v>4.5872417266442538E-4</v>
      </c>
      <c r="P18" s="76">
        <f>分析係数表!C21</f>
        <v>0.91527001862197399</v>
      </c>
      <c r="Q18" s="82">
        <f t="shared" si="5"/>
        <v>4.1985648205691823E-4</v>
      </c>
      <c r="R18" s="83">
        <v>8.7956121020336812E-4</v>
      </c>
      <c r="S18" s="84">
        <f t="shared" si="6"/>
        <v>0.13880738032806378</v>
      </c>
      <c r="T18" s="85">
        <f>分析係数表!F21</f>
        <v>0.42530319735391398</v>
      </c>
      <c r="U18" s="86">
        <f t="shared" si="7"/>
        <v>5.9035222669846309E-2</v>
      </c>
      <c r="V18" s="87">
        <f>分析係数表!D21</f>
        <v>8.7513781697905177E-2</v>
      </c>
      <c r="W18" s="88">
        <f t="shared" si="8"/>
        <v>0</v>
      </c>
      <c r="X18" s="76">
        <f>分析係数表!E21</f>
        <v>7.5661521499448728E-2</v>
      </c>
      <c r="Y18" s="89">
        <f t="shared" si="9"/>
        <v>0</v>
      </c>
    </row>
    <row r="19" spans="1:25" x14ac:dyDescent="0.2">
      <c r="A19" s="6" t="s">
        <v>7</v>
      </c>
      <c r="B19" s="5" t="s">
        <v>268</v>
      </c>
      <c r="C19" s="90"/>
      <c r="D19" s="76">
        <f>投入係数表!AE19</f>
        <v>0</v>
      </c>
      <c r="E19" s="77">
        <f t="shared" si="0"/>
        <v>0</v>
      </c>
      <c r="F19" s="76">
        <f>分析係数表!C22</f>
        <v>0.14107142857142863</v>
      </c>
      <c r="G19" s="77">
        <f t="shared" si="1"/>
        <v>0</v>
      </c>
      <c r="H19" s="77">
        <v>1.0584579478855128E-3</v>
      </c>
      <c r="I19" s="77">
        <f t="shared" si="2"/>
        <v>1.0584579478855128E-3</v>
      </c>
      <c r="J19" s="76">
        <f>分析係数表!G22</f>
        <v>0.19425587467362923</v>
      </c>
      <c r="K19" s="78">
        <f t="shared" si="3"/>
        <v>2.0561167447175494E-4</v>
      </c>
      <c r="L19" s="79"/>
      <c r="M19" s="80"/>
      <c r="N19" s="81">
        <f>分析係数表!H22</f>
        <v>3.9842224789832265E-5</v>
      </c>
      <c r="O19" s="82">
        <f t="shared" si="4"/>
        <v>1.8348966906577016E-5</v>
      </c>
      <c r="P19" s="76">
        <f>分析係数表!C22</f>
        <v>0.14107142857142863</v>
      </c>
      <c r="Q19" s="82">
        <f t="shared" si="5"/>
        <v>2.5885149743206873E-6</v>
      </c>
      <c r="R19" s="83">
        <v>2.1750831991405403E-5</v>
      </c>
      <c r="S19" s="84">
        <f t="shared" si="6"/>
        <v>1.0802087798769181E-3</v>
      </c>
      <c r="T19" s="85">
        <f>分析係数表!F22</f>
        <v>0.41148825065274153</v>
      </c>
      <c r="U19" s="86">
        <f t="shared" si="7"/>
        <v>4.4449322117128535E-4</v>
      </c>
      <c r="V19" s="87">
        <f>分析係数表!D22</f>
        <v>6.2663185378590081E-3</v>
      </c>
      <c r="W19" s="88">
        <f t="shared" si="8"/>
        <v>0</v>
      </c>
      <c r="X19" s="76">
        <f>分析係数表!E22</f>
        <v>5.2219321148825066E-3</v>
      </c>
      <c r="Y19" s="89">
        <f t="shared" si="9"/>
        <v>0</v>
      </c>
    </row>
    <row r="20" spans="1:25" x14ac:dyDescent="0.2">
      <c r="A20" s="6" t="s">
        <v>8</v>
      </c>
      <c r="B20" s="5" t="s">
        <v>269</v>
      </c>
      <c r="C20" s="90"/>
      <c r="D20" s="76">
        <f>投入係数表!AE20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1.8348966906577016E-5</v>
      </c>
      <c r="P20" s="76">
        <f>分析係数表!C23</f>
        <v>0</v>
      </c>
      <c r="Q20" s="82">
        <f t="shared" si="5"/>
        <v>0</v>
      </c>
      <c r="R20" s="83">
        <v>0</v>
      </c>
      <c r="S20" s="84">
        <f t="shared" si="6"/>
        <v>0</v>
      </c>
      <c r="T20" s="85">
        <f>分析係数表!F23</f>
        <v>0.43755958055290756</v>
      </c>
      <c r="U20" s="86">
        <f t="shared" si="7"/>
        <v>0</v>
      </c>
      <c r="V20" s="87">
        <f>分析係数表!D23</f>
        <v>4.9571020019065777E-2</v>
      </c>
      <c r="W20" s="88">
        <f t="shared" si="8"/>
        <v>0</v>
      </c>
      <c r="X20" s="76">
        <f>分析係数表!E23</f>
        <v>4.38512869399428E-2</v>
      </c>
      <c r="Y20" s="89">
        <f t="shared" si="9"/>
        <v>0</v>
      </c>
    </row>
    <row r="21" spans="1:25" x14ac:dyDescent="0.2">
      <c r="A21" s="6" t="s">
        <v>9</v>
      </c>
      <c r="B21" s="5" t="s">
        <v>270</v>
      </c>
      <c r="C21" s="90"/>
      <c r="D21" s="76">
        <f>投入係数表!AE21</f>
        <v>0</v>
      </c>
      <c r="E21" s="77">
        <f t="shared" si="0"/>
        <v>0</v>
      </c>
      <c r="F21" s="76">
        <f>分析係数表!C24</f>
        <v>1</v>
      </c>
      <c r="G21" s="77">
        <f t="shared" si="1"/>
        <v>0</v>
      </c>
      <c r="H21" s="77">
        <v>7.6212161173336171E-4</v>
      </c>
      <c r="I21" s="77">
        <f t="shared" si="2"/>
        <v>7.6212161173336171E-4</v>
      </c>
      <c r="J21" s="76">
        <f>分析係数表!G24</f>
        <v>0.20760410380205191</v>
      </c>
      <c r="K21" s="78">
        <f t="shared" si="3"/>
        <v>1.5821957419207992E-4</v>
      </c>
      <c r="L21" s="79"/>
      <c r="M21" s="80"/>
      <c r="N21" s="81">
        <f>分析係数表!H24</f>
        <v>3.9842224789832264E-4</v>
      </c>
      <c r="O21" s="82">
        <f t="shared" si="4"/>
        <v>1.8348966906577016E-4</v>
      </c>
      <c r="P21" s="76">
        <f>分析係数表!C24</f>
        <v>1</v>
      </c>
      <c r="Q21" s="82">
        <f t="shared" si="5"/>
        <v>1.8348966906577016E-4</v>
      </c>
      <c r="R21" s="83">
        <v>3.9222823511828075E-4</v>
      </c>
      <c r="S21" s="84">
        <f t="shared" si="6"/>
        <v>1.1543498468516425E-3</v>
      </c>
      <c r="T21" s="85">
        <f>分析係数表!F24</f>
        <v>0.38986119493059745</v>
      </c>
      <c r="U21" s="86">
        <f t="shared" si="7"/>
        <v>4.5003621066153348E-4</v>
      </c>
      <c r="V21" s="87">
        <f>分析係数表!D24</f>
        <v>0.12190706095353047</v>
      </c>
      <c r="W21" s="88">
        <f t="shared" si="8"/>
        <v>0</v>
      </c>
      <c r="X21" s="76">
        <f>分析係数表!E24</f>
        <v>0.12492456246228123</v>
      </c>
      <c r="Y21" s="89">
        <f t="shared" si="9"/>
        <v>0</v>
      </c>
    </row>
    <row r="22" spans="1:25" x14ac:dyDescent="0.2">
      <c r="A22" s="6" t="s">
        <v>10</v>
      </c>
      <c r="B22" s="5" t="s">
        <v>271</v>
      </c>
      <c r="C22" s="90"/>
      <c r="D22" s="76">
        <f>投入係数表!AE22</f>
        <v>0</v>
      </c>
      <c r="E22" s="77">
        <f t="shared" si="0"/>
        <v>0</v>
      </c>
      <c r="F22" s="76">
        <f>分析係数表!C25</f>
        <v>2.3217247097844118E-2</v>
      </c>
      <c r="G22" s="77">
        <f t="shared" si="1"/>
        <v>0</v>
      </c>
      <c r="H22" s="77">
        <v>5.7522355270128728E-5</v>
      </c>
      <c r="I22" s="77">
        <f t="shared" si="2"/>
        <v>5.7522355270128728E-5</v>
      </c>
      <c r="J22" s="76">
        <f>分析係数表!G25</f>
        <v>0.19607843137254902</v>
      </c>
      <c r="K22" s="78">
        <f t="shared" si="3"/>
        <v>1.1278893190221318E-5</v>
      </c>
      <c r="L22" s="79"/>
      <c r="M22" s="80"/>
      <c r="N22" s="81">
        <f>分析係数表!H25</f>
        <v>5.5779114705765173E-4</v>
      </c>
      <c r="O22" s="82">
        <f t="shared" si="4"/>
        <v>2.5688553669207825E-4</v>
      </c>
      <c r="P22" s="76">
        <f>分析係数表!C25</f>
        <v>2.3217247097844118E-2</v>
      </c>
      <c r="Q22" s="82">
        <f t="shared" si="5"/>
        <v>5.9641749812422821E-6</v>
      </c>
      <c r="R22" s="83">
        <v>2.0467540544932016E-5</v>
      </c>
      <c r="S22" s="84">
        <f t="shared" si="6"/>
        <v>7.7989895815060736E-5</v>
      </c>
      <c r="T22" s="85">
        <f>分析係数表!F25</f>
        <v>0.34640522875816993</v>
      </c>
      <c r="U22" s="86">
        <f t="shared" si="7"/>
        <v>2.7016107700641954E-5</v>
      </c>
      <c r="V22" s="87">
        <f>分析係数表!D25</f>
        <v>3.9215686274509803E-2</v>
      </c>
      <c r="W22" s="88">
        <f t="shared" si="8"/>
        <v>0</v>
      </c>
      <c r="X22" s="76">
        <f>分析係数表!E25</f>
        <v>3.9215686274509803E-2</v>
      </c>
      <c r="Y22" s="89">
        <f t="shared" si="9"/>
        <v>0</v>
      </c>
    </row>
    <row r="23" spans="1:25" x14ac:dyDescent="0.2">
      <c r="A23" s="6" t="s">
        <v>11</v>
      </c>
      <c r="B23" s="5" t="s">
        <v>35</v>
      </c>
      <c r="C23" s="90"/>
      <c r="D23" s="76">
        <f>投入係数表!AE23</f>
        <v>0</v>
      </c>
      <c r="E23" s="77">
        <f t="shared" si="0"/>
        <v>0</v>
      </c>
      <c r="F23" s="76">
        <f>分析係数表!C26</f>
        <v>0.3263433813892529</v>
      </c>
      <c r="G23" s="77">
        <f t="shared" si="1"/>
        <v>0</v>
      </c>
      <c r="H23" s="77">
        <v>3.0054899090071361E-3</v>
      </c>
      <c r="I23" s="77">
        <f t="shared" si="2"/>
        <v>3.0054899090071361E-3</v>
      </c>
      <c r="J23" s="76">
        <f>分析係数表!G26</f>
        <v>0.19720279720279721</v>
      </c>
      <c r="K23" s="78">
        <f t="shared" si="3"/>
        <v>5.9269101702098771E-4</v>
      </c>
      <c r="L23" s="79"/>
      <c r="M23" s="80"/>
      <c r="N23" s="81">
        <f>分析係数表!H26</f>
        <v>1.195266743694968E-2</v>
      </c>
      <c r="O23" s="82">
        <f t="shared" si="4"/>
        <v>5.504690071973105E-3</v>
      </c>
      <c r="P23" s="76">
        <f>分析係数表!C26</f>
        <v>0.3263433813892529</v>
      </c>
      <c r="Q23" s="82">
        <f t="shared" si="5"/>
        <v>1.796419171587553E-3</v>
      </c>
      <c r="R23" s="83">
        <v>1.9059515321428575E-3</v>
      </c>
      <c r="S23" s="84">
        <f t="shared" si="6"/>
        <v>4.911441441149994E-3</v>
      </c>
      <c r="T23" s="85">
        <f>分析係数表!F26</f>
        <v>0.33496503496503499</v>
      </c>
      <c r="U23" s="86">
        <f t="shared" si="7"/>
        <v>1.6451611540635295E-3</v>
      </c>
      <c r="V23" s="87">
        <f>分析係数表!D26</f>
        <v>7.8321678321678329E-2</v>
      </c>
      <c r="W23" s="88">
        <f t="shared" si="8"/>
        <v>0</v>
      </c>
      <c r="X23" s="76">
        <f>分析係数表!E26</f>
        <v>8.3216783216783219E-2</v>
      </c>
      <c r="Y23" s="89">
        <f t="shared" si="9"/>
        <v>0</v>
      </c>
    </row>
    <row r="24" spans="1:25" x14ac:dyDescent="0.2">
      <c r="A24" s="6" t="s">
        <v>12</v>
      </c>
      <c r="B24" s="5" t="s">
        <v>365</v>
      </c>
      <c r="C24" s="90"/>
      <c r="D24" s="76">
        <f>投入係数表!AE24</f>
        <v>0</v>
      </c>
      <c r="E24" s="77">
        <f t="shared" si="0"/>
        <v>0</v>
      </c>
      <c r="F24" s="76">
        <f>分析係数表!C27</f>
        <v>4.6641791044776171E-2</v>
      </c>
      <c r="G24" s="77">
        <f t="shared" si="1"/>
        <v>0</v>
      </c>
      <c r="H24" s="77">
        <v>8.0141577509159367E-5</v>
      </c>
      <c r="I24" s="77">
        <f t="shared" si="2"/>
        <v>8.0141577509159367E-5</v>
      </c>
      <c r="J24" s="76">
        <f>分析係数表!G27</f>
        <v>0.18461538461538463</v>
      </c>
      <c r="K24" s="78">
        <f t="shared" si="3"/>
        <v>1.4795368155537114E-5</v>
      </c>
      <c r="L24" s="79"/>
      <c r="M24" s="80"/>
      <c r="N24" s="81">
        <f>分析係数表!H27</f>
        <v>1.1394876289892027E-2</v>
      </c>
      <c r="O24" s="82">
        <f t="shared" si="4"/>
        <v>5.2478045352810261E-3</v>
      </c>
      <c r="P24" s="76">
        <f>分析係数表!C27</f>
        <v>4.6641791044776171E-2</v>
      </c>
      <c r="Q24" s="82">
        <f t="shared" si="5"/>
        <v>2.4476700257840636E-4</v>
      </c>
      <c r="R24" s="83">
        <v>2.4553842257305528E-4</v>
      </c>
      <c r="S24" s="84">
        <f t="shared" si="6"/>
        <v>3.2568000008221463E-4</v>
      </c>
      <c r="T24" s="85">
        <f>分析係数表!F27</f>
        <v>0.35384615384615387</v>
      </c>
      <c r="U24" s="86">
        <f t="shared" si="7"/>
        <v>1.1524061541370672E-4</v>
      </c>
      <c r="V24" s="87">
        <f>分析係数表!D27</f>
        <v>3.0769230769230771E-2</v>
      </c>
      <c r="W24" s="88">
        <f t="shared" si="8"/>
        <v>0</v>
      </c>
      <c r="X24" s="76">
        <f>分析係数表!E27</f>
        <v>4.6153846153846156E-2</v>
      </c>
      <c r="Y24" s="89">
        <f t="shared" si="9"/>
        <v>0</v>
      </c>
    </row>
    <row r="25" spans="1:25" x14ac:dyDescent="0.2">
      <c r="A25" s="6" t="s">
        <v>13</v>
      </c>
      <c r="B25" s="5" t="s">
        <v>191</v>
      </c>
      <c r="C25" s="90"/>
      <c r="D25" s="76">
        <f>投入係数表!AE25</f>
        <v>0</v>
      </c>
      <c r="E25" s="77">
        <f t="shared" si="0"/>
        <v>0</v>
      </c>
      <c r="F25" s="76">
        <f>分析係数表!C28</f>
        <v>2.8632025450689325E-2</v>
      </c>
      <c r="G25" s="77">
        <f t="shared" si="1"/>
        <v>0</v>
      </c>
      <c r="H25" s="77">
        <v>6.0710586599232276E-5</v>
      </c>
      <c r="I25" s="77">
        <f t="shared" si="2"/>
        <v>6.0710586599232276E-5</v>
      </c>
      <c r="J25" s="76">
        <f>分析係数表!G28</f>
        <v>0.12903225806451613</v>
      </c>
      <c r="K25" s="78">
        <f t="shared" si="3"/>
        <v>7.8336240773202926E-6</v>
      </c>
      <c r="L25" s="79"/>
      <c r="M25" s="80"/>
      <c r="N25" s="81">
        <f>分析係数表!H28</f>
        <v>2.2510857006255228E-2</v>
      </c>
      <c r="O25" s="82">
        <f t="shared" si="4"/>
        <v>1.0367166302216013E-2</v>
      </c>
      <c r="P25" s="76">
        <f>分析係数表!C28</f>
        <v>2.8632025450689325E-2</v>
      </c>
      <c r="Q25" s="82">
        <f t="shared" si="5"/>
        <v>2.9683296941657763E-4</v>
      </c>
      <c r="R25" s="83">
        <v>3.0573791075099604E-4</v>
      </c>
      <c r="S25" s="84">
        <f t="shared" si="6"/>
        <v>3.6644849735022829E-4</v>
      </c>
      <c r="T25" s="85">
        <f>分析係数表!F28</f>
        <v>0.22580645161290322</v>
      </c>
      <c r="U25" s="86">
        <f t="shared" si="7"/>
        <v>8.2746434885535417E-5</v>
      </c>
      <c r="V25" s="87">
        <f>分析係数表!D28</f>
        <v>0.15207373271889402</v>
      </c>
      <c r="W25" s="88">
        <f t="shared" si="8"/>
        <v>0</v>
      </c>
      <c r="X25" s="76">
        <f>分析係数表!E28</f>
        <v>9.6774193548387094E-2</v>
      </c>
      <c r="Y25" s="89">
        <f t="shared" si="9"/>
        <v>0</v>
      </c>
    </row>
    <row r="26" spans="1:25" x14ac:dyDescent="0.2">
      <c r="A26" s="6" t="s">
        <v>14</v>
      </c>
      <c r="B26" s="5" t="s">
        <v>50</v>
      </c>
      <c r="C26" s="90"/>
      <c r="D26" s="76">
        <f>投入係数表!AE26</f>
        <v>0</v>
      </c>
      <c r="E26" s="77">
        <f t="shared" si="0"/>
        <v>0</v>
      </c>
      <c r="F26" s="76">
        <f>分析係数表!C29</f>
        <v>0.63560732113144758</v>
      </c>
      <c r="G26" s="77">
        <f t="shared" si="1"/>
        <v>0</v>
      </c>
      <c r="H26" s="77">
        <v>5.6224743691513299E-3</v>
      </c>
      <c r="I26" s="77">
        <f t="shared" si="2"/>
        <v>5.6224743691513299E-3</v>
      </c>
      <c r="J26" s="76">
        <f>分析係数表!G29</f>
        <v>0.25937031484257872</v>
      </c>
      <c r="K26" s="78">
        <f t="shared" si="3"/>
        <v>1.4583029473211097E-3</v>
      </c>
      <c r="L26" s="79"/>
      <c r="M26" s="80"/>
      <c r="N26" s="81">
        <f>分析係数表!H29</f>
        <v>1.0239451770986892E-2</v>
      </c>
      <c r="O26" s="82">
        <f t="shared" si="4"/>
        <v>4.715684494990293E-3</v>
      </c>
      <c r="P26" s="76">
        <f>分析係数表!C29</f>
        <v>0.63560732113144758</v>
      </c>
      <c r="Q26" s="82">
        <f t="shared" si="5"/>
        <v>2.9973235891618834E-3</v>
      </c>
      <c r="R26" s="83">
        <v>3.7284673687965433E-3</v>
      </c>
      <c r="S26" s="84">
        <f t="shared" si="6"/>
        <v>9.3509417379478727E-3</v>
      </c>
      <c r="T26" s="85">
        <f>分析係数表!F29</f>
        <v>0.38680659670164919</v>
      </c>
      <c r="U26" s="86">
        <f t="shared" si="7"/>
        <v>3.6170059496110213E-3</v>
      </c>
      <c r="V26" s="87">
        <f>分析係数表!D29</f>
        <v>0.1184407796101949</v>
      </c>
      <c r="W26" s="88">
        <f t="shared" si="8"/>
        <v>0</v>
      </c>
      <c r="X26" s="76">
        <f>分析係数表!E29</f>
        <v>6.5967016491754127E-2</v>
      </c>
      <c r="Y26" s="89">
        <f t="shared" si="9"/>
        <v>0</v>
      </c>
    </row>
    <row r="27" spans="1:25" x14ac:dyDescent="0.2">
      <c r="A27" s="6" t="s">
        <v>15</v>
      </c>
      <c r="B27" s="5" t="s">
        <v>36</v>
      </c>
      <c r="C27" s="90"/>
      <c r="D27" s="76">
        <f>投入係数表!AE27</f>
        <v>9.6230954290296711E-3</v>
      </c>
      <c r="E27" s="77">
        <f t="shared" si="0"/>
        <v>0.96230954290296711</v>
      </c>
      <c r="F27" s="76">
        <f>分析係数表!C30</f>
        <v>1</v>
      </c>
      <c r="G27" s="77">
        <f t="shared" si="1"/>
        <v>0.96230954290296711</v>
      </c>
      <c r="H27" s="77">
        <v>0.96977052149181497</v>
      </c>
      <c r="I27" s="77">
        <f t="shared" si="2"/>
        <v>0.96977052149181497</v>
      </c>
      <c r="J27" s="76">
        <f>分析係数表!G30</f>
        <v>0.34552666372851476</v>
      </c>
      <c r="K27" s="78">
        <f t="shared" si="3"/>
        <v>0.33508157287332874</v>
      </c>
      <c r="L27" s="79"/>
      <c r="M27" s="80"/>
      <c r="N27" s="81">
        <f>分析係数表!H30</f>
        <v>0</v>
      </c>
      <c r="O27" s="82">
        <f t="shared" si="4"/>
        <v>0</v>
      </c>
      <c r="P27" s="76">
        <f>分析係数表!C30</f>
        <v>1</v>
      </c>
      <c r="Q27" s="82">
        <f t="shared" si="5"/>
        <v>0</v>
      </c>
      <c r="R27" s="83">
        <v>7.7967762599650788E-4</v>
      </c>
      <c r="S27" s="84">
        <f t="shared" si="6"/>
        <v>0.97055019911781149</v>
      </c>
      <c r="T27" s="85">
        <f>分析係数表!F30</f>
        <v>0.44072278536800352</v>
      </c>
      <c r="U27" s="86">
        <f t="shared" si="7"/>
        <v>0.42774358709467231</v>
      </c>
      <c r="V27" s="87">
        <f>分析係数表!D30</f>
        <v>0.15998237108858529</v>
      </c>
      <c r="W27" s="88">
        <f t="shared" si="8"/>
        <v>0</v>
      </c>
      <c r="X27" s="76">
        <f>分析係数表!E30</f>
        <v>8.153371529308065E-2</v>
      </c>
      <c r="Y27" s="89">
        <f t="shared" si="9"/>
        <v>0</v>
      </c>
    </row>
    <row r="28" spans="1:25" x14ac:dyDescent="0.2">
      <c r="A28" s="6" t="s">
        <v>16</v>
      </c>
      <c r="B28" s="5" t="s">
        <v>192</v>
      </c>
      <c r="C28" s="90"/>
      <c r="D28" s="76">
        <f>投入係数表!AE28</f>
        <v>0</v>
      </c>
      <c r="E28" s="77">
        <f t="shared" si="0"/>
        <v>0</v>
      </c>
      <c r="F28" s="76">
        <f>分析係数表!C31</f>
        <v>3.6128152692569859E-2</v>
      </c>
      <c r="G28" s="77">
        <f t="shared" si="1"/>
        <v>0</v>
      </c>
      <c r="H28" s="77">
        <v>3.9504322767709314E-4</v>
      </c>
      <c r="I28" s="77">
        <f t="shared" si="2"/>
        <v>3.9504322767709314E-4</v>
      </c>
      <c r="J28" s="76">
        <f>分析係数表!G31</f>
        <v>5.6603773584905662E-2</v>
      </c>
      <c r="K28" s="78">
        <f t="shared" si="3"/>
        <v>2.2360937415684518E-5</v>
      </c>
      <c r="L28" s="79"/>
      <c r="M28" s="80"/>
      <c r="N28" s="81">
        <f>分析係数表!H31</f>
        <v>2.4303757121797682E-2</v>
      </c>
      <c r="O28" s="82">
        <f t="shared" si="4"/>
        <v>1.119286981301198E-2</v>
      </c>
      <c r="P28" s="76">
        <f>分析係数表!C31</f>
        <v>3.6128152692569859E-2</v>
      </c>
      <c r="Q28" s="82">
        <f t="shared" si="5"/>
        <v>4.0437770967255264E-4</v>
      </c>
      <c r="R28" s="83">
        <v>4.6245065406526483E-4</v>
      </c>
      <c r="S28" s="84">
        <f t="shared" si="6"/>
        <v>8.5749388174235792E-4</v>
      </c>
      <c r="T28" s="85">
        <f>分析係数表!F31</f>
        <v>0.33962264150943394</v>
      </c>
      <c r="U28" s="86">
        <f t="shared" si="7"/>
        <v>2.9122433719551774E-4</v>
      </c>
      <c r="V28" s="87">
        <f>分析係数表!D31</f>
        <v>0</v>
      </c>
      <c r="W28" s="88">
        <f t="shared" si="8"/>
        <v>0</v>
      </c>
      <c r="X28" s="76">
        <f>分析係数表!E31</f>
        <v>0</v>
      </c>
      <c r="Y28" s="89">
        <f t="shared" si="9"/>
        <v>0</v>
      </c>
    </row>
    <row r="29" spans="1:25" x14ac:dyDescent="0.2">
      <c r="A29" s="6" t="s">
        <v>17</v>
      </c>
      <c r="B29" s="5" t="s">
        <v>272</v>
      </c>
      <c r="C29" s="90"/>
      <c r="D29" s="76">
        <f>投入係数表!AE29</f>
        <v>0</v>
      </c>
      <c r="E29" s="77">
        <f t="shared" si="0"/>
        <v>0</v>
      </c>
      <c r="F29" s="76">
        <f>分析係数表!C32</f>
        <v>1</v>
      </c>
      <c r="G29" s="77">
        <f t="shared" si="1"/>
        <v>0</v>
      </c>
      <c r="H29" s="77">
        <v>1.3761092832632637E-3</v>
      </c>
      <c r="I29" s="77">
        <f t="shared" si="2"/>
        <v>1.3761092832632637E-3</v>
      </c>
      <c r="J29" s="76">
        <f>分析係数表!G32</f>
        <v>0.14012738853503184</v>
      </c>
      <c r="K29" s="78">
        <f t="shared" si="3"/>
        <v>1.9283060020249554E-4</v>
      </c>
      <c r="L29" s="79"/>
      <c r="M29" s="80"/>
      <c r="N29" s="81">
        <f>分析係数表!H32</f>
        <v>7.0919160125901427E-3</v>
      </c>
      <c r="O29" s="82">
        <f t="shared" si="4"/>
        <v>3.2661161093707086E-3</v>
      </c>
      <c r="P29" s="76">
        <f>分析係数表!C32</f>
        <v>1</v>
      </c>
      <c r="Q29" s="82">
        <f t="shared" si="5"/>
        <v>3.2661161093707086E-3</v>
      </c>
      <c r="R29" s="83">
        <v>3.9436611719247004E-3</v>
      </c>
      <c r="S29" s="84">
        <f t="shared" si="6"/>
        <v>5.3197704551879643E-3</v>
      </c>
      <c r="T29" s="85">
        <f>分析係数表!F32</f>
        <v>0.48195329087048833</v>
      </c>
      <c r="U29" s="86">
        <f t="shared" si="7"/>
        <v>2.563880877553435E-3</v>
      </c>
      <c r="V29" s="87">
        <f>分析係数表!D32</f>
        <v>1.0615711252653927E-2</v>
      </c>
      <c r="W29" s="88">
        <f t="shared" si="8"/>
        <v>0</v>
      </c>
      <c r="X29" s="76">
        <f>分析係数表!E32</f>
        <v>1.4861995753715499E-2</v>
      </c>
      <c r="Y29" s="89">
        <f t="shared" si="9"/>
        <v>0</v>
      </c>
    </row>
    <row r="30" spans="1:25" x14ac:dyDescent="0.2">
      <c r="A30" s="6" t="s">
        <v>18</v>
      </c>
      <c r="B30" s="5" t="s">
        <v>273</v>
      </c>
      <c r="C30" s="90"/>
      <c r="D30" s="76">
        <f>投入係数表!AE30</f>
        <v>0</v>
      </c>
      <c r="E30" s="77">
        <f t="shared" si="0"/>
        <v>0</v>
      </c>
      <c r="F30" s="76">
        <f>分析係数表!C33</f>
        <v>1</v>
      </c>
      <c r="G30" s="77">
        <f t="shared" si="1"/>
        <v>0</v>
      </c>
      <c r="H30" s="77">
        <v>2.1753434270914149E-3</v>
      </c>
      <c r="I30" s="77">
        <f t="shared" si="2"/>
        <v>2.1753434270914149E-3</v>
      </c>
      <c r="J30" s="76">
        <f>分析係数表!G33</f>
        <v>0.50577557755775582</v>
      </c>
      <c r="K30" s="78">
        <f t="shared" si="3"/>
        <v>1.1002355782236282E-3</v>
      </c>
      <c r="L30" s="79"/>
      <c r="M30" s="80"/>
      <c r="N30" s="81">
        <f>分析係数表!H33</f>
        <v>1.0358978445356389E-3</v>
      </c>
      <c r="O30" s="82">
        <f t="shared" si="4"/>
        <v>4.7707313957100244E-4</v>
      </c>
      <c r="P30" s="76">
        <f>分析係数表!C33</f>
        <v>1</v>
      </c>
      <c r="Q30" s="82">
        <f t="shared" si="5"/>
        <v>4.7707313957100244E-4</v>
      </c>
      <c r="R30" s="83">
        <v>9.5415891304417952E-4</v>
      </c>
      <c r="S30" s="84">
        <f t="shared" si="6"/>
        <v>3.1295023401355943E-3</v>
      </c>
      <c r="T30" s="85">
        <f>分析係数表!F33</f>
        <v>0.6410891089108911</v>
      </c>
      <c r="U30" s="86">
        <f t="shared" si="7"/>
        <v>2.0062898665720768E-3</v>
      </c>
      <c r="V30" s="87">
        <f>分析係数表!D33</f>
        <v>2.3927392739273929E-2</v>
      </c>
      <c r="W30" s="88">
        <f t="shared" si="8"/>
        <v>0</v>
      </c>
      <c r="X30" s="76">
        <f>分析係数表!E33</f>
        <v>2.0627062706270627E-2</v>
      </c>
      <c r="Y30" s="89">
        <f t="shared" si="9"/>
        <v>0</v>
      </c>
    </row>
    <row r="31" spans="1:25" x14ac:dyDescent="0.2">
      <c r="A31" s="6" t="s">
        <v>19</v>
      </c>
      <c r="B31" s="5" t="s">
        <v>274</v>
      </c>
      <c r="C31" s="90"/>
      <c r="D31" s="76">
        <f>投入係数表!AE31</f>
        <v>8.0192461908580592E-4</v>
      </c>
      <c r="E31" s="77">
        <f t="shared" si="0"/>
        <v>8.0192461908580592E-2</v>
      </c>
      <c r="F31" s="76">
        <f>分析係数表!C34</f>
        <v>0.1150316455696202</v>
      </c>
      <c r="G31" s="77">
        <f t="shared" si="1"/>
        <v>9.2246708556231113E-3</v>
      </c>
      <c r="H31" s="77">
        <v>1.7555864459006525E-2</v>
      </c>
      <c r="I31" s="77">
        <f t="shared" si="2"/>
        <v>1.7555864459006525E-2</v>
      </c>
      <c r="J31" s="76">
        <f>分析係数表!G34</f>
        <v>0.42702251876563802</v>
      </c>
      <c r="K31" s="78">
        <f t="shared" si="3"/>
        <v>7.4967494603931113E-3</v>
      </c>
      <c r="L31" s="79"/>
      <c r="M31" s="80"/>
      <c r="N31" s="81">
        <f>分析係数表!H34</f>
        <v>0.17339336228535002</v>
      </c>
      <c r="O31" s="82">
        <f t="shared" si="4"/>
        <v>7.9854703977423169E-2</v>
      </c>
      <c r="P31" s="76">
        <f>分析係数表!C34</f>
        <v>0.1150316455696202</v>
      </c>
      <c r="Q31" s="82">
        <f t="shared" si="5"/>
        <v>9.1858180049978824E-3</v>
      </c>
      <c r="R31" s="83">
        <v>9.5970454654088679E-3</v>
      </c>
      <c r="S31" s="84">
        <f t="shared" si="6"/>
        <v>2.7152909924415394E-2</v>
      </c>
      <c r="T31" s="85">
        <f>分析係数表!F34</f>
        <v>0.70141784820683906</v>
      </c>
      <c r="U31" s="86">
        <f t="shared" si="7"/>
        <v>1.9045535651737572E-2</v>
      </c>
      <c r="V31" s="87">
        <f>分析係数表!D34</f>
        <v>0.4553794829024187</v>
      </c>
      <c r="W31" s="88">
        <f t="shared" si="8"/>
        <v>0</v>
      </c>
      <c r="X31" s="76">
        <f>分析係数表!E34</f>
        <v>0.29190992493744788</v>
      </c>
      <c r="Y31" s="89">
        <f t="shared" si="9"/>
        <v>0</v>
      </c>
    </row>
    <row r="32" spans="1:25" x14ac:dyDescent="0.2">
      <c r="A32" s="6" t="s">
        <v>20</v>
      </c>
      <c r="B32" s="5" t="s">
        <v>37</v>
      </c>
      <c r="C32" s="90"/>
      <c r="D32" s="76">
        <f>投入係数表!AE32</f>
        <v>7.6182838813151563E-2</v>
      </c>
      <c r="E32" s="77">
        <f t="shared" si="0"/>
        <v>7.6182838813151559</v>
      </c>
      <c r="F32" s="76">
        <f>分析係数表!C35</f>
        <v>3.8036267138434332E-2</v>
      </c>
      <c r="G32" s="77">
        <f t="shared" si="1"/>
        <v>0.28977108084613162</v>
      </c>
      <c r="H32" s="77">
        <v>0.29267368146396439</v>
      </c>
      <c r="I32" s="77">
        <f t="shared" si="2"/>
        <v>0.29267368146396439</v>
      </c>
      <c r="J32" s="76">
        <f>分析係数表!G35</f>
        <v>0.34782608695652173</v>
      </c>
      <c r="K32" s="78">
        <f t="shared" si="3"/>
        <v>0.10179954137877022</v>
      </c>
      <c r="L32" s="79"/>
      <c r="M32" s="80"/>
      <c r="N32" s="81">
        <f>分析係数表!H35</f>
        <v>6.6058408701541893E-2</v>
      </c>
      <c r="O32" s="82">
        <f t="shared" si="4"/>
        <v>3.0422587131104691E-2</v>
      </c>
      <c r="P32" s="76">
        <f>分析係数表!C35</f>
        <v>3.8036267138434332E-2</v>
      </c>
      <c r="Q32" s="82">
        <f t="shared" si="5"/>
        <v>1.1571616511609926E-3</v>
      </c>
      <c r="R32" s="83">
        <v>1.3227877680299363E-3</v>
      </c>
      <c r="S32" s="84">
        <f t="shared" si="6"/>
        <v>0.2939964692319943</v>
      </c>
      <c r="T32" s="85">
        <f>分析係数表!F35</f>
        <v>0.69565217391304346</v>
      </c>
      <c r="U32" s="86">
        <f t="shared" si="7"/>
        <v>0.20451928294399602</v>
      </c>
      <c r="V32" s="87">
        <f>分析係数表!D35</f>
        <v>0.27173913043478259</v>
      </c>
      <c r="W32" s="88">
        <f t="shared" si="8"/>
        <v>0</v>
      </c>
      <c r="X32" s="76">
        <f>分析係数表!E35</f>
        <v>0.25</v>
      </c>
      <c r="Y32" s="89">
        <f t="shared" si="9"/>
        <v>0</v>
      </c>
    </row>
    <row r="33" spans="1:25" x14ac:dyDescent="0.2">
      <c r="A33" s="6" t="s">
        <v>21</v>
      </c>
      <c r="B33" s="5" t="s">
        <v>38</v>
      </c>
      <c r="C33" s="75">
        <f>最終需要_まとめ!C34</f>
        <v>100</v>
      </c>
      <c r="D33" s="76">
        <f>投入係数表!AE33</f>
        <v>8.8211708099438652E-3</v>
      </c>
      <c r="E33" s="77">
        <f t="shared" si="0"/>
        <v>0.88211708099438657</v>
      </c>
      <c r="F33" s="76">
        <f>分析係数表!C36</f>
        <v>0.6983193277310924</v>
      </c>
      <c r="G33" s="77">
        <f t="shared" si="1"/>
        <v>0.61599940698011357</v>
      </c>
      <c r="H33" s="77">
        <v>0.62591977372927921</v>
      </c>
      <c r="I33" s="77">
        <f t="shared" si="2"/>
        <v>100.62591977372928</v>
      </c>
      <c r="J33" s="76">
        <f>分析係数表!G36</f>
        <v>2.0048115477145148E-3</v>
      </c>
      <c r="K33" s="78">
        <f t="shared" si="3"/>
        <v>0.2017360059617668</v>
      </c>
      <c r="L33" s="79"/>
      <c r="M33" s="80"/>
      <c r="N33" s="81">
        <f>分析係数表!H36</f>
        <v>0.13239571297661262</v>
      </c>
      <c r="O33" s="82">
        <f t="shared" si="4"/>
        <v>6.0973617030555427E-2</v>
      </c>
      <c r="P33" s="76">
        <f>分析係数表!C36</f>
        <v>0.6983193277310924</v>
      </c>
      <c r="Q33" s="82">
        <f t="shared" si="5"/>
        <v>4.257905525411055E-2</v>
      </c>
      <c r="R33" s="83">
        <v>4.3548245936818289E-2</v>
      </c>
      <c r="S33" s="84">
        <f t="shared" si="6"/>
        <v>100.6694680196661</v>
      </c>
      <c r="T33" s="85">
        <f>分析係数表!F36</f>
        <v>0.90136327185244591</v>
      </c>
      <c r="U33" s="86">
        <f t="shared" si="7"/>
        <v>90.739761069851397</v>
      </c>
      <c r="V33" s="87">
        <f>分析係数表!D36</f>
        <v>3.6086607858861267E-3</v>
      </c>
      <c r="W33" s="88">
        <f t="shared" si="8"/>
        <v>0</v>
      </c>
      <c r="X33" s="76">
        <f>分析係数表!E36</f>
        <v>4.0096230954290296E-4</v>
      </c>
      <c r="Y33" s="89">
        <f t="shared" si="9"/>
        <v>0</v>
      </c>
    </row>
    <row r="34" spans="1:25" x14ac:dyDescent="0.2">
      <c r="A34" s="6" t="s">
        <v>22</v>
      </c>
      <c r="B34" s="5" t="s">
        <v>377</v>
      </c>
      <c r="C34" s="90"/>
      <c r="D34" s="76">
        <f>投入係数表!AE34</f>
        <v>0</v>
      </c>
      <c r="E34" s="77">
        <f t="shared" si="0"/>
        <v>0</v>
      </c>
      <c r="F34" s="76">
        <f>分析係数表!C37</f>
        <v>0.25193798449612403</v>
      </c>
      <c r="G34" s="77">
        <f t="shared" si="1"/>
        <v>0</v>
      </c>
      <c r="H34" s="77">
        <v>1.0221122012697148E-2</v>
      </c>
      <c r="I34" s="77">
        <f t="shared" si="2"/>
        <v>1.0221122012697148E-2</v>
      </c>
      <c r="J34" s="76">
        <f>分析係数表!G37</f>
        <v>0.36436436436436437</v>
      </c>
      <c r="K34" s="78">
        <f t="shared" si="3"/>
        <v>3.7242126252470089E-3</v>
      </c>
      <c r="L34" s="79"/>
      <c r="M34" s="80"/>
      <c r="N34" s="81">
        <f>分析係数表!H37</f>
        <v>5.107773218056496E-2</v>
      </c>
      <c r="O34" s="82">
        <f t="shared" si="4"/>
        <v>2.3523375574231731E-2</v>
      </c>
      <c r="P34" s="76">
        <f>分析係数表!C37</f>
        <v>0.25193798449612403</v>
      </c>
      <c r="Q34" s="82">
        <f t="shared" si="5"/>
        <v>5.9264318307172964E-3</v>
      </c>
      <c r="R34" s="83">
        <v>6.5827996180895668E-3</v>
      </c>
      <c r="S34" s="84">
        <f t="shared" si="6"/>
        <v>1.6803921630786714E-2</v>
      </c>
      <c r="T34" s="85">
        <f>分析係数表!F37</f>
        <v>0.67567567567567566</v>
      </c>
      <c r="U34" s="86">
        <f t="shared" si="7"/>
        <v>1.1354001101882914E-2</v>
      </c>
      <c r="V34" s="87">
        <f>分析係数表!D37</f>
        <v>9.1091091091091092E-2</v>
      </c>
      <c r="W34" s="88">
        <f t="shared" si="8"/>
        <v>0</v>
      </c>
      <c r="X34" s="76">
        <f>分析係数表!E37</f>
        <v>7.6576576576576572E-2</v>
      </c>
      <c r="Y34" s="89">
        <f t="shared" si="9"/>
        <v>0</v>
      </c>
    </row>
    <row r="35" spans="1:25" x14ac:dyDescent="0.2">
      <c r="A35" s="6" t="s">
        <v>23</v>
      </c>
      <c r="B35" s="5" t="s">
        <v>193</v>
      </c>
      <c r="C35" s="90"/>
      <c r="D35" s="76">
        <f>投入係数表!AE35</f>
        <v>0</v>
      </c>
      <c r="E35" s="77">
        <f t="shared" si="0"/>
        <v>0</v>
      </c>
      <c r="F35" s="76">
        <f>分析係数表!C38</f>
        <v>5.8638743455497355E-2</v>
      </c>
      <c r="G35" s="77">
        <f t="shared" si="1"/>
        <v>0</v>
      </c>
      <c r="H35" s="77">
        <v>1.675529198635418E-3</v>
      </c>
      <c r="I35" s="77">
        <f t="shared" si="2"/>
        <v>1.675529198635418E-3</v>
      </c>
      <c r="J35" s="76">
        <f>分析係数表!G38</f>
        <v>6.6115702479338845E-2</v>
      </c>
      <c r="K35" s="78">
        <f t="shared" si="3"/>
        <v>1.1077878999242433E-4</v>
      </c>
      <c r="L35" s="79"/>
      <c r="M35" s="80"/>
      <c r="N35" s="81">
        <f>分析係数表!H38</f>
        <v>4.4663133989401971E-2</v>
      </c>
      <c r="O35" s="82">
        <f t="shared" si="4"/>
        <v>2.0569191902272837E-2</v>
      </c>
      <c r="P35" s="76">
        <f>分析係数表!C38</f>
        <v>5.8638743455497355E-2</v>
      </c>
      <c r="Q35" s="82">
        <f t="shared" si="5"/>
        <v>1.2061515670442704E-3</v>
      </c>
      <c r="R35" s="83">
        <v>1.3523650897842184E-3</v>
      </c>
      <c r="S35" s="84">
        <f t="shared" si="6"/>
        <v>3.0278942884196364E-3</v>
      </c>
      <c r="T35" s="85">
        <f>分析係数表!F38</f>
        <v>0.57851239669421484</v>
      </c>
      <c r="U35" s="86">
        <f t="shared" si="7"/>
        <v>1.751674381730368E-3</v>
      </c>
      <c r="V35" s="87">
        <f>分析係数表!D38</f>
        <v>8.2644628099173556E-2</v>
      </c>
      <c r="W35" s="88">
        <f t="shared" si="8"/>
        <v>0</v>
      </c>
      <c r="X35" s="76">
        <f>分析係数表!E38</f>
        <v>0</v>
      </c>
      <c r="Y35" s="89">
        <f t="shared" si="9"/>
        <v>0</v>
      </c>
    </row>
    <row r="36" spans="1:25" x14ac:dyDescent="0.2">
      <c r="A36" s="6" t="s">
        <v>24</v>
      </c>
      <c r="B36" s="5" t="s">
        <v>39</v>
      </c>
      <c r="C36" s="90"/>
      <c r="D36" s="76">
        <f>投入係数表!AE36</f>
        <v>0</v>
      </c>
      <c r="E36" s="77">
        <f t="shared" si="0"/>
        <v>0</v>
      </c>
      <c r="F36" s="76">
        <f>分析係数表!C39</f>
        <v>1</v>
      </c>
      <c r="G36" s="77">
        <f t="shared" si="1"/>
        <v>0</v>
      </c>
      <c r="H36" s="77">
        <v>2.5867948536511648E-3</v>
      </c>
      <c r="I36" s="77">
        <f t="shared" si="2"/>
        <v>2.5867948536511648E-3</v>
      </c>
      <c r="J36" s="76">
        <f>分析係数表!G39</f>
        <v>0.34956843403205917</v>
      </c>
      <c r="K36" s="78">
        <f t="shared" si="3"/>
        <v>9.0426182615302734E-4</v>
      </c>
      <c r="L36" s="79"/>
      <c r="M36" s="80"/>
      <c r="N36" s="81">
        <f>分析係数表!H39</f>
        <v>4.0639069285628906E-3</v>
      </c>
      <c r="O36" s="82">
        <f t="shared" si="4"/>
        <v>1.8715946244708553E-3</v>
      </c>
      <c r="P36" s="76">
        <f>分析係数表!C39</f>
        <v>1</v>
      </c>
      <c r="Q36" s="82">
        <f t="shared" si="5"/>
        <v>1.8715946244708553E-3</v>
      </c>
      <c r="R36" s="83">
        <v>3.3402834232830513E-3</v>
      </c>
      <c r="S36" s="84">
        <f t="shared" si="6"/>
        <v>5.9270782769342157E-3</v>
      </c>
      <c r="T36" s="85">
        <f>分析係数表!F39</f>
        <v>0.6997533908754624</v>
      </c>
      <c r="U36" s="86">
        <f t="shared" si="7"/>
        <v>4.1474931222690104E-3</v>
      </c>
      <c r="V36" s="87">
        <f>分析係数表!D39</f>
        <v>6.7817509247842175E-2</v>
      </c>
      <c r="W36" s="88">
        <f t="shared" si="8"/>
        <v>0</v>
      </c>
      <c r="X36" s="76">
        <f>分析係数表!E39</f>
        <v>8.0764488286066582E-2</v>
      </c>
      <c r="Y36" s="89">
        <f t="shared" si="9"/>
        <v>0</v>
      </c>
    </row>
    <row r="37" spans="1:25" x14ac:dyDescent="0.2">
      <c r="A37" s="6" t="s">
        <v>25</v>
      </c>
      <c r="B37" s="5" t="s">
        <v>40</v>
      </c>
      <c r="C37" s="90"/>
      <c r="D37" s="76">
        <f>投入係数表!AE37</f>
        <v>0</v>
      </c>
      <c r="E37" s="77">
        <f t="shared" si="0"/>
        <v>0</v>
      </c>
      <c r="F37" s="76">
        <f>分析係数表!C40</f>
        <v>0.52321668909825036</v>
      </c>
      <c r="G37" s="77">
        <f t="shared" si="1"/>
        <v>0</v>
      </c>
      <c r="H37" s="77">
        <v>2.7149242007111728E-5</v>
      </c>
      <c r="I37" s="77">
        <f t="shared" si="2"/>
        <v>2.7149242007111728E-5</v>
      </c>
      <c r="J37" s="76">
        <f>分析係数表!G40</f>
        <v>0.58262454434993927</v>
      </c>
      <c r="K37" s="78">
        <f t="shared" si="3"/>
        <v>1.58178147538397E-5</v>
      </c>
      <c r="L37" s="79"/>
      <c r="M37" s="80"/>
      <c r="N37" s="81">
        <f>分析係数表!H40</f>
        <v>2.9881668592374198E-2</v>
      </c>
      <c r="O37" s="82">
        <f t="shared" si="4"/>
        <v>1.3761725179932762E-2</v>
      </c>
      <c r="P37" s="76">
        <f>分析係数表!C40</f>
        <v>0.52321668909825036</v>
      </c>
      <c r="Q37" s="82">
        <f t="shared" si="5"/>
        <v>7.2003642849244433E-3</v>
      </c>
      <c r="R37" s="83">
        <v>7.2030589484748369E-3</v>
      </c>
      <c r="S37" s="84">
        <f t="shared" si="6"/>
        <v>7.2302081904819489E-3</v>
      </c>
      <c r="T37" s="85">
        <f>分析係数表!F40</f>
        <v>0.77642770352369384</v>
      </c>
      <c r="U37" s="86">
        <f t="shared" si="7"/>
        <v>5.6137339413341019E-3</v>
      </c>
      <c r="V37" s="87">
        <f>分析係数表!D40</f>
        <v>0.18529769137302551</v>
      </c>
      <c r="W37" s="88">
        <f t="shared" si="8"/>
        <v>0</v>
      </c>
      <c r="X37" s="76">
        <f>分析係数表!E40</f>
        <v>0.10328068043742406</v>
      </c>
      <c r="Y37" s="89">
        <f t="shared" si="9"/>
        <v>0</v>
      </c>
    </row>
    <row r="38" spans="1:25" x14ac:dyDescent="0.2">
      <c r="A38" s="6" t="s">
        <v>26</v>
      </c>
      <c r="B38" s="5" t="s">
        <v>276</v>
      </c>
      <c r="C38" s="90"/>
      <c r="D38" s="76">
        <f>投入係数表!AE38</f>
        <v>0</v>
      </c>
      <c r="E38" s="77">
        <f t="shared" si="0"/>
        <v>0</v>
      </c>
      <c r="F38" s="76">
        <f>分析係数表!C41</f>
        <v>0.20545717383447781</v>
      </c>
      <c r="G38" s="77">
        <f t="shared" si="1"/>
        <v>0</v>
      </c>
      <c r="H38" s="77">
        <v>9.3339990517653425E-6</v>
      </c>
      <c r="I38" s="77">
        <f t="shared" si="2"/>
        <v>9.3339990517653425E-6</v>
      </c>
      <c r="J38" s="76">
        <f>分析係数表!G41</f>
        <v>0.49662731871838112</v>
      </c>
      <c r="K38" s="78">
        <f t="shared" si="3"/>
        <v>4.6355189219981337E-6</v>
      </c>
      <c r="L38" s="79"/>
      <c r="M38" s="80"/>
      <c r="N38" s="81">
        <f>分析係数表!H41</f>
        <v>5.2870632296107417E-2</v>
      </c>
      <c r="O38" s="82">
        <f t="shared" si="4"/>
        <v>2.4349079085027699E-2</v>
      </c>
      <c r="P38" s="76">
        <f>分析係数表!C41</f>
        <v>0.20545717383447781</v>
      </c>
      <c r="Q38" s="82">
        <f t="shared" si="5"/>
        <v>5.0026929742819836E-3</v>
      </c>
      <c r="R38" s="83">
        <v>5.0312753230770261E-3</v>
      </c>
      <c r="S38" s="84">
        <f t="shared" si="6"/>
        <v>5.0406093221287912E-3</v>
      </c>
      <c r="T38" s="85">
        <f>分析係数表!F41</f>
        <v>0.59106239460370991</v>
      </c>
      <c r="U38" s="86">
        <f t="shared" si="7"/>
        <v>2.9793146161992265E-3</v>
      </c>
      <c r="V38" s="87">
        <f>分析係数表!D41</f>
        <v>0.2799325463743676</v>
      </c>
      <c r="W38" s="88">
        <f t="shared" si="8"/>
        <v>0</v>
      </c>
      <c r="X38" s="76">
        <f>分析係数表!E41</f>
        <v>0.26559865092748736</v>
      </c>
      <c r="Y38" s="89">
        <f t="shared" si="9"/>
        <v>0</v>
      </c>
    </row>
    <row r="39" spans="1:25" x14ac:dyDescent="0.2">
      <c r="A39" s="6" t="s">
        <v>51</v>
      </c>
      <c r="B39" s="5" t="s">
        <v>367</v>
      </c>
      <c r="C39" s="90"/>
      <c r="D39" s="76">
        <f>投入係数表!AE39</f>
        <v>0</v>
      </c>
      <c r="E39" s="77">
        <f>$C$33*D39</f>
        <v>0</v>
      </c>
      <c r="F39" s="76">
        <f>分析係数表!C42</f>
        <v>0.63260340632603407</v>
      </c>
      <c r="G39" s="77">
        <f>E39*F39</f>
        <v>0</v>
      </c>
      <c r="H39" s="77">
        <v>7.456073326237917E-4</v>
      </c>
      <c r="I39" s="77">
        <f>C39+H39</f>
        <v>7.456073326237917E-4</v>
      </c>
      <c r="J39" s="76">
        <f>分析係数表!G42</f>
        <v>0.48091603053435117</v>
      </c>
      <c r="K39" s="78">
        <f>I39*J39</f>
        <v>3.5857451874273953E-4</v>
      </c>
      <c r="L39" s="79"/>
      <c r="M39" s="80"/>
      <c r="N39" s="81">
        <f>分析係数表!H42</f>
        <v>1.4900992071397267E-2</v>
      </c>
      <c r="O39" s="82">
        <f t="shared" si="4"/>
        <v>6.8625136230598032E-3</v>
      </c>
      <c r="P39" s="76">
        <f>分析係数表!C42</f>
        <v>0.63260340632603407</v>
      </c>
      <c r="Q39" s="82">
        <f>O39*P39</f>
        <v>4.3412494939064445E-3</v>
      </c>
      <c r="R39" s="83">
        <v>4.4135444903541099E-3</v>
      </c>
      <c r="S39" s="84">
        <f>I39+R39</f>
        <v>5.1591518229779018E-3</v>
      </c>
      <c r="T39" s="85">
        <f>分析係数表!F42</f>
        <v>0.54580152671755722</v>
      </c>
      <c r="U39" s="86">
        <f>S39*T39</f>
        <v>2.8158729415490072E-3</v>
      </c>
      <c r="V39" s="87">
        <f>分析係数表!D42</f>
        <v>0.26335877862595419</v>
      </c>
      <c r="W39" s="88">
        <f>ROUND(S39*V39,0)</f>
        <v>0</v>
      </c>
      <c r="X39" s="76">
        <f>分析係数表!E42</f>
        <v>0.19083969465648856</v>
      </c>
      <c r="Y39" s="89">
        <f>ROUND(S39*X39,0)</f>
        <v>0</v>
      </c>
    </row>
    <row r="40" spans="1:25" x14ac:dyDescent="0.2">
      <c r="A40" s="6" t="s">
        <v>194</v>
      </c>
      <c r="B40" s="5" t="s">
        <v>41</v>
      </c>
      <c r="C40" s="90"/>
      <c r="D40" s="76">
        <f>投入係数表!AE40</f>
        <v>2.0048115477145148E-3</v>
      </c>
      <c r="E40" s="77">
        <f>$C$33*D40</f>
        <v>0.20048115477145148</v>
      </c>
      <c r="F40" s="76">
        <f>分析係数表!C43</f>
        <v>0.18460513162279235</v>
      </c>
      <c r="G40" s="77">
        <f>E40*F40</f>
        <v>3.7009849964473207E-2</v>
      </c>
      <c r="H40" s="77">
        <v>6.4640412516572862E-2</v>
      </c>
      <c r="I40" s="77">
        <f>C40+H40</f>
        <v>6.4640412516572862E-2</v>
      </c>
      <c r="J40" s="76">
        <f>分析係数表!G43</f>
        <v>0.34455128205128205</v>
      </c>
      <c r="K40" s="78">
        <f>I40*J40</f>
        <v>2.2271937004908919E-2</v>
      </c>
      <c r="L40" s="79"/>
      <c r="M40" s="80"/>
      <c r="N40" s="81">
        <f>分析係数表!H43</f>
        <v>4.0001593688991595E-2</v>
      </c>
      <c r="O40" s="82">
        <f t="shared" si="4"/>
        <v>1.8422362774203324E-2</v>
      </c>
      <c r="P40" s="76">
        <f>分析係数表!C43</f>
        <v>0.18460513162279235</v>
      </c>
      <c r="Q40" s="82">
        <f>O40*P40</f>
        <v>3.4008627047346345E-3</v>
      </c>
      <c r="R40" s="83">
        <v>4.4508550410355197E-3</v>
      </c>
      <c r="S40" s="84">
        <f>I40+R40</f>
        <v>6.9091267557608388E-2</v>
      </c>
      <c r="T40" s="85">
        <f>分析係数表!F43</f>
        <v>0.64423076923076927</v>
      </c>
      <c r="U40" s="86">
        <f>S40*T40</f>
        <v>4.4510720445766948E-2</v>
      </c>
      <c r="V40" s="87">
        <f>分析係数表!D43</f>
        <v>0.36378205128205127</v>
      </c>
      <c r="W40" s="88">
        <f>ROUND(S40*V40,0)</f>
        <v>0</v>
      </c>
      <c r="X40" s="76">
        <f>分析係数表!E43</f>
        <v>0.22596153846153846</v>
      </c>
      <c r="Y40" s="89">
        <f>ROUND(S40*X40,0)</f>
        <v>0</v>
      </c>
    </row>
    <row r="41" spans="1:25" x14ac:dyDescent="0.2">
      <c r="A41" s="6" t="s">
        <v>340</v>
      </c>
      <c r="B41" s="5" t="s">
        <v>42</v>
      </c>
      <c r="C41" s="90"/>
      <c r="D41" s="76">
        <f>投入係数表!AE41</f>
        <v>4.0096230954290296E-4</v>
      </c>
      <c r="E41" s="77">
        <f>$C$33*D41</f>
        <v>4.0096230954290296E-2</v>
      </c>
      <c r="F41" s="76">
        <f>分析係数表!C44</f>
        <v>0.21127596439169138</v>
      </c>
      <c r="G41" s="77">
        <f>E41*F41</f>
        <v>8.47136986333967E-3</v>
      </c>
      <c r="H41" s="77">
        <v>8.6476292840713068E-3</v>
      </c>
      <c r="I41" s="77">
        <f>C41+H41</f>
        <v>8.6476292840713068E-3</v>
      </c>
      <c r="J41" s="76">
        <f>分析係数表!G44</f>
        <v>0.28586387434554972</v>
      </c>
      <c r="K41" s="78">
        <f>I41*J41</f>
        <v>2.4720448110486563E-3</v>
      </c>
      <c r="L41" s="79"/>
      <c r="M41" s="80"/>
      <c r="N41" s="81">
        <f>分析係数表!H44</f>
        <v>0.11633929638631021</v>
      </c>
      <c r="O41" s="82">
        <f t="shared" si="4"/>
        <v>5.3578983367204888E-2</v>
      </c>
      <c r="P41" s="76">
        <f>分析係数表!C44</f>
        <v>0.21127596439169138</v>
      </c>
      <c r="Q41" s="82">
        <f>O41*P41</f>
        <v>1.1319951382032605E-2</v>
      </c>
      <c r="R41" s="83">
        <v>1.1381116993444575E-2</v>
      </c>
      <c r="S41" s="84">
        <f>I41+R41</f>
        <v>2.0028746277515882E-2</v>
      </c>
      <c r="T41" s="85">
        <f>分析係数表!F44</f>
        <v>0.54973821989528793</v>
      </c>
      <c r="U41" s="86">
        <f>S41*T41</f>
        <v>1.1010567325335955E-2</v>
      </c>
      <c r="V41" s="87">
        <f>分析係数表!D44</f>
        <v>0.41256544502617803</v>
      </c>
      <c r="W41" s="88">
        <f>ROUND(S41*V41,0)</f>
        <v>0</v>
      </c>
      <c r="X41" s="76">
        <f>分析係数表!E44</f>
        <v>0.29528795811518327</v>
      </c>
      <c r="Y41" s="89">
        <f>ROUND(S41*X41,0)</f>
        <v>0</v>
      </c>
    </row>
    <row r="42" spans="1:25" x14ac:dyDescent="0.2">
      <c r="A42" s="6" t="s">
        <v>341</v>
      </c>
      <c r="B42" s="5" t="s">
        <v>278</v>
      </c>
      <c r="C42" s="90"/>
      <c r="D42" s="76">
        <f>投入係数表!AE42</f>
        <v>0</v>
      </c>
      <c r="E42" s="77">
        <f>$C$33*D42</f>
        <v>0</v>
      </c>
      <c r="F42" s="76">
        <f>分析係数表!C45</f>
        <v>1</v>
      </c>
      <c r="G42" s="77">
        <f>E42*F42</f>
        <v>0</v>
      </c>
      <c r="H42" s="77">
        <v>2.2705938418855188E-3</v>
      </c>
      <c r="I42" s="77">
        <f>C42+H42</f>
        <v>2.2705938418855188E-3</v>
      </c>
      <c r="J42" s="76">
        <f>分析係数表!G45</f>
        <v>0</v>
      </c>
      <c r="K42" s="78">
        <f>I42*J42</f>
        <v>0</v>
      </c>
      <c r="L42" s="79"/>
      <c r="M42" s="80"/>
      <c r="N42" s="81">
        <f>分析係数表!H45</f>
        <v>0</v>
      </c>
      <c r="O42" s="82">
        <f t="shared" si="4"/>
        <v>0</v>
      </c>
      <c r="P42" s="76">
        <f>分析係数表!C45</f>
        <v>1</v>
      </c>
      <c r="Q42" s="82">
        <f>O42*P42</f>
        <v>0</v>
      </c>
      <c r="R42" s="83">
        <v>2.8367259062777618E-4</v>
      </c>
      <c r="S42" s="84">
        <f>I42+R42</f>
        <v>2.5542664325132951E-3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投入係数表!AE43</f>
        <v>0</v>
      </c>
      <c r="E43" s="77">
        <f>$C$33*D43</f>
        <v>0</v>
      </c>
      <c r="F43" s="76">
        <f>分析係数表!C46</f>
        <v>0.67444574095682608</v>
      </c>
      <c r="G43" s="77">
        <f>E43*F43</f>
        <v>0</v>
      </c>
      <c r="H43" s="77">
        <v>1.3740864406091968E-2</v>
      </c>
      <c r="I43" s="77">
        <f>C43+H43</f>
        <v>1.3740864406091968E-2</v>
      </c>
      <c r="J43" s="76">
        <f>分析係数表!G46</f>
        <v>1.0362694300518135E-2</v>
      </c>
      <c r="K43" s="78">
        <f>I43*J43</f>
        <v>1.4239237726520175E-4</v>
      </c>
      <c r="L43" s="79"/>
      <c r="M43" s="80"/>
      <c r="N43" s="81">
        <f>分析係数表!H46</f>
        <v>2.3785808199529863E-2</v>
      </c>
      <c r="O43" s="82">
        <f t="shared" si="4"/>
        <v>1.0954333243226479E-2</v>
      </c>
      <c r="P43" s="76">
        <f>分析係数表!C46</f>
        <v>0.67444574095682608</v>
      </c>
      <c r="Q43" s="82">
        <f>O43*P43</f>
        <v>7.3881034009158743E-3</v>
      </c>
      <c r="R43" s="83">
        <v>7.801567105617079E-3</v>
      </c>
      <c r="S43" s="84">
        <f>I43+R43</f>
        <v>2.1542431511709047E-2</v>
      </c>
      <c r="T43" s="85">
        <f>分析係数表!F46</f>
        <v>0.31433506044905007</v>
      </c>
      <c r="U43" s="86">
        <f>S43*T43</f>
        <v>6.771541511452585E-3</v>
      </c>
      <c r="V43" s="87">
        <f>分析係数表!D46</f>
        <v>0</v>
      </c>
      <c r="W43" s="88">
        <f>ROUND(S43*V43,0)</f>
        <v>0</v>
      </c>
      <c r="X43" s="76">
        <f>分析係数表!E46</f>
        <v>1.7271157167530224E-3</v>
      </c>
      <c r="Y43" s="89">
        <f>ROUND(S43*X43,0)</f>
        <v>0</v>
      </c>
    </row>
    <row r="44" spans="1:25" x14ac:dyDescent="0.2">
      <c r="A44" s="192">
        <v>40</v>
      </c>
      <c r="B44" s="14" t="s">
        <v>150</v>
      </c>
      <c r="C44" s="197">
        <f>SUM(C5:C43)</f>
        <v>100</v>
      </c>
      <c r="D44" s="92">
        <f>投入係数表!AE44</f>
        <v>9.8636728147554129E-2</v>
      </c>
      <c r="E44" s="91">
        <f>SUM(E5:E43)</f>
        <v>9.8636728147554127</v>
      </c>
      <c r="F44" s="92">
        <f>分析係数表!C47</f>
        <v>0.30293510145279712</v>
      </c>
      <c r="G44" s="91">
        <f>SUM(G5:G43)</f>
        <v>1.9764844537334874</v>
      </c>
      <c r="H44" s="91">
        <f>SUM(H5:H43)</f>
        <v>2.2375006295789115</v>
      </c>
      <c r="I44" s="91">
        <f>SUM(I5:I43)</f>
        <v>102.23750062957889</v>
      </c>
      <c r="J44" s="92">
        <f>分析係数表!G47</f>
        <v>0.26248630220382319</v>
      </c>
      <c r="K44" s="93">
        <f>SUM(K5:K43)</f>
        <v>0.73451470556327991</v>
      </c>
      <c r="L44" s="94">
        <f>最終需要_まとめ!$L$33</f>
        <v>0.627</v>
      </c>
      <c r="M44" s="91">
        <f>K44*L44</f>
        <v>0.46054072038817651</v>
      </c>
      <c r="N44" s="95">
        <f>分析係数表!H47</f>
        <v>1</v>
      </c>
      <c r="O44" s="96">
        <f>SUM(O5:O43)</f>
        <v>0.46054072038817651</v>
      </c>
      <c r="P44" s="92">
        <f>分析係数表!C47</f>
        <v>0.30293510145279712</v>
      </c>
      <c r="Q44" s="96">
        <f>SUM(Q5:Q43)</f>
        <v>0.1180760737807019</v>
      </c>
      <c r="R44" s="91">
        <f>SUM(R5:R43)</f>
        <v>0.13016905792814173</v>
      </c>
      <c r="S44" s="97">
        <f>SUM(S5:S43)</f>
        <v>102.36766968750705</v>
      </c>
      <c r="T44" s="98">
        <f>分析係数表!F47</f>
        <v>0.4935102885669061</v>
      </c>
      <c r="U44" s="99">
        <f>SUM(U5:U43)</f>
        <v>91.585597123219841</v>
      </c>
      <c r="V44" s="100">
        <f>分析係数表!D47</f>
        <v>0.11041032509436259</v>
      </c>
      <c r="W44" s="101">
        <f>SUM(W5:W43)</f>
        <v>0</v>
      </c>
      <c r="X44" s="92">
        <f>分析係数表!E47</f>
        <v>8.4451479361987089E-2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377</v>
      </c>
      <c r="S2" s="3" t="s">
        <v>152</v>
      </c>
      <c r="U2" s="64" t="s">
        <v>209</v>
      </c>
      <c r="W2" s="3" t="s">
        <v>130</v>
      </c>
      <c r="Y2" s="3" t="s">
        <v>153</v>
      </c>
    </row>
    <row r="3" spans="1:25" ht="44" x14ac:dyDescent="0.2">
      <c r="B3" s="65"/>
      <c r="C3" s="66" t="s">
        <v>227</v>
      </c>
      <c r="D3" s="66" t="s">
        <v>381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投入係数表!AF5</f>
        <v>0</v>
      </c>
      <c r="E5" s="77">
        <f t="shared" ref="E5:E38" si="0">$C$34*D5</f>
        <v>0</v>
      </c>
      <c r="F5" s="76">
        <f>分析係数表!C8</f>
        <v>0.98909090909090913</v>
      </c>
      <c r="G5" s="77">
        <f t="shared" ref="G5:G38" si="1">E5*F5</f>
        <v>0</v>
      </c>
      <c r="H5" s="77">
        <f t="array" ref="H5:H43">MMULT(逆行列係数!C5:AO43,'30'!G5:G43)</f>
        <v>3.0665775264302848E-3</v>
      </c>
      <c r="I5" s="77">
        <f t="shared" ref="I5:I38" si="2">C5+H5</f>
        <v>3.0665775264302848E-3</v>
      </c>
      <c r="J5" s="76">
        <f>分析係数表!G8</f>
        <v>0.12014134275618374</v>
      </c>
      <c r="K5" s="78">
        <f t="shared" ref="K5:K38" si="3">I5*J5</f>
        <v>3.6842274169127093E-4</v>
      </c>
      <c r="L5" s="79" t="s">
        <v>186</v>
      </c>
      <c r="M5" s="80" t="s">
        <v>186</v>
      </c>
      <c r="N5" s="81">
        <f>分析係数表!H8</f>
        <v>1.3068249731064983E-2</v>
      </c>
      <c r="O5" s="82">
        <f t="shared" ref="O5:O43" si="4">$M$44*N5</f>
        <v>0.31675161956754738</v>
      </c>
      <c r="P5" s="76">
        <f>分析係数表!C8</f>
        <v>0.98909090909090913</v>
      </c>
      <c r="Q5" s="82">
        <f t="shared" ref="Q5:Q38" si="5">O5*P5</f>
        <v>0.31329614735408323</v>
      </c>
      <c r="R5" s="83">
        <f t="array" ref="R5:R43">MMULT(逆行列係数!C5:AO43,'30'!Q5:Q43)</f>
        <v>0.38172930496474511</v>
      </c>
      <c r="S5" s="84">
        <f t="shared" ref="S5:S38" si="6">I5+R5</f>
        <v>0.38479588249117541</v>
      </c>
      <c r="T5" s="85">
        <f>分析係数表!F8</f>
        <v>0.45141342756183744</v>
      </c>
      <c r="U5" s="86">
        <f t="shared" ref="U5:U38" si="7">S5*T5</f>
        <v>0.17370202822702352</v>
      </c>
      <c r="V5" s="87">
        <f>分析係数表!D8</f>
        <v>0.18992932862190812</v>
      </c>
      <c r="W5" s="88">
        <f t="shared" ref="W5:W38" si="8">ROUND(S5*V5,0)</f>
        <v>0</v>
      </c>
      <c r="X5" s="76">
        <f>分析係数表!E8</f>
        <v>0.11484098939929328</v>
      </c>
      <c r="Y5" s="89">
        <f t="shared" ref="Y5:Y38" si="9">ROUND(S5*X5,0)</f>
        <v>0</v>
      </c>
    </row>
    <row r="6" spans="1:25" x14ac:dyDescent="0.2">
      <c r="A6" s="6" t="s">
        <v>219</v>
      </c>
      <c r="B6" s="5" t="s">
        <v>265</v>
      </c>
      <c r="C6" s="90"/>
      <c r="D6" s="76">
        <f>投入係数表!AF6</f>
        <v>0</v>
      </c>
      <c r="E6" s="77">
        <f t="shared" si="0"/>
        <v>0</v>
      </c>
      <c r="F6" s="76">
        <f>分析係数表!C9</f>
        <v>0.97580645161290325</v>
      </c>
      <c r="G6" s="77">
        <f t="shared" si="1"/>
        <v>0</v>
      </c>
      <c r="H6" s="77">
        <v>4.4160403243100735E-2</v>
      </c>
      <c r="I6" s="77">
        <f t="shared" si="2"/>
        <v>4.4160403243100735E-2</v>
      </c>
      <c r="J6" s="76">
        <f>分析係数表!G9</f>
        <v>0.23846153846153847</v>
      </c>
      <c r="K6" s="78">
        <f t="shared" si="3"/>
        <v>1.0530557696431714E-2</v>
      </c>
      <c r="L6" s="79"/>
      <c r="M6" s="80"/>
      <c r="N6" s="81">
        <f>分析係数表!H9</f>
        <v>6.773178214271485E-4</v>
      </c>
      <c r="O6" s="82">
        <f t="shared" si="4"/>
        <v>1.6417004672708249E-2</v>
      </c>
      <c r="P6" s="76">
        <f>分析係数表!C9</f>
        <v>0.97580645161290325</v>
      </c>
      <c r="Q6" s="82">
        <f t="shared" si="5"/>
        <v>1.6019819075787887E-2</v>
      </c>
      <c r="R6" s="83">
        <v>2.2420470160712413E-2</v>
      </c>
      <c r="S6" s="84">
        <f t="shared" si="6"/>
        <v>6.6580873403813148E-2</v>
      </c>
      <c r="T6" s="85">
        <f>分析係数表!F9</f>
        <v>0.65384615384615385</v>
      </c>
      <c r="U6" s="86">
        <f t="shared" si="7"/>
        <v>4.3533647994800903E-2</v>
      </c>
      <c r="V6" s="87">
        <f>分析係数表!D9</f>
        <v>0.11538461538461539</v>
      </c>
      <c r="W6" s="88">
        <f t="shared" si="8"/>
        <v>0</v>
      </c>
      <c r="X6" s="76">
        <f>分析係数表!E9</f>
        <v>0</v>
      </c>
      <c r="Y6" s="89">
        <f t="shared" si="9"/>
        <v>0</v>
      </c>
    </row>
    <row r="7" spans="1:25" x14ac:dyDescent="0.2">
      <c r="A7" s="6" t="s">
        <v>220</v>
      </c>
      <c r="B7" s="5" t="s">
        <v>266</v>
      </c>
      <c r="C7" s="90"/>
      <c r="D7" s="76">
        <f>投入係数表!AF7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3.2834009345416498E-2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投入係数表!AF8</f>
        <v>0</v>
      </c>
      <c r="E8" s="77">
        <f t="shared" si="0"/>
        <v>0</v>
      </c>
      <c r="F8" s="76">
        <f>分析係数表!C11</f>
        <v>0.58682634730538918</v>
      </c>
      <c r="G8" s="77">
        <f t="shared" si="1"/>
        <v>0</v>
      </c>
      <c r="H8" s="77">
        <v>2.49720956891019E-2</v>
      </c>
      <c r="I8" s="77">
        <f t="shared" si="2"/>
        <v>2.49720956891019E-2</v>
      </c>
      <c r="J8" s="76">
        <f>分析係数表!G11</f>
        <v>0.35416666666666669</v>
      </c>
      <c r="K8" s="78">
        <f t="shared" si="3"/>
        <v>8.8442838898902566E-3</v>
      </c>
      <c r="L8" s="79"/>
      <c r="M8" s="80"/>
      <c r="N8" s="81">
        <f>分析係数表!H11</f>
        <v>-3.9842224789832265E-5</v>
      </c>
      <c r="O8" s="82">
        <f t="shared" si="4"/>
        <v>-9.6570615721813227E-4</v>
      </c>
      <c r="P8" s="76">
        <f>分析係数表!C11</f>
        <v>0.58682634730538918</v>
      </c>
      <c r="Q8" s="82">
        <f t="shared" si="5"/>
        <v>-5.6670181681064047E-4</v>
      </c>
      <c r="R8" s="83">
        <v>6.7376762289369395E-3</v>
      </c>
      <c r="S8" s="84">
        <f t="shared" si="6"/>
        <v>3.1709771918038837E-2</v>
      </c>
      <c r="T8" s="85">
        <f>分析係数表!F11</f>
        <v>0.57638888888888884</v>
      </c>
      <c r="U8" s="86">
        <f t="shared" si="7"/>
        <v>1.8277160202758495E-2</v>
      </c>
      <c r="V8" s="87">
        <f>分析係数表!D11</f>
        <v>0</v>
      </c>
      <c r="W8" s="88">
        <f t="shared" si="8"/>
        <v>0</v>
      </c>
      <c r="X8" s="76">
        <f>分析係数表!E11</f>
        <v>0</v>
      </c>
      <c r="Y8" s="89">
        <f t="shared" si="9"/>
        <v>0</v>
      </c>
    </row>
    <row r="9" spans="1:25" x14ac:dyDescent="0.2">
      <c r="A9" s="6" t="s">
        <v>222</v>
      </c>
      <c r="B9" s="5" t="s">
        <v>190</v>
      </c>
      <c r="C9" s="90"/>
      <c r="D9" s="76">
        <f>投入係数表!AF9</f>
        <v>1.001001001001001E-3</v>
      </c>
      <c r="E9" s="77">
        <f t="shared" si="0"/>
        <v>0.10010010010010009</v>
      </c>
      <c r="F9" s="76">
        <f>分析係数表!C12</f>
        <v>4.9122807017544234E-3</v>
      </c>
      <c r="G9" s="77">
        <f t="shared" si="1"/>
        <v>4.917197899654077E-4</v>
      </c>
      <c r="H9" s="77">
        <v>5.3482853343453114E-4</v>
      </c>
      <c r="I9" s="77">
        <f t="shared" si="2"/>
        <v>5.3482853343453114E-4</v>
      </c>
      <c r="J9" s="76">
        <f>分析係数表!G12</f>
        <v>0.15517241379310345</v>
      </c>
      <c r="K9" s="78">
        <f t="shared" si="3"/>
        <v>8.2990634498461736E-5</v>
      </c>
      <c r="L9" s="79"/>
      <c r="M9" s="80"/>
      <c r="N9" s="81">
        <f>分析係数表!H12</f>
        <v>9.8290768556516195E-2</v>
      </c>
      <c r="O9" s="82">
        <f t="shared" si="4"/>
        <v>2.3823970898571325</v>
      </c>
      <c r="P9" s="76">
        <f>分析係数表!C12</f>
        <v>4.9122807017544234E-3</v>
      </c>
      <c r="Q9" s="82">
        <f t="shared" si="5"/>
        <v>1.1703003248421091E-2</v>
      </c>
      <c r="R9" s="83">
        <v>1.2378250906280124E-2</v>
      </c>
      <c r="S9" s="84">
        <f t="shared" si="6"/>
        <v>1.2913079439714654E-2</v>
      </c>
      <c r="T9" s="85">
        <f>分析係数表!F12</f>
        <v>0.31896551724137934</v>
      </c>
      <c r="U9" s="86">
        <f t="shared" si="7"/>
        <v>4.1188270626676057E-3</v>
      </c>
      <c r="V9" s="87">
        <f>分析係数表!D12</f>
        <v>0.18965517241379309</v>
      </c>
      <c r="W9" s="88">
        <f t="shared" si="8"/>
        <v>0</v>
      </c>
      <c r="X9" s="76">
        <f>分析係数表!E12</f>
        <v>0.12931034482758622</v>
      </c>
      <c r="Y9" s="89">
        <f t="shared" si="9"/>
        <v>0</v>
      </c>
    </row>
    <row r="10" spans="1:25" x14ac:dyDescent="0.2">
      <c r="A10" s="6" t="s">
        <v>223</v>
      </c>
      <c r="B10" s="5" t="s">
        <v>28</v>
      </c>
      <c r="C10" s="90"/>
      <c r="D10" s="76">
        <f>投入係数表!AF10</f>
        <v>1.5015015015015015E-3</v>
      </c>
      <c r="E10" s="77">
        <f t="shared" si="0"/>
        <v>0.15015015015015015</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0.35731127817070896</v>
      </c>
      <c r="P10" s="76">
        <f>分析係数表!C13</f>
        <v>0</v>
      </c>
      <c r="Q10" s="82">
        <f t="shared" si="5"/>
        <v>0</v>
      </c>
      <c r="R10" s="83">
        <v>0</v>
      </c>
      <c r="S10" s="84">
        <f t="shared" si="6"/>
        <v>0</v>
      </c>
      <c r="T10" s="85">
        <f>分析係数表!F13</f>
        <v>0.38505747126436779</v>
      </c>
      <c r="U10" s="86">
        <f t="shared" si="7"/>
        <v>0</v>
      </c>
      <c r="V10" s="87">
        <f>分析係数表!D13</f>
        <v>0.37931034482758619</v>
      </c>
      <c r="W10" s="88">
        <f t="shared" si="8"/>
        <v>0</v>
      </c>
      <c r="X10" s="76">
        <f>分析係数表!E13</f>
        <v>0.33333333333333331</v>
      </c>
      <c r="Y10" s="89">
        <f t="shared" si="9"/>
        <v>0</v>
      </c>
    </row>
    <row r="11" spans="1:25" x14ac:dyDescent="0.2">
      <c r="A11" s="6" t="s">
        <v>224</v>
      </c>
      <c r="B11" s="5" t="s">
        <v>267</v>
      </c>
      <c r="C11" s="90"/>
      <c r="D11" s="76">
        <f>投入係数表!AF11</f>
        <v>1.3013013013013013E-2</v>
      </c>
      <c r="E11" s="77">
        <f t="shared" si="0"/>
        <v>1.3013013013013013</v>
      </c>
      <c r="F11" s="76">
        <f>分析係数表!C14</f>
        <v>0.28421052631578947</v>
      </c>
      <c r="G11" s="77">
        <f t="shared" si="1"/>
        <v>0.36984352773826457</v>
      </c>
      <c r="H11" s="77">
        <v>0.48422894433749497</v>
      </c>
      <c r="I11" s="77">
        <f t="shared" si="2"/>
        <v>0.48422894433749497</v>
      </c>
      <c r="J11" s="76">
        <f>分析係数表!G14</f>
        <v>0.16638935108153077</v>
      </c>
      <c r="K11" s="78">
        <f t="shared" si="3"/>
        <v>8.0570539823210469E-2</v>
      </c>
      <c r="L11" s="79"/>
      <c r="M11" s="80"/>
      <c r="N11" s="81">
        <f>分析係数表!H14</f>
        <v>1.2351089684848001E-3</v>
      </c>
      <c r="O11" s="82">
        <f t="shared" si="4"/>
        <v>2.9936890873762098E-2</v>
      </c>
      <c r="P11" s="76">
        <f>分析係数表!C14</f>
        <v>0.28421052631578947</v>
      </c>
      <c r="Q11" s="82">
        <f t="shared" si="5"/>
        <v>8.5083795114902806E-3</v>
      </c>
      <c r="R11" s="83">
        <v>3.6798671887487554E-2</v>
      </c>
      <c r="S11" s="84">
        <f t="shared" si="6"/>
        <v>0.5210276162249825</v>
      </c>
      <c r="T11" s="85">
        <f>分析係数表!F14</f>
        <v>0.35440931780366058</v>
      </c>
      <c r="U11" s="86">
        <f t="shared" si="7"/>
        <v>0.18465704202316352</v>
      </c>
      <c r="V11" s="87">
        <f>分析係数表!D14</f>
        <v>9.9833610648918464E-2</v>
      </c>
      <c r="W11" s="88">
        <f t="shared" si="8"/>
        <v>0</v>
      </c>
      <c r="X11" s="76">
        <f>分析係数表!E14</f>
        <v>6.8219633943427616E-2</v>
      </c>
      <c r="Y11" s="89">
        <f t="shared" si="9"/>
        <v>0</v>
      </c>
    </row>
    <row r="12" spans="1:25" x14ac:dyDescent="0.2">
      <c r="A12" s="6" t="s">
        <v>225</v>
      </c>
      <c r="B12" s="5" t="s">
        <v>29</v>
      </c>
      <c r="C12" s="90"/>
      <c r="D12" s="76">
        <f>投入係数表!AF12</f>
        <v>5.005005005005005E-4</v>
      </c>
      <c r="E12" s="77">
        <f t="shared" si="0"/>
        <v>5.0050050050050046E-2</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0.2211467100029523</v>
      </c>
      <c r="P12" s="76">
        <f>分析係数表!C15</f>
        <v>0</v>
      </c>
      <c r="Q12" s="82">
        <f t="shared" si="5"/>
        <v>0</v>
      </c>
      <c r="R12" s="83">
        <v>0</v>
      </c>
      <c r="S12" s="84">
        <f t="shared" si="6"/>
        <v>0</v>
      </c>
      <c r="T12" s="85">
        <f>分析係数表!F15</f>
        <v>0.30337941628264209</v>
      </c>
      <c r="U12" s="86">
        <f t="shared" si="7"/>
        <v>0</v>
      </c>
      <c r="V12" s="87">
        <f>分析係数表!D15</f>
        <v>4.6082949308755762E-2</v>
      </c>
      <c r="W12" s="88">
        <f t="shared" si="8"/>
        <v>0</v>
      </c>
      <c r="X12" s="76">
        <f>分析係数表!E15</f>
        <v>4.3010752688172046E-2</v>
      </c>
      <c r="Y12" s="89">
        <f t="shared" si="9"/>
        <v>0</v>
      </c>
    </row>
    <row r="13" spans="1:25" x14ac:dyDescent="0.2">
      <c r="A13" s="6" t="s">
        <v>226</v>
      </c>
      <c r="B13" s="5" t="s">
        <v>30</v>
      </c>
      <c r="C13" s="90"/>
      <c r="D13" s="76">
        <f>投入係数表!AF13</f>
        <v>2.7027027027027029E-2</v>
      </c>
      <c r="E13" s="77">
        <f t="shared" si="0"/>
        <v>2.7027027027027026</v>
      </c>
      <c r="F13" s="76">
        <f>分析係数表!C16</f>
        <v>1.2870012870012881E-2</v>
      </c>
      <c r="G13" s="77">
        <f t="shared" si="1"/>
        <v>3.4783818567602383E-2</v>
      </c>
      <c r="H13" s="77">
        <v>3.5773392267878151E-2</v>
      </c>
      <c r="I13" s="77">
        <f t="shared" si="2"/>
        <v>3.5773392267878151E-2</v>
      </c>
      <c r="J13" s="76">
        <f>分析係数表!G16</f>
        <v>4.3478260869565216E-2</v>
      </c>
      <c r="K13" s="78">
        <f t="shared" si="3"/>
        <v>1.5553648812120936E-3</v>
      </c>
      <c r="L13" s="79"/>
      <c r="M13" s="80"/>
      <c r="N13" s="81">
        <f>分析係数表!H16</f>
        <v>1.7650105581895694E-2</v>
      </c>
      <c r="O13" s="82">
        <f t="shared" si="4"/>
        <v>0.42780782764763264</v>
      </c>
      <c r="P13" s="76">
        <f>分析係数表!C16</f>
        <v>1.2870012870012881E-2</v>
      </c>
      <c r="Q13" s="82">
        <f t="shared" si="5"/>
        <v>5.5058922477172843E-3</v>
      </c>
      <c r="R13" s="83">
        <v>5.9355530545628366E-3</v>
      </c>
      <c r="S13" s="84">
        <f t="shared" si="6"/>
        <v>4.1708945322440988E-2</v>
      </c>
      <c r="T13" s="85">
        <f>分析係数表!F16</f>
        <v>0.30434782608695654</v>
      </c>
      <c r="U13" s="86">
        <f t="shared" si="7"/>
        <v>1.2694026837264649E-2</v>
      </c>
      <c r="V13" s="87">
        <f>分析係数表!D16</f>
        <v>0</v>
      </c>
      <c r="W13" s="88">
        <f t="shared" si="8"/>
        <v>0</v>
      </c>
      <c r="X13" s="76">
        <f>分析係数表!E16</f>
        <v>0</v>
      </c>
      <c r="Y13" s="89">
        <f t="shared" si="9"/>
        <v>0</v>
      </c>
    </row>
    <row r="14" spans="1:25" x14ac:dyDescent="0.2">
      <c r="A14" s="6" t="s">
        <v>2</v>
      </c>
      <c r="B14" s="5" t="s">
        <v>364</v>
      </c>
      <c r="C14" s="90"/>
      <c r="D14" s="76">
        <f>投入係数表!AF14</f>
        <v>2.5025025025025025E-3</v>
      </c>
      <c r="E14" s="77">
        <f t="shared" si="0"/>
        <v>0.25025025025025027</v>
      </c>
      <c r="F14" s="76">
        <f>分析係数表!C17</f>
        <v>0.42397137745974955</v>
      </c>
      <c r="G14" s="77">
        <f t="shared" si="1"/>
        <v>0.10609894330824564</v>
      </c>
      <c r="H14" s="77">
        <v>0.20838649443532267</v>
      </c>
      <c r="I14" s="77">
        <f t="shared" si="2"/>
        <v>0.20838649443532267</v>
      </c>
      <c r="J14" s="76">
        <f>分析係数表!G17</f>
        <v>0.21220930232558138</v>
      </c>
      <c r="K14" s="78">
        <f t="shared" si="3"/>
        <v>4.4221552598193471E-2</v>
      </c>
      <c r="L14" s="79"/>
      <c r="M14" s="80"/>
      <c r="N14" s="81">
        <f>分析係数表!H17</f>
        <v>2.9483246344475873E-3</v>
      </c>
      <c r="O14" s="82">
        <f t="shared" si="4"/>
        <v>7.1462255634141783E-2</v>
      </c>
      <c r="P14" s="76">
        <f>分析係数表!C17</f>
        <v>0.42397137745974955</v>
      </c>
      <c r="Q14" s="82">
        <f t="shared" si="5"/>
        <v>3.0297950957587839E-2</v>
      </c>
      <c r="R14" s="83">
        <v>6.0880061746836953E-2</v>
      </c>
      <c r="S14" s="84">
        <f t="shared" si="6"/>
        <v>0.26926655618215961</v>
      </c>
      <c r="T14" s="85">
        <f>分析係数表!F17</f>
        <v>0.32194767441860467</v>
      </c>
      <c r="U14" s="86">
        <f t="shared" si="7"/>
        <v>8.6689741561552847E-2</v>
      </c>
      <c r="V14" s="87">
        <f>分析係数表!D17</f>
        <v>4.1908914728682169E-2</v>
      </c>
      <c r="W14" s="88">
        <f t="shared" si="8"/>
        <v>0</v>
      </c>
      <c r="X14" s="76">
        <f>分析係数表!E17</f>
        <v>4.2151162790697673E-2</v>
      </c>
      <c r="Y14" s="89">
        <f t="shared" si="9"/>
        <v>0</v>
      </c>
    </row>
    <row r="15" spans="1:25" x14ac:dyDescent="0.2">
      <c r="A15" s="6" t="s">
        <v>3</v>
      </c>
      <c r="B15" s="5" t="s">
        <v>31</v>
      </c>
      <c r="C15" s="90"/>
      <c r="D15" s="76">
        <f>投入係数表!AF15</f>
        <v>0</v>
      </c>
      <c r="E15" s="77">
        <f t="shared" si="0"/>
        <v>0</v>
      </c>
      <c r="F15" s="76">
        <f>分析係数表!C18</f>
        <v>0.3411764705882353</v>
      </c>
      <c r="G15" s="77">
        <f t="shared" si="1"/>
        <v>0</v>
      </c>
      <c r="H15" s="77">
        <v>2.121606190886257E-2</v>
      </c>
      <c r="I15" s="77">
        <f t="shared" si="2"/>
        <v>2.121606190886257E-2</v>
      </c>
      <c r="J15" s="76">
        <f>分析係数表!G18</f>
        <v>0.21582733812949639</v>
      </c>
      <c r="K15" s="78">
        <f t="shared" si="3"/>
        <v>4.5790061673804108E-3</v>
      </c>
      <c r="L15" s="79"/>
      <c r="M15" s="80"/>
      <c r="N15" s="81">
        <f>分析係数表!H18</f>
        <v>4.7810669747798716E-4</v>
      </c>
      <c r="O15" s="82">
        <f t="shared" si="4"/>
        <v>1.1588473886617587E-2</v>
      </c>
      <c r="P15" s="76">
        <f>分析係数表!C18</f>
        <v>0.3411764705882353</v>
      </c>
      <c r="Q15" s="82">
        <f t="shared" si="5"/>
        <v>3.9537146201401177E-3</v>
      </c>
      <c r="R15" s="83">
        <v>8.2260816889138787E-3</v>
      </c>
      <c r="S15" s="84">
        <f t="shared" si="6"/>
        <v>2.944214359777645E-2</v>
      </c>
      <c r="T15" s="85">
        <f>分析係数表!F18</f>
        <v>0.45899280575539569</v>
      </c>
      <c r="U15" s="86">
        <f t="shared" si="7"/>
        <v>1.3513732097396673E-2</v>
      </c>
      <c r="V15" s="87">
        <f>分析係数表!D18</f>
        <v>0.1223021582733813</v>
      </c>
      <c r="W15" s="88">
        <f t="shared" si="8"/>
        <v>0</v>
      </c>
      <c r="X15" s="76">
        <f>分析係数表!E18</f>
        <v>0.12949640287769784</v>
      </c>
      <c r="Y15" s="89">
        <f t="shared" si="9"/>
        <v>0</v>
      </c>
    </row>
    <row r="16" spans="1:25" x14ac:dyDescent="0.2">
      <c r="A16" s="6" t="s">
        <v>4</v>
      </c>
      <c r="B16" s="5" t="s">
        <v>32</v>
      </c>
      <c r="C16" s="90"/>
      <c r="D16" s="76">
        <f>投入係数表!AF16</f>
        <v>5.005005005005005E-4</v>
      </c>
      <c r="E16" s="77">
        <f t="shared" si="0"/>
        <v>5.0050050050050046E-2</v>
      </c>
      <c r="F16" s="76">
        <f>分析係数表!C19</f>
        <v>3.2631144155307767E-2</v>
      </c>
      <c r="G16" s="77">
        <f t="shared" si="1"/>
        <v>1.6331903981635519E-3</v>
      </c>
      <c r="H16" s="77">
        <v>5.3948182649489786E-3</v>
      </c>
      <c r="I16" s="77">
        <f t="shared" si="2"/>
        <v>5.3948182649489786E-3</v>
      </c>
      <c r="J16" s="76">
        <f>分析係数表!G19</f>
        <v>5.8988764044943819E-2</v>
      </c>
      <c r="K16" s="78">
        <f t="shared" si="3"/>
        <v>3.1823366169642851E-4</v>
      </c>
      <c r="L16" s="79"/>
      <c r="M16" s="80"/>
      <c r="N16" s="81">
        <f>分析係数表!H19</f>
        <v>-1.1952667436949679E-4</v>
      </c>
      <c r="O16" s="82">
        <f t="shared" si="4"/>
        <v>-2.8971184716543967E-3</v>
      </c>
      <c r="P16" s="76">
        <f>分析係数表!C19</f>
        <v>3.2631144155307767E-2</v>
      </c>
      <c r="Q16" s="82">
        <f t="shared" si="5"/>
        <v>-9.4536290483559533E-5</v>
      </c>
      <c r="R16" s="83">
        <v>6.0820370781688288E-4</v>
      </c>
      <c r="S16" s="84">
        <f t="shared" si="6"/>
        <v>6.0030219727658617E-3</v>
      </c>
      <c r="T16" s="85">
        <f>分析係数表!F19</f>
        <v>0.2443820224719101</v>
      </c>
      <c r="U16" s="86">
        <f t="shared" si="7"/>
        <v>1.4670306506478369E-3</v>
      </c>
      <c r="V16" s="87">
        <f>分析係数表!D19</f>
        <v>4.49438202247191E-2</v>
      </c>
      <c r="W16" s="88">
        <f t="shared" si="8"/>
        <v>0</v>
      </c>
      <c r="X16" s="76">
        <f>分析係数表!E19</f>
        <v>4.7752808988764044E-2</v>
      </c>
      <c r="Y16" s="89">
        <f t="shared" si="9"/>
        <v>0</v>
      </c>
    </row>
    <row r="17" spans="1:25" x14ac:dyDescent="0.2">
      <c r="A17" s="6" t="s">
        <v>5</v>
      </c>
      <c r="B17" s="5" t="s">
        <v>33</v>
      </c>
      <c r="C17" s="90"/>
      <c r="D17" s="76">
        <f>投入係数表!AF17</f>
        <v>0</v>
      </c>
      <c r="E17" s="77">
        <f t="shared" si="0"/>
        <v>0</v>
      </c>
      <c r="F17" s="76">
        <f>分析係数表!C20</f>
        <v>6.4516129032258118E-2</v>
      </c>
      <c r="G17" s="77">
        <f t="shared" si="1"/>
        <v>0</v>
      </c>
      <c r="H17" s="77">
        <v>3.1744431856070305E-3</v>
      </c>
      <c r="I17" s="77">
        <f t="shared" si="2"/>
        <v>3.1744431856070305E-3</v>
      </c>
      <c r="J17" s="76">
        <f>分析係数表!G20</f>
        <v>0.10153846153846154</v>
      </c>
      <c r="K17" s="78">
        <f t="shared" si="3"/>
        <v>3.2232807730779079E-4</v>
      </c>
      <c r="L17" s="79"/>
      <c r="M17" s="80"/>
      <c r="N17" s="81">
        <f>分析係数表!H20</f>
        <v>5.9763337184748399E-4</v>
      </c>
      <c r="O17" s="82">
        <f t="shared" si="4"/>
        <v>1.4485592358271985E-2</v>
      </c>
      <c r="P17" s="76">
        <f>分析係数表!C20</f>
        <v>6.4516129032258118E-2</v>
      </c>
      <c r="Q17" s="82">
        <f t="shared" si="5"/>
        <v>9.3455434569496754E-4</v>
      </c>
      <c r="R17" s="83">
        <v>2.2058519383802251E-3</v>
      </c>
      <c r="S17" s="84">
        <f t="shared" si="6"/>
        <v>5.3802951239872556E-3</v>
      </c>
      <c r="T17" s="85">
        <f>分析係数表!F20</f>
        <v>0.22461538461538461</v>
      </c>
      <c r="U17" s="86">
        <f t="shared" si="7"/>
        <v>1.2084970586186759E-3</v>
      </c>
      <c r="V17" s="87">
        <f>分析係数表!D20</f>
        <v>1.2307692307692308E-2</v>
      </c>
      <c r="W17" s="88">
        <f t="shared" si="8"/>
        <v>0</v>
      </c>
      <c r="X17" s="76">
        <f>分析係数表!E20</f>
        <v>1.2307692307692308E-2</v>
      </c>
      <c r="Y17" s="89">
        <f t="shared" si="9"/>
        <v>0</v>
      </c>
    </row>
    <row r="18" spans="1:25" x14ac:dyDescent="0.2">
      <c r="A18" s="6" t="s">
        <v>6</v>
      </c>
      <c r="B18" s="5" t="s">
        <v>34</v>
      </c>
      <c r="C18" s="90"/>
      <c r="D18" s="76">
        <f>投入係数表!AF18</f>
        <v>2.5025025025025025E-3</v>
      </c>
      <c r="E18" s="77">
        <f t="shared" si="0"/>
        <v>0.25025025025025027</v>
      </c>
      <c r="F18" s="76">
        <f>分析係数表!C21</f>
        <v>0.91527001862197399</v>
      </c>
      <c r="G18" s="77">
        <f t="shared" si="1"/>
        <v>0.22904655120670023</v>
      </c>
      <c r="H18" s="77">
        <v>0.34634366485599205</v>
      </c>
      <c r="I18" s="77">
        <f t="shared" si="2"/>
        <v>0.34634366485599205</v>
      </c>
      <c r="J18" s="76">
        <f>分析係数表!G21</f>
        <v>0.28514332965821387</v>
      </c>
      <c r="K18" s="78">
        <f t="shared" si="3"/>
        <v>9.8757585803066081E-2</v>
      </c>
      <c r="L18" s="79"/>
      <c r="M18" s="80"/>
      <c r="N18" s="81">
        <f>分析係数表!H21</f>
        <v>9.9605561974580657E-4</v>
      </c>
      <c r="O18" s="82">
        <f t="shared" si="4"/>
        <v>2.4142653930453308E-2</v>
      </c>
      <c r="P18" s="76">
        <f>分析係数表!C21</f>
        <v>0.91527001862197399</v>
      </c>
      <c r="Q18" s="82">
        <f t="shared" si="5"/>
        <v>2.2097047312509874E-2</v>
      </c>
      <c r="R18" s="83">
        <v>4.6291307879527857E-2</v>
      </c>
      <c r="S18" s="84">
        <f t="shared" si="6"/>
        <v>0.39263497273551989</v>
      </c>
      <c r="T18" s="85">
        <f>分析係数表!F21</f>
        <v>0.42530319735391398</v>
      </c>
      <c r="U18" s="86">
        <f t="shared" si="7"/>
        <v>0.16698890929738344</v>
      </c>
      <c r="V18" s="87">
        <f>分析係数表!D21</f>
        <v>8.7513781697905177E-2</v>
      </c>
      <c r="W18" s="88">
        <f t="shared" si="8"/>
        <v>0</v>
      </c>
      <c r="X18" s="76">
        <f>分析係数表!E21</f>
        <v>7.5661521499448728E-2</v>
      </c>
      <c r="Y18" s="89">
        <f t="shared" si="9"/>
        <v>0</v>
      </c>
    </row>
    <row r="19" spans="1:25" x14ac:dyDescent="0.2">
      <c r="A19" s="6" t="s">
        <v>7</v>
      </c>
      <c r="B19" s="5" t="s">
        <v>268</v>
      </c>
      <c r="C19" s="90"/>
      <c r="D19" s="76">
        <f>投入係数表!AF19</f>
        <v>0</v>
      </c>
      <c r="E19" s="77">
        <f t="shared" si="0"/>
        <v>0</v>
      </c>
      <c r="F19" s="76">
        <f>分析係数表!C22</f>
        <v>0.14107142857142863</v>
      </c>
      <c r="G19" s="77">
        <f t="shared" si="1"/>
        <v>0</v>
      </c>
      <c r="H19" s="77">
        <v>4.3391321307270341E-3</v>
      </c>
      <c r="I19" s="77">
        <f t="shared" si="2"/>
        <v>4.3391321307270341E-3</v>
      </c>
      <c r="J19" s="76">
        <f>分析係数表!G22</f>
        <v>0.19425587467362923</v>
      </c>
      <c r="K19" s="78">
        <f t="shared" si="3"/>
        <v>8.429019073788285E-4</v>
      </c>
      <c r="L19" s="79"/>
      <c r="M19" s="80"/>
      <c r="N19" s="81">
        <f>分析係数表!H22</f>
        <v>3.9842224789832265E-5</v>
      </c>
      <c r="O19" s="82">
        <f t="shared" si="4"/>
        <v>9.6570615721813227E-4</v>
      </c>
      <c r="P19" s="76">
        <f>分析係数表!C22</f>
        <v>0.14107142857142863</v>
      </c>
      <c r="Q19" s="82">
        <f t="shared" si="5"/>
        <v>1.3623354717898656E-4</v>
      </c>
      <c r="R19" s="83">
        <v>1.1447463219952899E-3</v>
      </c>
      <c r="S19" s="84">
        <f t="shared" si="6"/>
        <v>5.4838784527223242E-3</v>
      </c>
      <c r="T19" s="85">
        <f>分析係数表!F22</f>
        <v>0.41148825065274153</v>
      </c>
      <c r="U19" s="86">
        <f t="shared" si="7"/>
        <v>2.2565515513029723E-3</v>
      </c>
      <c r="V19" s="87">
        <f>分析係数表!D22</f>
        <v>6.2663185378590081E-3</v>
      </c>
      <c r="W19" s="88">
        <f t="shared" si="8"/>
        <v>0</v>
      </c>
      <c r="X19" s="76">
        <f>分析係数表!E22</f>
        <v>5.2219321148825066E-3</v>
      </c>
      <c r="Y19" s="89">
        <f t="shared" si="9"/>
        <v>0</v>
      </c>
    </row>
    <row r="20" spans="1:25" x14ac:dyDescent="0.2">
      <c r="A20" s="6" t="s">
        <v>8</v>
      </c>
      <c r="B20" s="5" t="s">
        <v>269</v>
      </c>
      <c r="C20" s="90"/>
      <c r="D20" s="76">
        <f>投入係数表!AF20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9.6570615721813227E-4</v>
      </c>
      <c r="P20" s="76">
        <f>分析係数表!C23</f>
        <v>0</v>
      </c>
      <c r="Q20" s="82">
        <f t="shared" si="5"/>
        <v>0</v>
      </c>
      <c r="R20" s="83">
        <v>0</v>
      </c>
      <c r="S20" s="84">
        <f t="shared" si="6"/>
        <v>0</v>
      </c>
      <c r="T20" s="85">
        <f>分析係数表!F23</f>
        <v>0.43755958055290756</v>
      </c>
      <c r="U20" s="86">
        <f t="shared" si="7"/>
        <v>0</v>
      </c>
      <c r="V20" s="87">
        <f>分析係数表!D23</f>
        <v>4.9571020019065777E-2</v>
      </c>
      <c r="W20" s="88">
        <f t="shared" si="8"/>
        <v>0</v>
      </c>
      <c r="X20" s="76">
        <f>分析係数表!E23</f>
        <v>4.38512869399428E-2</v>
      </c>
      <c r="Y20" s="89">
        <f t="shared" si="9"/>
        <v>0</v>
      </c>
    </row>
    <row r="21" spans="1:25" x14ac:dyDescent="0.2">
      <c r="A21" s="6" t="s">
        <v>9</v>
      </c>
      <c r="B21" s="5" t="s">
        <v>270</v>
      </c>
      <c r="C21" s="90"/>
      <c r="D21" s="76">
        <f>投入係数表!AF21</f>
        <v>0</v>
      </c>
      <c r="E21" s="77">
        <f t="shared" si="0"/>
        <v>0</v>
      </c>
      <c r="F21" s="76">
        <f>分析係数表!C24</f>
        <v>1</v>
      </c>
      <c r="G21" s="77">
        <f t="shared" si="1"/>
        <v>0</v>
      </c>
      <c r="H21" s="77">
        <v>6.1284035363929255E-2</v>
      </c>
      <c r="I21" s="77">
        <f t="shared" si="2"/>
        <v>6.1284035363929255E-2</v>
      </c>
      <c r="J21" s="76">
        <f>分析係数表!G24</f>
        <v>0.20760410380205191</v>
      </c>
      <c r="K21" s="78">
        <f t="shared" si="3"/>
        <v>1.272281723910179E-2</v>
      </c>
      <c r="L21" s="79"/>
      <c r="M21" s="80"/>
      <c r="N21" s="81">
        <f>分析係数表!H24</f>
        <v>3.9842224789832264E-4</v>
      </c>
      <c r="O21" s="82">
        <f t="shared" si="4"/>
        <v>9.6570615721813229E-3</v>
      </c>
      <c r="P21" s="76">
        <f>分析係数表!C24</f>
        <v>1</v>
      </c>
      <c r="Q21" s="82">
        <f t="shared" si="5"/>
        <v>9.6570615721813229E-3</v>
      </c>
      <c r="R21" s="83">
        <v>2.0642972632576712E-2</v>
      </c>
      <c r="S21" s="84">
        <f t="shared" si="6"/>
        <v>8.1927007996505971E-2</v>
      </c>
      <c r="T21" s="85">
        <f>分析係数表!F24</f>
        <v>0.38986119493059745</v>
      </c>
      <c r="U21" s="86">
        <f t="shared" si="7"/>
        <v>3.1940161234606433E-2</v>
      </c>
      <c r="V21" s="87">
        <f>分析係数表!D24</f>
        <v>0.12190706095353047</v>
      </c>
      <c r="W21" s="88">
        <f t="shared" si="8"/>
        <v>0</v>
      </c>
      <c r="X21" s="76">
        <f>分析係数表!E24</f>
        <v>0.12492456246228123</v>
      </c>
      <c r="Y21" s="89">
        <f t="shared" si="9"/>
        <v>0</v>
      </c>
    </row>
    <row r="22" spans="1:25" x14ac:dyDescent="0.2">
      <c r="A22" s="6" t="s">
        <v>10</v>
      </c>
      <c r="B22" s="5" t="s">
        <v>271</v>
      </c>
      <c r="C22" s="90"/>
      <c r="D22" s="76">
        <f>投入係数表!AF22</f>
        <v>0</v>
      </c>
      <c r="E22" s="77">
        <f t="shared" si="0"/>
        <v>0</v>
      </c>
      <c r="F22" s="76">
        <f>分析係数表!C25</f>
        <v>2.3217247097844118E-2</v>
      </c>
      <c r="G22" s="77">
        <f t="shared" si="1"/>
        <v>0</v>
      </c>
      <c r="H22" s="77">
        <v>1.3397256009741194E-3</v>
      </c>
      <c r="I22" s="77">
        <f t="shared" si="2"/>
        <v>1.3397256009741194E-3</v>
      </c>
      <c r="J22" s="76">
        <f>分析係数表!G25</f>
        <v>0.19607843137254902</v>
      </c>
      <c r="K22" s="78">
        <f t="shared" si="3"/>
        <v>2.6269129430865086E-4</v>
      </c>
      <c r="L22" s="79"/>
      <c r="M22" s="80"/>
      <c r="N22" s="81">
        <f>分析係数表!H25</f>
        <v>5.5779114705765173E-4</v>
      </c>
      <c r="O22" s="82">
        <f t="shared" si="4"/>
        <v>1.3519886201053852E-2</v>
      </c>
      <c r="P22" s="76">
        <f>分析係数表!C25</f>
        <v>2.3217247097844118E-2</v>
      </c>
      <c r="Q22" s="82">
        <f t="shared" si="5"/>
        <v>3.1389453866460028E-4</v>
      </c>
      <c r="R22" s="83">
        <v>1.0772066911444379E-3</v>
      </c>
      <c r="S22" s="84">
        <f t="shared" si="6"/>
        <v>2.4169322921185573E-3</v>
      </c>
      <c r="T22" s="85">
        <f>分析係数表!F25</f>
        <v>0.34640522875816993</v>
      </c>
      <c r="U22" s="86">
        <f t="shared" si="7"/>
        <v>8.372379835443368E-4</v>
      </c>
      <c r="V22" s="87">
        <f>分析係数表!D25</f>
        <v>3.9215686274509803E-2</v>
      </c>
      <c r="W22" s="88">
        <f t="shared" si="8"/>
        <v>0</v>
      </c>
      <c r="X22" s="76">
        <f>分析係数表!E25</f>
        <v>3.9215686274509803E-2</v>
      </c>
      <c r="Y22" s="89">
        <f t="shared" si="9"/>
        <v>0</v>
      </c>
    </row>
    <row r="23" spans="1:25" x14ac:dyDescent="0.2">
      <c r="A23" s="6" t="s">
        <v>11</v>
      </c>
      <c r="B23" s="5" t="s">
        <v>35</v>
      </c>
      <c r="C23" s="90"/>
      <c r="D23" s="76">
        <f>投入係数表!AF23</f>
        <v>5.005005005005005E-4</v>
      </c>
      <c r="E23" s="77">
        <f t="shared" si="0"/>
        <v>5.0050050050050046E-2</v>
      </c>
      <c r="F23" s="76">
        <f>分析係数表!C26</f>
        <v>0.3263433813892529</v>
      </c>
      <c r="G23" s="77">
        <f t="shared" si="1"/>
        <v>1.633350257203468E-2</v>
      </c>
      <c r="H23" s="77">
        <v>2.6487382855866305E-2</v>
      </c>
      <c r="I23" s="77">
        <f t="shared" si="2"/>
        <v>2.6487382855866305E-2</v>
      </c>
      <c r="J23" s="76">
        <f>分析係数表!G26</f>
        <v>0.19720279720279721</v>
      </c>
      <c r="K23" s="78">
        <f t="shared" si="3"/>
        <v>5.2233859897582507E-3</v>
      </c>
      <c r="L23" s="79"/>
      <c r="M23" s="80"/>
      <c r="N23" s="81">
        <f>分析係数表!H26</f>
        <v>1.195266743694968E-2</v>
      </c>
      <c r="O23" s="82">
        <f t="shared" si="4"/>
        <v>0.28971184716543968</v>
      </c>
      <c r="P23" s="76">
        <f>分析係数表!C26</f>
        <v>0.3263433813892529</v>
      </c>
      <c r="Q23" s="82">
        <f t="shared" si="5"/>
        <v>9.4545543832496026E-2</v>
      </c>
      <c r="R23" s="83">
        <v>0.10031023214118655</v>
      </c>
      <c r="S23" s="84">
        <f t="shared" si="6"/>
        <v>0.12679761499705286</v>
      </c>
      <c r="T23" s="85">
        <f>分析係数表!F26</f>
        <v>0.33496503496503499</v>
      </c>
      <c r="U23" s="86">
        <f t="shared" si="7"/>
        <v>4.2472767540970853E-2</v>
      </c>
      <c r="V23" s="87">
        <f>分析係数表!D26</f>
        <v>7.8321678321678329E-2</v>
      </c>
      <c r="W23" s="88">
        <f t="shared" si="8"/>
        <v>0</v>
      </c>
      <c r="X23" s="76">
        <f>分析係数表!E26</f>
        <v>8.3216783216783219E-2</v>
      </c>
      <c r="Y23" s="89">
        <f t="shared" si="9"/>
        <v>0</v>
      </c>
    </row>
    <row r="24" spans="1:25" x14ac:dyDescent="0.2">
      <c r="A24" s="6" t="s">
        <v>12</v>
      </c>
      <c r="B24" s="5" t="s">
        <v>365</v>
      </c>
      <c r="C24" s="90"/>
      <c r="D24" s="76">
        <f>投入係数表!AF24</f>
        <v>0</v>
      </c>
      <c r="E24" s="77">
        <f t="shared" si="0"/>
        <v>0</v>
      </c>
      <c r="F24" s="76">
        <f>分析係数表!C27</f>
        <v>4.6641791044776171E-2</v>
      </c>
      <c r="G24" s="77">
        <f t="shared" si="1"/>
        <v>0</v>
      </c>
      <c r="H24" s="77">
        <v>7.6886433175762101E-5</v>
      </c>
      <c r="I24" s="77">
        <f t="shared" si="2"/>
        <v>7.6886433175762101E-5</v>
      </c>
      <c r="J24" s="76">
        <f>分析係数表!G27</f>
        <v>0.18461538461538463</v>
      </c>
      <c r="K24" s="78">
        <f t="shared" si="3"/>
        <v>1.4194418432448389E-5</v>
      </c>
      <c r="L24" s="79"/>
      <c r="M24" s="80"/>
      <c r="N24" s="81">
        <f>分析係数表!H27</f>
        <v>1.1394876289892027E-2</v>
      </c>
      <c r="O24" s="82">
        <f t="shared" si="4"/>
        <v>0.27619196096438581</v>
      </c>
      <c r="P24" s="76">
        <f>分析係数表!C27</f>
        <v>4.6641791044776171E-2</v>
      </c>
      <c r="Q24" s="82">
        <f t="shared" si="5"/>
        <v>1.2882087731547859E-2</v>
      </c>
      <c r="R24" s="83">
        <v>1.2922687567082283E-2</v>
      </c>
      <c r="S24" s="84">
        <f t="shared" si="6"/>
        <v>1.2999574000258045E-2</v>
      </c>
      <c r="T24" s="85">
        <f>分析係数表!F27</f>
        <v>0.35384615384615387</v>
      </c>
      <c r="U24" s="86">
        <f t="shared" si="7"/>
        <v>4.5998492616297704E-3</v>
      </c>
      <c r="V24" s="87">
        <f>分析係数表!D27</f>
        <v>3.0769230769230771E-2</v>
      </c>
      <c r="W24" s="88">
        <f t="shared" si="8"/>
        <v>0</v>
      </c>
      <c r="X24" s="76">
        <f>分析係数表!E27</f>
        <v>4.6153846153846156E-2</v>
      </c>
      <c r="Y24" s="89">
        <f t="shared" si="9"/>
        <v>0</v>
      </c>
    </row>
    <row r="25" spans="1:25" x14ac:dyDescent="0.2">
      <c r="A25" s="6" t="s">
        <v>13</v>
      </c>
      <c r="B25" s="5" t="s">
        <v>191</v>
      </c>
      <c r="C25" s="90"/>
      <c r="D25" s="76">
        <f>投入係数表!AF25</f>
        <v>5.005005005005005E-4</v>
      </c>
      <c r="E25" s="77">
        <f t="shared" si="0"/>
        <v>5.0050050050050046E-2</v>
      </c>
      <c r="F25" s="76">
        <f>分析係数表!C28</f>
        <v>2.8632025450689325E-2</v>
      </c>
      <c r="G25" s="77">
        <f t="shared" si="1"/>
        <v>1.4330343068413075E-3</v>
      </c>
      <c r="H25" s="77">
        <v>3.4131825849535468E-3</v>
      </c>
      <c r="I25" s="77">
        <f t="shared" si="2"/>
        <v>3.4131825849535468E-3</v>
      </c>
      <c r="J25" s="76">
        <f>分析係数表!G28</f>
        <v>0.12903225806451613</v>
      </c>
      <c r="K25" s="78">
        <f t="shared" si="3"/>
        <v>4.404106561230383E-4</v>
      </c>
      <c r="L25" s="79"/>
      <c r="M25" s="80"/>
      <c r="N25" s="81">
        <f>分析係数表!H28</f>
        <v>2.2510857006255228E-2</v>
      </c>
      <c r="O25" s="82">
        <f t="shared" si="4"/>
        <v>0.54562397882824476</v>
      </c>
      <c r="P25" s="76">
        <f>分析係数表!C28</f>
        <v>2.8632025450689325E-2</v>
      </c>
      <c r="Q25" s="82">
        <f t="shared" si="5"/>
        <v>1.5622319648316677E-2</v>
      </c>
      <c r="R25" s="83">
        <v>1.6090986724784723E-2</v>
      </c>
      <c r="S25" s="84">
        <f t="shared" si="6"/>
        <v>1.9504169309738272E-2</v>
      </c>
      <c r="T25" s="85">
        <f>分析係数表!F28</f>
        <v>0.22580645161290322</v>
      </c>
      <c r="U25" s="86">
        <f t="shared" si="7"/>
        <v>4.4041672634892873E-3</v>
      </c>
      <c r="V25" s="87">
        <f>分析係数表!D28</f>
        <v>0.15207373271889402</v>
      </c>
      <c r="W25" s="88">
        <f t="shared" si="8"/>
        <v>0</v>
      </c>
      <c r="X25" s="76">
        <f>分析係数表!E28</f>
        <v>9.6774193548387094E-2</v>
      </c>
      <c r="Y25" s="89">
        <f t="shared" si="9"/>
        <v>0</v>
      </c>
    </row>
    <row r="26" spans="1:25" x14ac:dyDescent="0.2">
      <c r="A26" s="6" t="s">
        <v>14</v>
      </c>
      <c r="B26" s="5" t="s">
        <v>50</v>
      </c>
      <c r="C26" s="90"/>
      <c r="D26" s="76">
        <f>投入係数表!AF26</f>
        <v>4.004004004004004E-3</v>
      </c>
      <c r="E26" s="77">
        <f t="shared" si="0"/>
        <v>0.40040040040040037</v>
      </c>
      <c r="F26" s="76">
        <f>分析係数表!C29</f>
        <v>0.63560732113144758</v>
      </c>
      <c r="G26" s="77">
        <f t="shared" si="1"/>
        <v>0.25449742587845747</v>
      </c>
      <c r="H26" s="77">
        <v>0.33984064796481067</v>
      </c>
      <c r="I26" s="77">
        <f t="shared" si="2"/>
        <v>0.33984064796481067</v>
      </c>
      <c r="J26" s="76">
        <f>分析係数表!G29</f>
        <v>0.25937031484257872</v>
      </c>
      <c r="K26" s="78">
        <f t="shared" si="3"/>
        <v>8.8144575858938909E-2</v>
      </c>
      <c r="L26" s="79"/>
      <c r="M26" s="80"/>
      <c r="N26" s="81">
        <f>分析係数表!H29</f>
        <v>1.0239451770986892E-2</v>
      </c>
      <c r="O26" s="82">
        <f t="shared" si="4"/>
        <v>0.24818648240506003</v>
      </c>
      <c r="P26" s="76">
        <f>分析係数表!C29</f>
        <v>0.63560732113144758</v>
      </c>
      <c r="Q26" s="82">
        <f t="shared" si="5"/>
        <v>0.15774914522251735</v>
      </c>
      <c r="R26" s="83">
        <v>0.19622924349725146</v>
      </c>
      <c r="S26" s="84">
        <f t="shared" si="6"/>
        <v>0.53606989146206208</v>
      </c>
      <c r="T26" s="85">
        <f>分析係数表!F29</f>
        <v>0.38680659670164919</v>
      </c>
      <c r="U26" s="86">
        <f t="shared" si="7"/>
        <v>0.2073553703106627</v>
      </c>
      <c r="V26" s="87">
        <f>分析係数表!D29</f>
        <v>0.1184407796101949</v>
      </c>
      <c r="W26" s="88">
        <f t="shared" si="8"/>
        <v>0</v>
      </c>
      <c r="X26" s="76">
        <f>分析係数表!E29</f>
        <v>6.5967016491754127E-2</v>
      </c>
      <c r="Y26" s="89">
        <f t="shared" si="9"/>
        <v>0</v>
      </c>
    </row>
    <row r="27" spans="1:25" x14ac:dyDescent="0.2">
      <c r="A27" s="6" t="s">
        <v>15</v>
      </c>
      <c r="B27" s="5" t="s">
        <v>36</v>
      </c>
      <c r="C27" s="90"/>
      <c r="D27" s="76">
        <f>投入係数表!AF27</f>
        <v>7.0070070070070069E-3</v>
      </c>
      <c r="E27" s="77">
        <f t="shared" si="0"/>
        <v>0.70070070070070067</v>
      </c>
      <c r="F27" s="76">
        <f>分析係数表!C30</f>
        <v>1</v>
      </c>
      <c r="G27" s="77">
        <f t="shared" si="1"/>
        <v>0.70070070070070067</v>
      </c>
      <c r="H27" s="77">
        <v>0.74086773828299357</v>
      </c>
      <c r="I27" s="77">
        <f t="shared" si="2"/>
        <v>0.74086773828299357</v>
      </c>
      <c r="J27" s="76">
        <f>分析係数表!G30</f>
        <v>0.34552666372851476</v>
      </c>
      <c r="K27" s="78">
        <f t="shared" si="3"/>
        <v>0.2559895578730132</v>
      </c>
      <c r="L27" s="79"/>
      <c r="M27" s="80"/>
      <c r="N27" s="81">
        <f>分析係数表!H30</f>
        <v>0</v>
      </c>
      <c r="O27" s="82">
        <f t="shared" si="4"/>
        <v>0</v>
      </c>
      <c r="P27" s="76">
        <f>分析係数表!C30</f>
        <v>1</v>
      </c>
      <c r="Q27" s="82">
        <f t="shared" si="5"/>
        <v>0</v>
      </c>
      <c r="R27" s="83">
        <v>4.1034434685266095E-2</v>
      </c>
      <c r="S27" s="84">
        <f t="shared" si="6"/>
        <v>0.7819021729682597</v>
      </c>
      <c r="T27" s="85">
        <f>分析係数表!F30</f>
        <v>0.44072278536800352</v>
      </c>
      <c r="U27" s="86">
        <f t="shared" si="7"/>
        <v>0.3446021035558659</v>
      </c>
      <c r="V27" s="87">
        <f>分析係数表!D30</f>
        <v>0.15998237108858529</v>
      </c>
      <c r="W27" s="88">
        <f t="shared" si="8"/>
        <v>0</v>
      </c>
      <c r="X27" s="76">
        <f>分析係数表!E30</f>
        <v>8.153371529308065E-2</v>
      </c>
      <c r="Y27" s="89">
        <f t="shared" si="9"/>
        <v>0</v>
      </c>
    </row>
    <row r="28" spans="1:25" x14ac:dyDescent="0.2">
      <c r="A28" s="6" t="s">
        <v>16</v>
      </c>
      <c r="B28" s="5" t="s">
        <v>192</v>
      </c>
      <c r="C28" s="90"/>
      <c r="D28" s="76">
        <f>投入係数表!AF28</f>
        <v>9.5095095095095103E-3</v>
      </c>
      <c r="E28" s="77">
        <f t="shared" si="0"/>
        <v>0.95095095095095106</v>
      </c>
      <c r="F28" s="76">
        <f>分析係数表!C31</f>
        <v>3.6128152692569859E-2</v>
      </c>
      <c r="G28" s="77">
        <f t="shared" si="1"/>
        <v>3.4356101159100469E-2</v>
      </c>
      <c r="H28" s="77">
        <v>3.8717089134152671E-2</v>
      </c>
      <c r="I28" s="77">
        <f t="shared" si="2"/>
        <v>3.8717089134152671E-2</v>
      </c>
      <c r="J28" s="76">
        <f>分析係数表!G31</f>
        <v>5.6603773584905662E-2</v>
      </c>
      <c r="K28" s="78">
        <f t="shared" si="3"/>
        <v>2.1915333472161888E-3</v>
      </c>
      <c r="L28" s="79"/>
      <c r="M28" s="80"/>
      <c r="N28" s="81">
        <f>分析係数表!H31</f>
        <v>2.4303757121797682E-2</v>
      </c>
      <c r="O28" s="82">
        <f t="shared" si="4"/>
        <v>0.58908075590306075</v>
      </c>
      <c r="P28" s="76">
        <f>分析係数表!C31</f>
        <v>3.6128152692569859E-2</v>
      </c>
      <c r="Q28" s="82">
        <f t="shared" si="5"/>
        <v>2.1282399497520251E-2</v>
      </c>
      <c r="R28" s="83">
        <v>2.4338778652453846E-2</v>
      </c>
      <c r="S28" s="84">
        <f t="shared" si="6"/>
        <v>6.3055867786606518E-2</v>
      </c>
      <c r="T28" s="85">
        <f>分析係数表!F31</f>
        <v>0.33962264150943394</v>
      </c>
      <c r="U28" s="86">
        <f t="shared" si="7"/>
        <v>2.1415200380356929E-2</v>
      </c>
      <c r="V28" s="87">
        <f>分析係数表!D31</f>
        <v>0</v>
      </c>
      <c r="W28" s="88">
        <f t="shared" si="8"/>
        <v>0</v>
      </c>
      <c r="X28" s="76">
        <f>分析係数表!E31</f>
        <v>0</v>
      </c>
      <c r="Y28" s="89">
        <f t="shared" si="9"/>
        <v>0</v>
      </c>
    </row>
    <row r="29" spans="1:25" x14ac:dyDescent="0.2">
      <c r="A29" s="6" t="s">
        <v>17</v>
      </c>
      <c r="B29" s="5" t="s">
        <v>272</v>
      </c>
      <c r="C29" s="90"/>
      <c r="D29" s="76">
        <f>投入係数表!AF29</f>
        <v>2.5025025025025025E-3</v>
      </c>
      <c r="E29" s="77">
        <f t="shared" si="0"/>
        <v>0.25025025025025027</v>
      </c>
      <c r="F29" s="76">
        <f>分析係数表!C32</f>
        <v>1</v>
      </c>
      <c r="G29" s="77">
        <f t="shared" si="1"/>
        <v>0.25025025025025027</v>
      </c>
      <c r="H29" s="77">
        <v>0.28954770874997571</v>
      </c>
      <c r="I29" s="77">
        <f t="shared" si="2"/>
        <v>0.28954770874997571</v>
      </c>
      <c r="J29" s="76">
        <f>分析係数表!G32</f>
        <v>0.14012738853503184</v>
      </c>
      <c r="K29" s="78">
        <f t="shared" si="3"/>
        <v>4.0573564283436087E-2</v>
      </c>
      <c r="L29" s="79"/>
      <c r="M29" s="80"/>
      <c r="N29" s="81">
        <f>分析係数表!H32</f>
        <v>7.0919160125901427E-3</v>
      </c>
      <c r="O29" s="82">
        <f t="shared" si="4"/>
        <v>0.17189569598482754</v>
      </c>
      <c r="P29" s="76">
        <f>分析係数表!C32</f>
        <v>1</v>
      </c>
      <c r="Q29" s="82">
        <f t="shared" si="5"/>
        <v>0.17189569598482754</v>
      </c>
      <c r="R29" s="83">
        <v>0.20755489369511415</v>
      </c>
      <c r="S29" s="84">
        <f t="shared" si="6"/>
        <v>0.49710260244508986</v>
      </c>
      <c r="T29" s="85">
        <f>分析係数表!F32</f>
        <v>0.48195329087048833</v>
      </c>
      <c r="U29" s="86">
        <f t="shared" si="7"/>
        <v>0.23958023514869511</v>
      </c>
      <c r="V29" s="87">
        <f>分析係数表!D32</f>
        <v>1.0615711252653927E-2</v>
      </c>
      <c r="W29" s="88">
        <f t="shared" si="8"/>
        <v>0</v>
      </c>
      <c r="X29" s="76">
        <f>分析係数表!E32</f>
        <v>1.4861995753715499E-2</v>
      </c>
      <c r="Y29" s="89">
        <f t="shared" si="9"/>
        <v>0</v>
      </c>
    </row>
    <row r="30" spans="1:25" x14ac:dyDescent="0.2">
      <c r="A30" s="6" t="s">
        <v>18</v>
      </c>
      <c r="B30" s="5" t="s">
        <v>273</v>
      </c>
      <c r="C30" s="90"/>
      <c r="D30" s="76">
        <f>投入係数表!AF30</f>
        <v>4.004004004004004E-3</v>
      </c>
      <c r="E30" s="77">
        <f t="shared" si="0"/>
        <v>0.40040040040040037</v>
      </c>
      <c r="F30" s="76">
        <f>分析係数表!C33</f>
        <v>1</v>
      </c>
      <c r="G30" s="77">
        <f t="shared" si="1"/>
        <v>0.40040040040040037</v>
      </c>
      <c r="H30" s="77">
        <v>0.42224029543548658</v>
      </c>
      <c r="I30" s="77">
        <f t="shared" si="2"/>
        <v>0.42224029543548658</v>
      </c>
      <c r="J30" s="76">
        <f>分析係数表!G33</f>
        <v>0.50577557755775582</v>
      </c>
      <c r="K30" s="78">
        <f t="shared" si="3"/>
        <v>0.21355882929204067</v>
      </c>
      <c r="L30" s="79"/>
      <c r="M30" s="80"/>
      <c r="N30" s="81">
        <f>分析係数表!H33</f>
        <v>1.0358978445356389E-3</v>
      </c>
      <c r="O30" s="82">
        <f t="shared" si="4"/>
        <v>2.5108360087671443E-2</v>
      </c>
      <c r="P30" s="76">
        <f>分析係数表!C33</f>
        <v>1</v>
      </c>
      <c r="Q30" s="82">
        <f t="shared" si="5"/>
        <v>2.5108360087671443E-2</v>
      </c>
      <c r="R30" s="83">
        <v>5.0217385097634258E-2</v>
      </c>
      <c r="S30" s="84">
        <f t="shared" si="6"/>
        <v>0.47245768053312082</v>
      </c>
      <c r="T30" s="85">
        <f>分析係数表!F33</f>
        <v>0.6410891089108911</v>
      </c>
      <c r="U30" s="86">
        <f t="shared" si="7"/>
        <v>0.30288747341108491</v>
      </c>
      <c r="V30" s="87">
        <f>分析係数表!D33</f>
        <v>2.3927392739273929E-2</v>
      </c>
      <c r="W30" s="88">
        <f t="shared" si="8"/>
        <v>0</v>
      </c>
      <c r="X30" s="76">
        <f>分析係数表!E33</f>
        <v>2.0627062706270627E-2</v>
      </c>
      <c r="Y30" s="89">
        <f t="shared" si="9"/>
        <v>0</v>
      </c>
    </row>
    <row r="31" spans="1:25" x14ac:dyDescent="0.2">
      <c r="A31" s="6" t="s">
        <v>19</v>
      </c>
      <c r="B31" s="5" t="s">
        <v>274</v>
      </c>
      <c r="C31" s="90"/>
      <c r="D31" s="76">
        <f>投入係数表!AF31</f>
        <v>1.1011011011011011E-2</v>
      </c>
      <c r="E31" s="77">
        <f t="shared" si="0"/>
        <v>1.1011011011011012</v>
      </c>
      <c r="F31" s="76">
        <f>分析係数表!C34</f>
        <v>0.1150316455696202</v>
      </c>
      <c r="G31" s="77">
        <f t="shared" si="1"/>
        <v>0.12666147159818042</v>
      </c>
      <c r="H31" s="77">
        <v>0.16139008761692786</v>
      </c>
      <c r="I31" s="77">
        <f t="shared" si="2"/>
        <v>0.16139008761692786</v>
      </c>
      <c r="J31" s="76">
        <f>分析係数表!G34</f>
        <v>0.42702251876563802</v>
      </c>
      <c r="K31" s="78">
        <f t="shared" si="3"/>
        <v>6.8917201717987542E-2</v>
      </c>
      <c r="L31" s="79"/>
      <c r="M31" s="80"/>
      <c r="N31" s="81">
        <f>分析係数表!H34</f>
        <v>0.17339336228535002</v>
      </c>
      <c r="O31" s="82">
        <f t="shared" si="4"/>
        <v>4.2027531962133118</v>
      </c>
      <c r="P31" s="76">
        <f>分析係数表!C34</f>
        <v>0.1150316455696202</v>
      </c>
      <c r="Q31" s="82">
        <f t="shared" si="5"/>
        <v>0.48344961608339815</v>
      </c>
      <c r="R31" s="83">
        <v>0.50509251797307986</v>
      </c>
      <c r="S31" s="84">
        <f t="shared" si="6"/>
        <v>0.66648260559000772</v>
      </c>
      <c r="T31" s="85">
        <f>分析係数表!F34</f>
        <v>0.70141784820683906</v>
      </c>
      <c r="U31" s="86">
        <f t="shared" si="7"/>
        <v>0.46748279508023061</v>
      </c>
      <c r="V31" s="87">
        <f>分析係数表!D34</f>
        <v>0.4553794829024187</v>
      </c>
      <c r="W31" s="88">
        <f t="shared" si="8"/>
        <v>0</v>
      </c>
      <c r="X31" s="76">
        <f>分析係数表!E34</f>
        <v>0.29190992493744788</v>
      </c>
      <c r="Y31" s="89">
        <f t="shared" si="9"/>
        <v>0</v>
      </c>
    </row>
    <row r="32" spans="1:25" x14ac:dyDescent="0.2">
      <c r="A32" s="6" t="s">
        <v>20</v>
      </c>
      <c r="B32" s="5" t="s">
        <v>37</v>
      </c>
      <c r="C32" s="90"/>
      <c r="D32" s="76">
        <f>投入係数表!AF32</f>
        <v>1.0510510510510511E-2</v>
      </c>
      <c r="E32" s="77">
        <f t="shared" si="0"/>
        <v>1.0510510510510511</v>
      </c>
      <c r="F32" s="76">
        <f>分析係数表!C35</f>
        <v>3.8036267138434332E-2</v>
      </c>
      <c r="G32" s="77">
        <f t="shared" si="1"/>
        <v>3.9978058553909963E-2</v>
      </c>
      <c r="H32" s="77">
        <v>4.8421227768114188E-2</v>
      </c>
      <c r="I32" s="77">
        <f t="shared" si="2"/>
        <v>4.8421227768114188E-2</v>
      </c>
      <c r="J32" s="76">
        <f>分析係数表!G35</f>
        <v>0.34782608695652173</v>
      </c>
      <c r="K32" s="78">
        <f t="shared" si="3"/>
        <v>1.6842166180213631E-2</v>
      </c>
      <c r="L32" s="79"/>
      <c r="M32" s="80"/>
      <c r="N32" s="81">
        <f>分析係数表!H35</f>
        <v>6.6058408701541893E-2</v>
      </c>
      <c r="O32" s="82">
        <f t="shared" si="4"/>
        <v>1.6011408086676633</v>
      </c>
      <c r="P32" s="76">
        <f>分析係数表!C35</f>
        <v>3.8036267138434332E-2</v>
      </c>
      <c r="Q32" s="82">
        <f t="shared" si="5"/>
        <v>6.0901419524732013E-2</v>
      </c>
      <c r="R32" s="83">
        <v>6.9618322316634576E-2</v>
      </c>
      <c r="S32" s="84">
        <f t="shared" si="6"/>
        <v>0.11803955008474876</v>
      </c>
      <c r="T32" s="85">
        <f>分析係数表!F35</f>
        <v>0.69565217391304346</v>
      </c>
      <c r="U32" s="86">
        <f t="shared" si="7"/>
        <v>8.2114469624173042E-2</v>
      </c>
      <c r="V32" s="87">
        <f>分析係数表!D35</f>
        <v>0.27173913043478259</v>
      </c>
      <c r="W32" s="88">
        <f t="shared" si="8"/>
        <v>0</v>
      </c>
      <c r="X32" s="76">
        <f>分析係数表!E35</f>
        <v>0.25</v>
      </c>
      <c r="Y32" s="89">
        <f t="shared" si="9"/>
        <v>0</v>
      </c>
    </row>
    <row r="33" spans="1:25" x14ac:dyDescent="0.2">
      <c r="A33" s="6" t="s">
        <v>21</v>
      </c>
      <c r="B33" s="5" t="s">
        <v>38</v>
      </c>
      <c r="C33" s="90"/>
      <c r="D33" s="76">
        <f>投入係数表!AF33</f>
        <v>2.2522522522522521E-2</v>
      </c>
      <c r="E33" s="77">
        <f t="shared" si="0"/>
        <v>2.2522522522522523</v>
      </c>
      <c r="F33" s="76">
        <f>分析係数表!C36</f>
        <v>0.6983193277310924</v>
      </c>
      <c r="G33" s="77">
        <f t="shared" si="1"/>
        <v>1.5727912786736316</v>
      </c>
      <c r="H33" s="77">
        <v>1.6312727750546701</v>
      </c>
      <c r="I33" s="77">
        <f t="shared" si="2"/>
        <v>1.6312727750546701</v>
      </c>
      <c r="J33" s="76">
        <f>分析係数表!G36</f>
        <v>2.0048115477145148E-3</v>
      </c>
      <c r="K33" s="78">
        <f t="shared" si="3"/>
        <v>3.2703944969019044E-3</v>
      </c>
      <c r="L33" s="79"/>
      <c r="M33" s="80"/>
      <c r="N33" s="81">
        <f>分析係数表!H36</f>
        <v>0.13239571297661262</v>
      </c>
      <c r="O33" s="82">
        <f t="shared" si="4"/>
        <v>3.2090415604358538</v>
      </c>
      <c r="P33" s="76">
        <f>分析係数表!C36</f>
        <v>0.6983193277310924</v>
      </c>
      <c r="Q33" s="82">
        <f t="shared" si="5"/>
        <v>2.240935745144701</v>
      </c>
      <c r="R33" s="83">
        <v>2.2919442523034252</v>
      </c>
      <c r="S33" s="84">
        <f t="shared" si="6"/>
        <v>3.9232170273580955</v>
      </c>
      <c r="T33" s="85">
        <f>分析係数表!F36</f>
        <v>0.90136327185244591</v>
      </c>
      <c r="U33" s="86">
        <f t="shared" si="7"/>
        <v>3.5362437359667198</v>
      </c>
      <c r="V33" s="87">
        <f>分析係数表!D36</f>
        <v>3.6086607858861267E-3</v>
      </c>
      <c r="W33" s="88">
        <f t="shared" si="8"/>
        <v>0</v>
      </c>
      <c r="X33" s="76">
        <f>分析係数表!E36</f>
        <v>4.0096230954290296E-4</v>
      </c>
      <c r="Y33" s="89">
        <f t="shared" si="9"/>
        <v>0</v>
      </c>
    </row>
    <row r="34" spans="1:25" x14ac:dyDescent="0.2">
      <c r="A34" s="6" t="s">
        <v>22</v>
      </c>
      <c r="B34" s="5" t="s">
        <v>377</v>
      </c>
      <c r="C34" s="75">
        <f>最終需要_まとめ!C35</f>
        <v>100</v>
      </c>
      <c r="D34" s="76">
        <f>投入係数表!AF34</f>
        <v>3.9539539539539537E-2</v>
      </c>
      <c r="E34" s="77">
        <f t="shared" si="0"/>
        <v>3.9539539539539534</v>
      </c>
      <c r="F34" s="76">
        <f>分析係数表!C37</f>
        <v>0.25193798449612403</v>
      </c>
      <c r="G34" s="77">
        <f t="shared" si="1"/>
        <v>0.99615118994963947</v>
      </c>
      <c r="H34" s="77">
        <v>1.0661889275392773</v>
      </c>
      <c r="I34" s="77">
        <f t="shared" si="2"/>
        <v>101.06618892753927</v>
      </c>
      <c r="J34" s="76">
        <f>分析係数表!G37</f>
        <v>0.36436436436436437</v>
      </c>
      <c r="K34" s="78">
        <f t="shared" si="3"/>
        <v>36.824917687311604</v>
      </c>
      <c r="L34" s="79"/>
      <c r="M34" s="80"/>
      <c r="N34" s="81">
        <f>分析係数表!H37</f>
        <v>5.107773218056496E-2</v>
      </c>
      <c r="O34" s="82">
        <f t="shared" si="4"/>
        <v>1.2380352935536456</v>
      </c>
      <c r="P34" s="76">
        <f>分析係数表!C37</f>
        <v>0.25193798449612403</v>
      </c>
      <c r="Q34" s="82">
        <f t="shared" si="5"/>
        <v>0.31190811659297274</v>
      </c>
      <c r="R34" s="83">
        <v>0.34645275427706185</v>
      </c>
      <c r="S34" s="84">
        <f t="shared" si="6"/>
        <v>101.41264168181634</v>
      </c>
      <c r="T34" s="85">
        <f>分析係数表!F37</f>
        <v>0.67567567567567566</v>
      </c>
      <c r="U34" s="86">
        <f t="shared" si="7"/>
        <v>68.522055190416438</v>
      </c>
      <c r="V34" s="87">
        <f>分析係数表!D37</f>
        <v>9.1091091091091092E-2</v>
      </c>
      <c r="W34" s="88">
        <f t="shared" si="8"/>
        <v>9</v>
      </c>
      <c r="X34" s="76">
        <f>分析係数表!E37</f>
        <v>7.6576576576576572E-2</v>
      </c>
      <c r="Y34" s="89">
        <f t="shared" si="9"/>
        <v>8</v>
      </c>
    </row>
    <row r="35" spans="1:25" x14ac:dyDescent="0.2">
      <c r="A35" s="6" t="s">
        <v>23</v>
      </c>
      <c r="B35" s="5" t="s">
        <v>193</v>
      </c>
      <c r="C35" s="90"/>
      <c r="D35" s="76">
        <f>投入係数表!AF35</f>
        <v>1.7017017017017019E-2</v>
      </c>
      <c r="E35" s="77">
        <f t="shared" si="0"/>
        <v>1.7017017017017018</v>
      </c>
      <c r="F35" s="76">
        <f>分析係数表!C38</f>
        <v>5.8638743455497355E-2</v>
      </c>
      <c r="G35" s="77">
        <f t="shared" si="1"/>
        <v>9.9785649523869382E-2</v>
      </c>
      <c r="H35" s="77">
        <v>0.11123282752409748</v>
      </c>
      <c r="I35" s="77">
        <f t="shared" si="2"/>
        <v>0.11123282752409748</v>
      </c>
      <c r="J35" s="76">
        <f>分析係数表!G38</f>
        <v>6.6115702479338845E-2</v>
      </c>
      <c r="K35" s="78">
        <f t="shared" si="3"/>
        <v>7.3542365305188416E-3</v>
      </c>
      <c r="L35" s="79"/>
      <c r="M35" s="80"/>
      <c r="N35" s="81">
        <f>分析係数表!H38</f>
        <v>4.4663133989401971E-2</v>
      </c>
      <c r="O35" s="82">
        <f t="shared" si="4"/>
        <v>1.0825566022415263</v>
      </c>
      <c r="P35" s="76">
        <f>分析係数表!C38</f>
        <v>5.8638743455497355E-2</v>
      </c>
      <c r="Q35" s="82">
        <f t="shared" si="5"/>
        <v>6.347975887489575E-2</v>
      </c>
      <c r="R35" s="83">
        <v>7.1174976807187623E-2</v>
      </c>
      <c r="S35" s="84">
        <f t="shared" si="6"/>
        <v>0.18240780433128512</v>
      </c>
      <c r="T35" s="85">
        <f>分析係数表!F38</f>
        <v>0.57851239669421484</v>
      </c>
      <c r="U35" s="86">
        <f t="shared" si="7"/>
        <v>0.10552517605942113</v>
      </c>
      <c r="V35" s="87">
        <f>分析係数表!D38</f>
        <v>8.2644628099173556E-2</v>
      </c>
      <c r="W35" s="88">
        <f t="shared" si="8"/>
        <v>0</v>
      </c>
      <c r="X35" s="76">
        <f>分析係数表!E38</f>
        <v>0</v>
      </c>
      <c r="Y35" s="89">
        <f t="shared" si="9"/>
        <v>0</v>
      </c>
    </row>
    <row r="36" spans="1:25" x14ac:dyDescent="0.2">
      <c r="A36" s="6" t="s">
        <v>24</v>
      </c>
      <c r="B36" s="5" t="s">
        <v>39</v>
      </c>
      <c r="C36" s="90"/>
      <c r="D36" s="76">
        <f>投入係数表!AF36</f>
        <v>0</v>
      </c>
      <c r="E36" s="77">
        <f t="shared" si="0"/>
        <v>0</v>
      </c>
      <c r="F36" s="76">
        <f>分析係数表!C39</f>
        <v>1</v>
      </c>
      <c r="G36" s="77">
        <f t="shared" si="1"/>
        <v>0</v>
      </c>
      <c r="H36" s="77">
        <v>0.17287791545790604</v>
      </c>
      <c r="I36" s="77">
        <f t="shared" si="2"/>
        <v>0.17287791545790604</v>
      </c>
      <c r="J36" s="76">
        <f>分析係数表!G39</f>
        <v>0.34956843403205917</v>
      </c>
      <c r="K36" s="78">
        <f t="shared" si="3"/>
        <v>6.043266218534693E-2</v>
      </c>
      <c r="L36" s="79"/>
      <c r="M36" s="80"/>
      <c r="N36" s="81">
        <f>分析係数表!H39</f>
        <v>4.0639069285628906E-3</v>
      </c>
      <c r="O36" s="82">
        <f t="shared" si="4"/>
        <v>9.8502028036249481E-2</v>
      </c>
      <c r="P36" s="76">
        <f>分析係数表!C39</f>
        <v>1</v>
      </c>
      <c r="Q36" s="82">
        <f t="shared" si="5"/>
        <v>9.8502028036249481E-2</v>
      </c>
      <c r="R36" s="83">
        <v>0.17579912183295016</v>
      </c>
      <c r="S36" s="84">
        <f t="shared" si="6"/>
        <v>0.3486770372908562</v>
      </c>
      <c r="T36" s="85">
        <f>分析係数表!F39</f>
        <v>0.6997533908754624</v>
      </c>
      <c r="U36" s="86">
        <f t="shared" si="7"/>
        <v>0.24398793916468667</v>
      </c>
      <c r="V36" s="87">
        <f>分析係数表!D39</f>
        <v>6.7817509247842175E-2</v>
      </c>
      <c r="W36" s="88">
        <f t="shared" si="8"/>
        <v>0</v>
      </c>
      <c r="X36" s="76">
        <f>分析係数表!E39</f>
        <v>8.0764488286066582E-2</v>
      </c>
      <c r="Y36" s="89">
        <f t="shared" si="9"/>
        <v>0</v>
      </c>
    </row>
    <row r="37" spans="1:25" x14ac:dyDescent="0.2">
      <c r="A37" s="6" t="s">
        <v>25</v>
      </c>
      <c r="B37" s="5" t="s">
        <v>40</v>
      </c>
      <c r="C37" s="90"/>
      <c r="D37" s="76">
        <f>投入係数表!AF37</f>
        <v>5.005005005005005E-4</v>
      </c>
      <c r="E37" s="77">
        <f t="shared" si="0"/>
        <v>5.0050050050050046E-2</v>
      </c>
      <c r="F37" s="76">
        <f>分析係数表!C40</f>
        <v>0.52321668909825036</v>
      </c>
      <c r="G37" s="77">
        <f t="shared" si="1"/>
        <v>2.6187021476388905E-2</v>
      </c>
      <c r="H37" s="77">
        <v>2.6552276973462581E-2</v>
      </c>
      <c r="I37" s="77">
        <f t="shared" si="2"/>
        <v>2.6552276973462581E-2</v>
      </c>
      <c r="J37" s="76">
        <f>分析係数表!G40</f>
        <v>0.58262454434993927</v>
      </c>
      <c r="K37" s="78">
        <f t="shared" si="3"/>
        <v>1.5470008273117021E-2</v>
      </c>
      <c r="L37" s="79"/>
      <c r="M37" s="80"/>
      <c r="N37" s="81">
        <f>分析係数表!H40</f>
        <v>2.9881668592374198E-2</v>
      </c>
      <c r="O37" s="82">
        <f t="shared" si="4"/>
        <v>0.72427961791359918</v>
      </c>
      <c r="P37" s="76">
        <f>分析係数表!C40</f>
        <v>0.52321668909825036</v>
      </c>
      <c r="Q37" s="82">
        <f t="shared" si="5"/>
        <v>0.3789551836660992</v>
      </c>
      <c r="R37" s="83">
        <v>0.37909700381300426</v>
      </c>
      <c r="S37" s="84">
        <f t="shared" si="6"/>
        <v>0.40564928078646684</v>
      </c>
      <c r="T37" s="85">
        <f>分析係数表!F40</f>
        <v>0.77642770352369384</v>
      </c>
      <c r="U37" s="86">
        <f t="shared" si="7"/>
        <v>0.3149573395170745</v>
      </c>
      <c r="V37" s="87">
        <f>分析係数表!D40</f>
        <v>0.18529769137302551</v>
      </c>
      <c r="W37" s="88">
        <f t="shared" si="8"/>
        <v>0</v>
      </c>
      <c r="X37" s="76">
        <f>分析係数表!E40</f>
        <v>0.10328068043742406</v>
      </c>
      <c r="Y37" s="89">
        <f t="shared" si="9"/>
        <v>0</v>
      </c>
    </row>
    <row r="38" spans="1:25" x14ac:dyDescent="0.2">
      <c r="A38" s="6" t="s">
        <v>26</v>
      </c>
      <c r="B38" s="5" t="s">
        <v>276</v>
      </c>
      <c r="C38" s="90"/>
      <c r="D38" s="76">
        <f>投入係数表!AF38</f>
        <v>2.002002002002002E-3</v>
      </c>
      <c r="E38" s="77">
        <f t="shared" si="0"/>
        <v>0.20020020020020018</v>
      </c>
      <c r="F38" s="76">
        <f>分析係数表!C41</f>
        <v>0.20545717383447781</v>
      </c>
      <c r="G38" s="77">
        <f t="shared" si="1"/>
        <v>4.1132567334229792E-2</v>
      </c>
      <c r="H38" s="77">
        <v>4.2079779930735063E-2</v>
      </c>
      <c r="I38" s="77">
        <f t="shared" si="2"/>
        <v>4.2079779930735063E-2</v>
      </c>
      <c r="J38" s="76">
        <f>分析係数表!G41</f>
        <v>0.49662731871838112</v>
      </c>
      <c r="K38" s="78">
        <f t="shared" si="3"/>
        <v>2.08979682792605E-2</v>
      </c>
      <c r="L38" s="79"/>
      <c r="M38" s="80"/>
      <c r="N38" s="81">
        <f>分析係数表!H41</f>
        <v>5.2870632296107417E-2</v>
      </c>
      <c r="O38" s="82">
        <f t="shared" si="4"/>
        <v>1.2814920706284616</v>
      </c>
      <c r="P38" s="76">
        <f>分析係数表!C41</f>
        <v>0.20545717383447781</v>
      </c>
      <c r="Q38" s="82">
        <f t="shared" si="5"/>
        <v>0.26329173912261677</v>
      </c>
      <c r="R38" s="83">
        <v>0.26479602818475656</v>
      </c>
      <c r="S38" s="84">
        <f t="shared" si="6"/>
        <v>0.30687580811549164</v>
      </c>
      <c r="T38" s="85">
        <f>分析係数表!F41</f>
        <v>0.59106239460370991</v>
      </c>
      <c r="U38" s="86">
        <f t="shared" si="7"/>
        <v>0.18138274999069109</v>
      </c>
      <c r="V38" s="87">
        <f>分析係数表!D41</f>
        <v>0.2799325463743676</v>
      </c>
      <c r="W38" s="88">
        <f t="shared" si="8"/>
        <v>0</v>
      </c>
      <c r="X38" s="76">
        <f>分析係数表!E41</f>
        <v>0.26559865092748736</v>
      </c>
      <c r="Y38" s="89">
        <f t="shared" si="9"/>
        <v>0</v>
      </c>
    </row>
    <row r="39" spans="1:25" x14ac:dyDescent="0.2">
      <c r="A39" s="6" t="s">
        <v>51</v>
      </c>
      <c r="B39" s="5" t="s">
        <v>367</v>
      </c>
      <c r="C39" s="90"/>
      <c r="D39" s="76">
        <f>投入係数表!AF39</f>
        <v>1.5015015015015015E-3</v>
      </c>
      <c r="E39" s="77">
        <f>$C$34*D39</f>
        <v>0.15015015015015015</v>
      </c>
      <c r="F39" s="76">
        <f>分析係数表!C42</f>
        <v>0.63260340632603407</v>
      </c>
      <c r="G39" s="77">
        <f>E39*F39</f>
        <v>9.4985496445350467E-2</v>
      </c>
      <c r="H39" s="77">
        <v>0.10336350624541978</v>
      </c>
      <c r="I39" s="77">
        <f>C39+H39</f>
        <v>0.10336350624541978</v>
      </c>
      <c r="J39" s="76">
        <f>分析係数表!G42</f>
        <v>0.48091603053435117</v>
      </c>
      <c r="K39" s="78">
        <f>I39*J39</f>
        <v>4.9709167125659898E-2</v>
      </c>
      <c r="L39" s="79"/>
      <c r="M39" s="80"/>
      <c r="N39" s="81">
        <f>分析係数表!H42</f>
        <v>1.4900992071397267E-2</v>
      </c>
      <c r="O39" s="82">
        <f t="shared" si="4"/>
        <v>0.36117410279958145</v>
      </c>
      <c r="P39" s="76">
        <f>分析係数表!C42</f>
        <v>0.63260340632603407</v>
      </c>
      <c r="Q39" s="82">
        <f>O39*P39</f>
        <v>0.22847996770776444</v>
      </c>
      <c r="R39" s="83">
        <v>0.23228485348476957</v>
      </c>
      <c r="S39" s="84">
        <f>I39+R39</f>
        <v>0.33564835973018936</v>
      </c>
      <c r="T39" s="85">
        <f>分析係数表!F42</f>
        <v>0.54580152671755722</v>
      </c>
      <c r="U39" s="86">
        <f>S39*T39</f>
        <v>0.18319738718098119</v>
      </c>
      <c r="V39" s="87">
        <f>分析係数表!D42</f>
        <v>0.26335877862595419</v>
      </c>
      <c r="W39" s="88">
        <f>ROUND(S39*V39,0)</f>
        <v>0</v>
      </c>
      <c r="X39" s="76">
        <f>分析係数表!E42</f>
        <v>0.19083969465648856</v>
      </c>
      <c r="Y39" s="89">
        <f>ROUND(S39*X39,0)</f>
        <v>0</v>
      </c>
    </row>
    <row r="40" spans="1:25" x14ac:dyDescent="0.2">
      <c r="A40" s="6" t="s">
        <v>194</v>
      </c>
      <c r="B40" s="5" t="s">
        <v>41</v>
      </c>
      <c r="C40" s="90"/>
      <c r="D40" s="76">
        <f>投入係数表!AF40</f>
        <v>0.10460460460460461</v>
      </c>
      <c r="E40" s="77">
        <f>$C$34*D40</f>
        <v>10.46046046046046</v>
      </c>
      <c r="F40" s="76">
        <f>分析係数表!C43</f>
        <v>0.18460513162279235</v>
      </c>
      <c r="G40" s="77">
        <f>E40*F40</f>
        <v>1.9310546801383184</v>
      </c>
      <c r="H40" s="77">
        <v>2.0601305205705946</v>
      </c>
      <c r="I40" s="77">
        <f>C40+H40</f>
        <v>2.0601305205705946</v>
      </c>
      <c r="J40" s="76">
        <f>分析係数表!G43</f>
        <v>0.34455128205128205</v>
      </c>
      <c r="K40" s="78">
        <f>I40*J40</f>
        <v>0.70982061205557345</v>
      </c>
      <c r="L40" s="79"/>
      <c r="M40" s="80"/>
      <c r="N40" s="81">
        <f>分析係数表!H43</f>
        <v>4.0001593688991595E-2</v>
      </c>
      <c r="O40" s="82">
        <f t="shared" si="4"/>
        <v>0.96956898184700491</v>
      </c>
      <c r="P40" s="76">
        <f>分析係数表!C43</f>
        <v>0.18460513162279235</v>
      </c>
      <c r="Q40" s="82">
        <f>O40*P40</f>
        <v>0.17898740951124312</v>
      </c>
      <c r="R40" s="83">
        <v>0.23424850782594789</v>
      </c>
      <c r="S40" s="84">
        <f>I40+R40</f>
        <v>2.2943790283965426</v>
      </c>
      <c r="T40" s="85">
        <f>分析係数表!F43</f>
        <v>0.64423076923076927</v>
      </c>
      <c r="U40" s="86">
        <f>S40*T40</f>
        <v>1.4781095663708497</v>
      </c>
      <c r="V40" s="87">
        <f>分析係数表!D43</f>
        <v>0.36378205128205127</v>
      </c>
      <c r="W40" s="88">
        <f>ROUND(S40*V40,0)</f>
        <v>1</v>
      </c>
      <c r="X40" s="76">
        <f>分析係数表!E43</f>
        <v>0.22596153846153846</v>
      </c>
      <c r="Y40" s="89">
        <f>ROUND(S40*X40,0)</f>
        <v>1</v>
      </c>
    </row>
    <row r="41" spans="1:25" x14ac:dyDescent="0.2">
      <c r="A41" s="6" t="s">
        <v>340</v>
      </c>
      <c r="B41" s="5" t="s">
        <v>42</v>
      </c>
      <c r="C41" s="90"/>
      <c r="D41" s="76">
        <f>投入係数表!AF41</f>
        <v>0</v>
      </c>
      <c r="E41" s="77">
        <f>$C$34*D41</f>
        <v>0</v>
      </c>
      <c r="F41" s="76">
        <f>分析係数表!C44</f>
        <v>0.21127596439169138</v>
      </c>
      <c r="G41" s="77">
        <f>E41*F41</f>
        <v>0</v>
      </c>
      <c r="H41" s="77">
        <v>8.6217207945735327E-4</v>
      </c>
      <c r="I41" s="77">
        <f>C41+H41</f>
        <v>8.6217207945735327E-4</v>
      </c>
      <c r="J41" s="76">
        <f>分析係数表!G44</f>
        <v>0.28586387434554972</v>
      </c>
      <c r="K41" s="78">
        <f>I41*J41</f>
        <v>2.4646385098623812E-4</v>
      </c>
      <c r="L41" s="79"/>
      <c r="M41" s="80"/>
      <c r="N41" s="81">
        <f>分析係数表!H44</f>
        <v>0.11633929638631021</v>
      </c>
      <c r="O41" s="82">
        <f t="shared" si="4"/>
        <v>2.8198619790769466</v>
      </c>
      <c r="P41" s="76">
        <f>分析係数表!C44</f>
        <v>0.21127596439169138</v>
      </c>
      <c r="Q41" s="82">
        <f>O41*P41</f>
        <v>0.59576905908094535</v>
      </c>
      <c r="R41" s="83">
        <v>0.59898820530597763</v>
      </c>
      <c r="S41" s="84">
        <f>I41+R41</f>
        <v>0.59985037738543501</v>
      </c>
      <c r="T41" s="85">
        <f>分析係数表!F44</f>
        <v>0.54973821989528793</v>
      </c>
      <c r="U41" s="86">
        <f>S41*T41</f>
        <v>0.32976067866738573</v>
      </c>
      <c r="V41" s="87">
        <f>分析係数表!D44</f>
        <v>0.41256544502617803</v>
      </c>
      <c r="W41" s="88">
        <f>ROUND(S41*V41,0)</f>
        <v>0</v>
      </c>
      <c r="X41" s="76">
        <f>分析係数表!E44</f>
        <v>0.29528795811518327</v>
      </c>
      <c r="Y41" s="89">
        <f>ROUND(S41*X41,0)</f>
        <v>0</v>
      </c>
    </row>
    <row r="42" spans="1:25" x14ac:dyDescent="0.2">
      <c r="A42" s="6" t="s">
        <v>341</v>
      </c>
      <c r="B42" s="5" t="s">
        <v>278</v>
      </c>
      <c r="C42" s="90"/>
      <c r="D42" s="76">
        <f>投入係数表!AF42</f>
        <v>3.003003003003003E-3</v>
      </c>
      <c r="E42" s="77">
        <f>$C$34*D42</f>
        <v>0.3003003003003003</v>
      </c>
      <c r="F42" s="76">
        <f>分析係数表!C45</f>
        <v>1</v>
      </c>
      <c r="G42" s="77">
        <f>E42*F42</f>
        <v>0.3003003003003003</v>
      </c>
      <c r="H42" s="77">
        <v>0.3196516253626277</v>
      </c>
      <c r="I42" s="77">
        <f>C42+H42</f>
        <v>0.3196516253626277</v>
      </c>
      <c r="J42" s="76">
        <f>分析係数表!G45</f>
        <v>0</v>
      </c>
      <c r="K42" s="78">
        <f>I42*J42</f>
        <v>0</v>
      </c>
      <c r="L42" s="79"/>
      <c r="M42" s="80"/>
      <c r="N42" s="81">
        <f>分析係数表!H45</f>
        <v>0</v>
      </c>
      <c r="O42" s="82">
        <f t="shared" si="4"/>
        <v>0</v>
      </c>
      <c r="P42" s="76">
        <f>分析係数表!C45</f>
        <v>1</v>
      </c>
      <c r="Q42" s="82">
        <f>O42*P42</f>
        <v>0</v>
      </c>
      <c r="R42" s="83">
        <v>1.4929688891916272E-2</v>
      </c>
      <c r="S42" s="84">
        <f>I42+R42</f>
        <v>0.33458131425454396</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投入係数表!AF43</f>
        <v>1.3013013013013013E-2</v>
      </c>
      <c r="E43" s="77">
        <f>$C$34*D43</f>
        <v>1.3013013013013013</v>
      </c>
      <c r="F43" s="76">
        <f>分析係数表!C46</f>
        <v>0.67444574095682608</v>
      </c>
      <c r="G43" s="77">
        <f>E43*F43</f>
        <v>0.87765712036423815</v>
      </c>
      <c r="H43" s="77">
        <v>0.91831479862502385</v>
      </c>
      <c r="I43" s="77">
        <f>C43+H43</f>
        <v>0.91831479862502385</v>
      </c>
      <c r="J43" s="76">
        <f>分析係数表!G46</f>
        <v>1.0362694300518135E-2</v>
      </c>
      <c r="K43" s="78">
        <f>I43*J43</f>
        <v>9.5162155297929939E-3</v>
      </c>
      <c r="L43" s="79"/>
      <c r="M43" s="80"/>
      <c r="N43" s="81">
        <f>分析係数表!H46</f>
        <v>2.3785808199529863E-2</v>
      </c>
      <c r="O43" s="82">
        <f t="shared" si="4"/>
        <v>0.57652657585922507</v>
      </c>
      <c r="P43" s="76">
        <f>分析係数表!C46</f>
        <v>0.67444574095682608</v>
      </c>
      <c r="Q43" s="82">
        <f>O43*P43</f>
        <v>0.38883589363667687</v>
      </c>
      <c r="R43" s="83">
        <v>0.41059648906687807</v>
      </c>
      <c r="S43" s="84">
        <f>I43+R43</f>
        <v>1.328911287691902</v>
      </c>
      <c r="T43" s="85">
        <f>分析係数表!F46</f>
        <v>0.31433506044905007</v>
      </c>
      <c r="U43" s="86">
        <f>S43*T43</f>
        <v>0.41772340994805901</v>
      </c>
      <c r="V43" s="87">
        <f>分析係数表!D46</f>
        <v>0</v>
      </c>
      <c r="W43" s="88">
        <f>ROUND(S43*V43,0)</f>
        <v>0</v>
      </c>
      <c r="X43" s="76">
        <f>分析係数表!E46</f>
        <v>1.7271157167530224E-3</v>
      </c>
      <c r="Y43" s="89">
        <f>ROUND(S43*X43,0)</f>
        <v>0</v>
      </c>
    </row>
    <row r="44" spans="1:25" x14ac:dyDescent="0.2">
      <c r="A44" s="192">
        <v>40</v>
      </c>
      <c r="B44" s="14" t="s">
        <v>150</v>
      </c>
      <c r="C44" s="197">
        <f>SUM(C5:C43)</f>
        <v>100</v>
      </c>
      <c r="D44" s="92">
        <f>投入係数表!AF44</f>
        <v>0.30180180180180183</v>
      </c>
      <c r="E44" s="91">
        <f>SUM(E5:E43)</f>
        <v>30.180180180180177</v>
      </c>
      <c r="F44" s="92">
        <f>分析係数表!C47</f>
        <v>0.30293510145279712</v>
      </c>
      <c r="G44" s="91">
        <f>SUM(G5:G43)</f>
        <v>8.5065540006347824</v>
      </c>
      <c r="H44" s="91">
        <f>SUM(H5:H43)</f>
        <v>9.7677439895335336</v>
      </c>
      <c r="I44" s="91">
        <f>SUM(I5:I43)</f>
        <v>109.7677439895335</v>
      </c>
      <c r="J44" s="92">
        <f>分析係数表!G47</f>
        <v>0.26248630220382319</v>
      </c>
      <c r="K44" s="93">
        <f>SUM(K5:K43)</f>
        <v>38.657510111671293</v>
      </c>
      <c r="L44" s="94">
        <f>最終需要_まとめ!$L$33</f>
        <v>0.627</v>
      </c>
      <c r="M44" s="91">
        <f>K44*L44</f>
        <v>24.238258840017902</v>
      </c>
      <c r="N44" s="95">
        <f>分析係数表!H47</f>
        <v>1</v>
      </c>
      <c r="O44" s="96">
        <f>SUM(O5:O43)</f>
        <v>24.238258840017906</v>
      </c>
      <c r="P44" s="92">
        <f>分析係数表!C47</f>
        <v>0.30293510145279712</v>
      </c>
      <c r="Q44" s="96">
        <f>SUM(Q5:Q43)</f>
        <v>6.2143439492113561</v>
      </c>
      <c r="R44" s="91">
        <f>SUM(R5:R43)</f>
        <v>6.8507977239542797</v>
      </c>
      <c r="S44" s="97">
        <f>SUM(S5:S43)</f>
        <v>116.61854171348782</v>
      </c>
      <c r="T44" s="98">
        <f>分析係数表!F47</f>
        <v>0.4935102885669061</v>
      </c>
      <c r="U44" s="99">
        <f>SUM(U5:U43)</f>
        <v>77.771742198642187</v>
      </c>
      <c r="V44" s="100">
        <f>分析係数表!D47</f>
        <v>0.11041032509436259</v>
      </c>
      <c r="W44" s="101">
        <f>SUM(W5:W43)</f>
        <v>10</v>
      </c>
      <c r="X44" s="92">
        <f>分析係数表!E47</f>
        <v>8.4451479361987089E-2</v>
      </c>
      <c r="Y44" s="102">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289</v>
      </c>
      <c r="S2" s="3" t="s">
        <v>152</v>
      </c>
      <c r="U2" s="64" t="s">
        <v>209</v>
      </c>
      <c r="W2" s="3" t="s">
        <v>130</v>
      </c>
      <c r="Y2" s="3" t="s">
        <v>153</v>
      </c>
    </row>
    <row r="3" spans="1:25" ht="44" x14ac:dyDescent="0.2">
      <c r="B3" s="65"/>
      <c r="C3" s="66" t="s">
        <v>227</v>
      </c>
      <c r="D3" s="66" t="s">
        <v>231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投入係数表!AG5</f>
        <v>0</v>
      </c>
      <c r="E5" s="77">
        <f t="shared" ref="E5:E38" si="0">$C$35*D5</f>
        <v>0</v>
      </c>
      <c r="F5" s="76">
        <f>分析係数表!C8</f>
        <v>0.98909090909090913</v>
      </c>
      <c r="G5" s="77">
        <f t="shared" ref="G5:G38" si="1">E5*F5</f>
        <v>0</v>
      </c>
      <c r="H5" s="77">
        <f t="array" ref="H5:H43">MMULT(逆行列係数!C5:AO43,'31'!G5:G43)</f>
        <v>5.7509725566122166E-5</v>
      </c>
      <c r="I5" s="77">
        <f t="shared" ref="I5:I38" si="2">C5+H5</f>
        <v>5.7509725566122166E-5</v>
      </c>
      <c r="J5" s="76">
        <f>分析係数表!G8</f>
        <v>0.12014134275618374</v>
      </c>
      <c r="K5" s="78">
        <f t="shared" ref="K5:K38" si="3">I5*J5</f>
        <v>6.9092956510535457E-6</v>
      </c>
      <c r="L5" s="79" t="s">
        <v>187</v>
      </c>
      <c r="M5" s="80" t="s">
        <v>187</v>
      </c>
      <c r="N5" s="81">
        <f>分析係数表!H8</f>
        <v>1.3068249731064983E-2</v>
      </c>
      <c r="O5" s="82">
        <f t="shared" ref="O5:O43" si="4">$M$44*N5</f>
        <v>6.2497489854565352E-2</v>
      </c>
      <c r="P5" s="76">
        <f>分析係数表!C8</f>
        <v>0.98909090909090913</v>
      </c>
      <c r="Q5" s="82">
        <f t="shared" ref="Q5:Q38" si="5">O5*P5</f>
        <v>6.1815699056151911E-2</v>
      </c>
      <c r="R5" s="83">
        <f t="array" ref="R5:R43">MMULT(逆行列係数!C5:AO43,'31'!Q5:Q43)</f>
        <v>7.5318078552513615E-2</v>
      </c>
      <c r="S5" s="84">
        <f t="shared" ref="S5:S38" si="6">I5+R5</f>
        <v>7.5375588278079733E-2</v>
      </c>
      <c r="T5" s="85">
        <f>分析係数表!F8</f>
        <v>0.45141342756183744</v>
      </c>
      <c r="U5" s="86">
        <f t="shared" ref="U5:U38" si="7">S5*T5</f>
        <v>3.4025552659097832E-2</v>
      </c>
      <c r="V5" s="87">
        <f>分析係数表!D8</f>
        <v>0.18992932862190812</v>
      </c>
      <c r="W5" s="88">
        <f t="shared" ref="W5:W38" si="8">ROUND(S5*V5,0)</f>
        <v>0</v>
      </c>
      <c r="X5" s="76">
        <f>分析係数表!E8</f>
        <v>0.11484098939929328</v>
      </c>
      <c r="Y5" s="89">
        <f t="shared" ref="Y5:Y38" si="9">ROUND(S5*X5,0)</f>
        <v>0</v>
      </c>
    </row>
    <row r="6" spans="1:25" x14ac:dyDescent="0.2">
      <c r="A6" s="6" t="s">
        <v>219</v>
      </c>
      <c r="B6" s="5" t="s">
        <v>265</v>
      </c>
      <c r="C6" s="90"/>
      <c r="D6" s="76">
        <f>投入係数表!AG6</f>
        <v>0</v>
      </c>
      <c r="E6" s="77">
        <f t="shared" si="0"/>
        <v>0</v>
      </c>
      <c r="F6" s="76">
        <f>分析係数表!C9</f>
        <v>0.97580645161290325</v>
      </c>
      <c r="G6" s="77">
        <f t="shared" si="1"/>
        <v>0</v>
      </c>
      <c r="H6" s="77">
        <v>3.5154904495407203E-4</v>
      </c>
      <c r="I6" s="77">
        <f t="shared" si="2"/>
        <v>3.5154904495407203E-4</v>
      </c>
      <c r="J6" s="76">
        <f>分析係数表!G9</f>
        <v>0.23846153846153847</v>
      </c>
      <c r="K6" s="78">
        <f t="shared" si="3"/>
        <v>8.3830926104432564E-5</v>
      </c>
      <c r="L6" s="79"/>
      <c r="M6" s="80"/>
      <c r="N6" s="81">
        <f>分析係数表!H9</f>
        <v>6.773178214271485E-4</v>
      </c>
      <c r="O6" s="82">
        <f t="shared" si="4"/>
        <v>3.239199169291497E-3</v>
      </c>
      <c r="P6" s="76">
        <f>分析係数表!C9</f>
        <v>0.97580645161290325</v>
      </c>
      <c r="Q6" s="82">
        <f t="shared" si="5"/>
        <v>3.1608314474537995E-3</v>
      </c>
      <c r="R6" s="83">
        <v>4.4237283090036352E-3</v>
      </c>
      <c r="S6" s="84">
        <f t="shared" si="6"/>
        <v>4.7752773539577074E-3</v>
      </c>
      <c r="T6" s="85">
        <f>分析係数表!F9</f>
        <v>0.65384615384615385</v>
      </c>
      <c r="U6" s="86">
        <f t="shared" si="7"/>
        <v>3.1222967314338858E-3</v>
      </c>
      <c r="V6" s="87">
        <f>分析係数表!D9</f>
        <v>0.11538461538461539</v>
      </c>
      <c r="W6" s="88">
        <f t="shared" si="8"/>
        <v>0</v>
      </c>
      <c r="X6" s="76">
        <f>分析係数表!E9</f>
        <v>0</v>
      </c>
      <c r="Y6" s="89">
        <f t="shared" si="9"/>
        <v>0</v>
      </c>
    </row>
    <row r="7" spans="1:25" x14ac:dyDescent="0.2">
      <c r="A7" s="6" t="s">
        <v>220</v>
      </c>
      <c r="B7" s="5" t="s">
        <v>266</v>
      </c>
      <c r="C7" s="90"/>
      <c r="D7" s="76">
        <f>投入係数表!AG7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6.4783983385829939E-3</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投入係数表!AG8</f>
        <v>0</v>
      </c>
      <c r="E8" s="77">
        <f t="shared" si="0"/>
        <v>0</v>
      </c>
      <c r="F8" s="76">
        <f>分析係数表!C11</f>
        <v>0.58682634730538918</v>
      </c>
      <c r="G8" s="77">
        <f t="shared" si="1"/>
        <v>0</v>
      </c>
      <c r="H8" s="77">
        <v>1.1874153693451747E-4</v>
      </c>
      <c r="I8" s="77">
        <f t="shared" si="2"/>
        <v>1.1874153693451747E-4</v>
      </c>
      <c r="J8" s="76">
        <f>分析係数表!G11</f>
        <v>0.35416666666666669</v>
      </c>
      <c r="K8" s="78">
        <f t="shared" si="3"/>
        <v>4.2054294330974938E-5</v>
      </c>
      <c r="L8" s="79"/>
      <c r="M8" s="80"/>
      <c r="N8" s="81">
        <f>分析係数表!H11</f>
        <v>-3.9842224789832265E-5</v>
      </c>
      <c r="O8" s="82">
        <f t="shared" si="4"/>
        <v>-1.9054112760538217E-4</v>
      </c>
      <c r="P8" s="76">
        <f>分析係数表!C11</f>
        <v>0.58682634730538918</v>
      </c>
      <c r="Q8" s="82">
        <f t="shared" si="5"/>
        <v>-1.1181455392411648E-4</v>
      </c>
      <c r="R8" s="83">
        <v>1.3293944710882071E-3</v>
      </c>
      <c r="S8" s="84">
        <f t="shared" si="6"/>
        <v>1.4481360080227245E-3</v>
      </c>
      <c r="T8" s="85">
        <f>分析係数表!F11</f>
        <v>0.57638888888888884</v>
      </c>
      <c r="U8" s="86">
        <f t="shared" si="7"/>
        <v>8.3468950462420918E-4</v>
      </c>
      <c r="V8" s="87">
        <f>分析係数表!D11</f>
        <v>0</v>
      </c>
      <c r="W8" s="88">
        <f t="shared" si="8"/>
        <v>0</v>
      </c>
      <c r="X8" s="76">
        <f>分析係数表!E11</f>
        <v>0</v>
      </c>
      <c r="Y8" s="89">
        <f t="shared" si="9"/>
        <v>0</v>
      </c>
    </row>
    <row r="9" spans="1:25" x14ac:dyDescent="0.2">
      <c r="A9" s="6" t="s">
        <v>222</v>
      </c>
      <c r="B9" s="5" t="s">
        <v>190</v>
      </c>
      <c r="C9" s="90"/>
      <c r="D9" s="76">
        <f>投入係数表!AG9</f>
        <v>0</v>
      </c>
      <c r="E9" s="77">
        <f t="shared" si="0"/>
        <v>0</v>
      </c>
      <c r="F9" s="76">
        <f>分析係数表!C12</f>
        <v>4.9122807017544234E-3</v>
      </c>
      <c r="G9" s="77">
        <f t="shared" si="1"/>
        <v>0</v>
      </c>
      <c r="H9" s="77">
        <v>4.8801086139052479E-7</v>
      </c>
      <c r="I9" s="77">
        <f t="shared" si="2"/>
        <v>4.8801086139052479E-7</v>
      </c>
      <c r="J9" s="76">
        <f>分析係数表!G12</f>
        <v>0.15517241379310345</v>
      </c>
      <c r="K9" s="78">
        <f t="shared" si="3"/>
        <v>7.5725823319219367E-8</v>
      </c>
      <c r="L9" s="79"/>
      <c r="M9" s="80"/>
      <c r="N9" s="81">
        <f>分析係数表!H12</f>
        <v>9.8290768556516195E-2</v>
      </c>
      <c r="O9" s="82">
        <f t="shared" si="4"/>
        <v>0.47006496180247781</v>
      </c>
      <c r="P9" s="76">
        <f>分析係数表!C12</f>
        <v>4.9122807017544234E-3</v>
      </c>
      <c r="Q9" s="82">
        <f t="shared" si="5"/>
        <v>2.3090910404332419E-3</v>
      </c>
      <c r="R9" s="83">
        <v>2.4423225096329255E-3</v>
      </c>
      <c r="S9" s="84">
        <f t="shared" si="6"/>
        <v>2.4428105204943162E-3</v>
      </c>
      <c r="T9" s="85">
        <f>分析係数表!F12</f>
        <v>0.31896551724137934</v>
      </c>
      <c r="U9" s="86">
        <f t="shared" si="7"/>
        <v>7.7917232119215259E-4</v>
      </c>
      <c r="V9" s="87">
        <f>分析係数表!D12</f>
        <v>0.18965517241379309</v>
      </c>
      <c r="W9" s="88">
        <f t="shared" si="8"/>
        <v>0</v>
      </c>
      <c r="X9" s="76">
        <f>分析係数表!E12</f>
        <v>0.12931034482758622</v>
      </c>
      <c r="Y9" s="89">
        <f t="shared" si="9"/>
        <v>0</v>
      </c>
    </row>
    <row r="10" spans="1:25" x14ac:dyDescent="0.2">
      <c r="A10" s="6" t="s">
        <v>223</v>
      </c>
      <c r="B10" s="5" t="s">
        <v>28</v>
      </c>
      <c r="C10" s="90"/>
      <c r="D10" s="76">
        <f>投入係数表!AG10</f>
        <v>0</v>
      </c>
      <c r="E10" s="77">
        <f t="shared" si="0"/>
        <v>0</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7.0500217213991398E-2</v>
      </c>
      <c r="P10" s="76">
        <f>分析係数表!C13</f>
        <v>0</v>
      </c>
      <c r="Q10" s="82">
        <f t="shared" si="5"/>
        <v>0</v>
      </c>
      <c r="R10" s="83">
        <v>0</v>
      </c>
      <c r="S10" s="84">
        <f t="shared" si="6"/>
        <v>0</v>
      </c>
      <c r="T10" s="85">
        <f>分析係数表!F13</f>
        <v>0.38505747126436779</v>
      </c>
      <c r="U10" s="86">
        <f t="shared" si="7"/>
        <v>0</v>
      </c>
      <c r="V10" s="87">
        <f>分析係数表!D13</f>
        <v>0.37931034482758619</v>
      </c>
      <c r="W10" s="88">
        <f t="shared" si="8"/>
        <v>0</v>
      </c>
      <c r="X10" s="76">
        <f>分析係数表!E13</f>
        <v>0.33333333333333331</v>
      </c>
      <c r="Y10" s="89">
        <f t="shared" si="9"/>
        <v>0</v>
      </c>
    </row>
    <row r="11" spans="1:25" x14ac:dyDescent="0.2">
      <c r="A11" s="6" t="s">
        <v>224</v>
      </c>
      <c r="B11" s="5" t="s">
        <v>267</v>
      </c>
      <c r="C11" s="90"/>
      <c r="D11" s="76">
        <f>投入係数表!AG11</f>
        <v>0</v>
      </c>
      <c r="E11" s="77">
        <f t="shared" si="0"/>
        <v>0</v>
      </c>
      <c r="F11" s="76">
        <f>分析係数表!C14</f>
        <v>0.28421052631578947</v>
      </c>
      <c r="G11" s="77">
        <f t="shared" si="1"/>
        <v>0</v>
      </c>
      <c r="H11" s="77">
        <v>3.8547877482277147E-3</v>
      </c>
      <c r="I11" s="77">
        <f t="shared" si="2"/>
        <v>3.8547877482277147E-3</v>
      </c>
      <c r="J11" s="76">
        <f>分析係数表!G14</f>
        <v>0.16638935108153077</v>
      </c>
      <c r="K11" s="78">
        <f t="shared" si="3"/>
        <v>6.4139563198464464E-4</v>
      </c>
      <c r="L11" s="79"/>
      <c r="M11" s="80"/>
      <c r="N11" s="81">
        <f>分析係数表!H14</f>
        <v>1.2351089684848001E-3</v>
      </c>
      <c r="O11" s="82">
        <f t="shared" si="4"/>
        <v>5.9067749557668468E-3</v>
      </c>
      <c r="P11" s="76">
        <f>分析係数表!C14</f>
        <v>0.28421052631578947</v>
      </c>
      <c r="Q11" s="82">
        <f t="shared" si="5"/>
        <v>1.6787676190074196E-3</v>
      </c>
      <c r="R11" s="83">
        <v>7.2606562393891533E-3</v>
      </c>
      <c r="S11" s="84">
        <f t="shared" si="6"/>
        <v>1.1115443987616868E-2</v>
      </c>
      <c r="T11" s="85">
        <f>分析係数表!F14</f>
        <v>0.35440931780366058</v>
      </c>
      <c r="U11" s="86">
        <f t="shared" si="7"/>
        <v>3.9394169207360944E-3</v>
      </c>
      <c r="V11" s="87">
        <f>分析係数表!D14</f>
        <v>9.9833610648918464E-2</v>
      </c>
      <c r="W11" s="88">
        <f t="shared" si="8"/>
        <v>0</v>
      </c>
      <c r="X11" s="76">
        <f>分析係数表!E14</f>
        <v>6.8219633943427616E-2</v>
      </c>
      <c r="Y11" s="89">
        <f t="shared" si="9"/>
        <v>0</v>
      </c>
    </row>
    <row r="12" spans="1:25" x14ac:dyDescent="0.2">
      <c r="A12" s="6" t="s">
        <v>225</v>
      </c>
      <c r="B12" s="5" t="s">
        <v>29</v>
      </c>
      <c r="C12" s="90"/>
      <c r="D12" s="76">
        <f>投入係数表!AG12</f>
        <v>0</v>
      </c>
      <c r="E12" s="77">
        <f t="shared" si="0"/>
        <v>0</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4.3633918221632519E-2</v>
      </c>
      <c r="P12" s="76">
        <f>分析係数表!C15</f>
        <v>0</v>
      </c>
      <c r="Q12" s="82">
        <f t="shared" si="5"/>
        <v>0</v>
      </c>
      <c r="R12" s="83">
        <v>0</v>
      </c>
      <c r="S12" s="84">
        <f t="shared" si="6"/>
        <v>0</v>
      </c>
      <c r="T12" s="85">
        <f>分析係数表!F15</f>
        <v>0.30337941628264209</v>
      </c>
      <c r="U12" s="86">
        <f t="shared" si="7"/>
        <v>0</v>
      </c>
      <c r="V12" s="87">
        <f>分析係数表!D15</f>
        <v>4.6082949308755762E-2</v>
      </c>
      <c r="W12" s="88">
        <f t="shared" si="8"/>
        <v>0</v>
      </c>
      <c r="X12" s="76">
        <f>分析係数表!E15</f>
        <v>4.3010752688172046E-2</v>
      </c>
      <c r="Y12" s="89">
        <f t="shared" si="9"/>
        <v>0</v>
      </c>
    </row>
    <row r="13" spans="1:25" x14ac:dyDescent="0.2">
      <c r="A13" s="6" t="s">
        <v>226</v>
      </c>
      <c r="B13" s="5" t="s">
        <v>30</v>
      </c>
      <c r="C13" s="90"/>
      <c r="D13" s="76">
        <f>投入係数表!AG13</f>
        <v>0</v>
      </c>
      <c r="E13" s="77">
        <f t="shared" si="0"/>
        <v>0</v>
      </c>
      <c r="F13" s="76">
        <f>分析係数表!C16</f>
        <v>1.2870012870012881E-2</v>
      </c>
      <c r="G13" s="77">
        <f t="shared" si="1"/>
        <v>0</v>
      </c>
      <c r="H13" s="77">
        <v>5.8551841041070571E-5</v>
      </c>
      <c r="I13" s="77">
        <f t="shared" si="2"/>
        <v>5.8551841041070571E-5</v>
      </c>
      <c r="J13" s="76">
        <f>分析係数表!G16</f>
        <v>4.3478260869565216E-2</v>
      </c>
      <c r="K13" s="78">
        <f t="shared" si="3"/>
        <v>2.5457322191769813E-6</v>
      </c>
      <c r="L13" s="79"/>
      <c r="M13" s="80"/>
      <c r="N13" s="81">
        <f>分析係数表!H16</f>
        <v>1.7650105581895694E-2</v>
      </c>
      <c r="O13" s="82">
        <f t="shared" si="4"/>
        <v>8.4409719529184302E-2</v>
      </c>
      <c r="P13" s="76">
        <f>分析係数表!C16</f>
        <v>1.2870012870012881E-2</v>
      </c>
      <c r="Q13" s="82">
        <f t="shared" si="5"/>
        <v>1.0863541766947796E-3</v>
      </c>
      <c r="R13" s="83">
        <v>1.171129503032166E-3</v>
      </c>
      <c r="S13" s="84">
        <f t="shared" si="6"/>
        <v>1.2296813440732365E-3</v>
      </c>
      <c r="T13" s="85">
        <f>分析係数表!F16</f>
        <v>0.30434782608695654</v>
      </c>
      <c r="U13" s="86">
        <f t="shared" si="7"/>
        <v>3.7425084384837634E-4</v>
      </c>
      <c r="V13" s="87">
        <f>分析係数表!D16</f>
        <v>0</v>
      </c>
      <c r="W13" s="88">
        <f t="shared" si="8"/>
        <v>0</v>
      </c>
      <c r="X13" s="76">
        <f>分析係数表!E16</f>
        <v>0</v>
      </c>
      <c r="Y13" s="89">
        <f t="shared" si="9"/>
        <v>0</v>
      </c>
    </row>
    <row r="14" spans="1:25" x14ac:dyDescent="0.2">
      <c r="A14" s="6" t="s">
        <v>2</v>
      </c>
      <c r="B14" s="5" t="s">
        <v>364</v>
      </c>
      <c r="C14" s="90"/>
      <c r="D14" s="76">
        <f>投入係数表!AG14</f>
        <v>0</v>
      </c>
      <c r="E14" s="77">
        <f t="shared" si="0"/>
        <v>0</v>
      </c>
      <c r="F14" s="76">
        <f>分析係数表!C17</f>
        <v>0.42397137745974955</v>
      </c>
      <c r="G14" s="77">
        <f t="shared" si="1"/>
        <v>0</v>
      </c>
      <c r="H14" s="77">
        <v>1.75240960485861E-2</v>
      </c>
      <c r="I14" s="77">
        <f t="shared" si="2"/>
        <v>1.75240960485861E-2</v>
      </c>
      <c r="J14" s="76">
        <f>分析係数表!G17</f>
        <v>0.21220930232558138</v>
      </c>
      <c r="K14" s="78">
        <f t="shared" si="3"/>
        <v>3.7187761963569338E-3</v>
      </c>
      <c r="L14" s="79"/>
      <c r="M14" s="80"/>
      <c r="N14" s="81">
        <f>分析係数表!H17</f>
        <v>2.9483246344475873E-3</v>
      </c>
      <c r="O14" s="82">
        <f t="shared" si="4"/>
        <v>1.4100043442798279E-2</v>
      </c>
      <c r="P14" s="76">
        <f>分析係数表!C17</f>
        <v>0.42397137745974955</v>
      </c>
      <c r="Q14" s="82">
        <f t="shared" si="5"/>
        <v>5.9780148406854954E-3</v>
      </c>
      <c r="R14" s="83">
        <v>1.2012096565008621E-2</v>
      </c>
      <c r="S14" s="84">
        <f t="shared" si="6"/>
        <v>2.9536192613594719E-2</v>
      </c>
      <c r="T14" s="85">
        <f>分析係数表!F17</f>
        <v>0.32194767441860467</v>
      </c>
      <c r="U14" s="86">
        <f t="shared" si="7"/>
        <v>9.5091085231267889E-3</v>
      </c>
      <c r="V14" s="87">
        <f>分析係数表!D17</f>
        <v>4.1908914728682169E-2</v>
      </c>
      <c r="W14" s="88">
        <f t="shared" si="8"/>
        <v>0</v>
      </c>
      <c r="X14" s="76">
        <f>分析係数表!E17</f>
        <v>4.2151162790697673E-2</v>
      </c>
      <c r="Y14" s="89">
        <f t="shared" si="9"/>
        <v>0</v>
      </c>
    </row>
    <row r="15" spans="1:25" x14ac:dyDescent="0.2">
      <c r="A15" s="6" t="s">
        <v>3</v>
      </c>
      <c r="B15" s="5" t="s">
        <v>31</v>
      </c>
      <c r="C15" s="90"/>
      <c r="D15" s="76">
        <f>投入係数表!AG15</f>
        <v>0</v>
      </c>
      <c r="E15" s="77">
        <f t="shared" si="0"/>
        <v>0</v>
      </c>
      <c r="F15" s="76">
        <f>分析係数表!C18</f>
        <v>0.3411764705882353</v>
      </c>
      <c r="G15" s="77">
        <f t="shared" si="1"/>
        <v>0</v>
      </c>
      <c r="H15" s="77">
        <v>2.6004595344042918E-4</v>
      </c>
      <c r="I15" s="77">
        <f t="shared" si="2"/>
        <v>2.6004595344042918E-4</v>
      </c>
      <c r="J15" s="76">
        <f>分析係数表!G18</f>
        <v>0.21582733812949639</v>
      </c>
      <c r="K15" s="78">
        <f t="shared" si="3"/>
        <v>5.6125025922394787E-5</v>
      </c>
      <c r="L15" s="79"/>
      <c r="M15" s="80"/>
      <c r="N15" s="81">
        <f>分析係数表!H18</f>
        <v>4.7810669747798716E-4</v>
      </c>
      <c r="O15" s="82">
        <f t="shared" si="4"/>
        <v>2.2864935312645858E-3</v>
      </c>
      <c r="P15" s="76">
        <f>分析係数表!C18</f>
        <v>0.3411764705882353</v>
      </c>
      <c r="Q15" s="82">
        <f t="shared" si="5"/>
        <v>7.8009779301968225E-4</v>
      </c>
      <c r="R15" s="83">
        <v>1.6230681238429698E-3</v>
      </c>
      <c r="S15" s="84">
        <f t="shared" si="6"/>
        <v>1.883114077283399E-3</v>
      </c>
      <c r="T15" s="85">
        <f>分析係数表!F18</f>
        <v>0.45899280575539569</v>
      </c>
      <c r="U15" s="86">
        <f t="shared" si="7"/>
        <v>8.6433581388979035E-4</v>
      </c>
      <c r="V15" s="87">
        <f>分析係数表!D18</f>
        <v>0.1223021582733813</v>
      </c>
      <c r="W15" s="88">
        <f t="shared" si="8"/>
        <v>0</v>
      </c>
      <c r="X15" s="76">
        <f>分析係数表!E18</f>
        <v>0.12949640287769784</v>
      </c>
      <c r="Y15" s="89">
        <f t="shared" si="9"/>
        <v>0</v>
      </c>
    </row>
    <row r="16" spans="1:25" x14ac:dyDescent="0.2">
      <c r="A16" s="6" t="s">
        <v>4</v>
      </c>
      <c r="B16" s="5" t="s">
        <v>32</v>
      </c>
      <c r="C16" s="90"/>
      <c r="D16" s="76">
        <f>投入係数表!AG16</f>
        <v>0</v>
      </c>
      <c r="E16" s="77">
        <f t="shared" si="0"/>
        <v>0</v>
      </c>
      <c r="F16" s="76">
        <f>分析係数表!C19</f>
        <v>3.2631144155307767E-2</v>
      </c>
      <c r="G16" s="77">
        <f t="shared" si="1"/>
        <v>0</v>
      </c>
      <c r="H16" s="77">
        <v>5.6511489792409675E-5</v>
      </c>
      <c r="I16" s="77">
        <f t="shared" si="2"/>
        <v>5.6511489792409675E-5</v>
      </c>
      <c r="J16" s="76">
        <f>分析係数表!G19</f>
        <v>5.8988764044943819E-2</v>
      </c>
      <c r="K16" s="78">
        <f t="shared" si="3"/>
        <v>3.3335429371927057E-6</v>
      </c>
      <c r="L16" s="79"/>
      <c r="M16" s="80"/>
      <c r="N16" s="81">
        <f>分析係数表!H19</f>
        <v>-1.1952667436949679E-4</v>
      </c>
      <c r="O16" s="82">
        <f t="shared" si="4"/>
        <v>-5.7162338281614646E-4</v>
      </c>
      <c r="P16" s="76">
        <f>分析係数表!C19</f>
        <v>3.2631144155307767E-2</v>
      </c>
      <c r="Q16" s="82">
        <f t="shared" si="5"/>
        <v>-1.8652725007218351E-5</v>
      </c>
      <c r="R16" s="83">
        <v>1.2000319086194528E-4</v>
      </c>
      <c r="S16" s="84">
        <f t="shared" si="6"/>
        <v>1.7651468065435494E-4</v>
      </c>
      <c r="T16" s="85">
        <f>分析係数表!F19</f>
        <v>0.2443820224719101</v>
      </c>
      <c r="U16" s="86">
        <f t="shared" si="7"/>
        <v>4.31370146542946E-5</v>
      </c>
      <c r="V16" s="87">
        <f>分析係数表!D19</f>
        <v>4.49438202247191E-2</v>
      </c>
      <c r="W16" s="88">
        <f t="shared" si="8"/>
        <v>0</v>
      </c>
      <c r="X16" s="76">
        <f>分析係数表!E19</f>
        <v>4.7752808988764044E-2</v>
      </c>
      <c r="Y16" s="89">
        <f t="shared" si="9"/>
        <v>0</v>
      </c>
    </row>
    <row r="17" spans="1:25" x14ac:dyDescent="0.2">
      <c r="A17" s="6" t="s">
        <v>5</v>
      </c>
      <c r="B17" s="5" t="s">
        <v>33</v>
      </c>
      <c r="C17" s="90"/>
      <c r="D17" s="76">
        <f>投入係数表!AG17</f>
        <v>0</v>
      </c>
      <c r="E17" s="77">
        <f t="shared" si="0"/>
        <v>0</v>
      </c>
      <c r="F17" s="76">
        <f>分析係数表!C20</f>
        <v>6.4516129032258118E-2</v>
      </c>
      <c r="G17" s="77">
        <f t="shared" si="1"/>
        <v>0</v>
      </c>
      <c r="H17" s="77">
        <v>1.1113212716531289E-4</v>
      </c>
      <c r="I17" s="77">
        <f t="shared" si="2"/>
        <v>1.1113212716531289E-4</v>
      </c>
      <c r="J17" s="76">
        <f>分析係数表!G20</f>
        <v>0.10153846153846154</v>
      </c>
      <c r="K17" s="78">
        <f t="shared" si="3"/>
        <v>1.1284185219862538E-5</v>
      </c>
      <c r="L17" s="79"/>
      <c r="M17" s="80"/>
      <c r="N17" s="81">
        <f>分析係数表!H20</f>
        <v>5.9763337184748399E-4</v>
      </c>
      <c r="O17" s="82">
        <f t="shared" si="4"/>
        <v>2.8581169140807325E-3</v>
      </c>
      <c r="P17" s="76">
        <f>分析係数表!C20</f>
        <v>6.4516129032258118E-2</v>
      </c>
      <c r="Q17" s="82">
        <f t="shared" si="5"/>
        <v>1.8439463961811192E-4</v>
      </c>
      <c r="R17" s="83">
        <v>4.3523126836038996E-4</v>
      </c>
      <c r="S17" s="84">
        <f t="shared" si="6"/>
        <v>5.4636339552570281E-4</v>
      </c>
      <c r="T17" s="85">
        <f>分析係数表!F20</f>
        <v>0.22461538461538461</v>
      </c>
      <c r="U17" s="86">
        <f t="shared" si="7"/>
        <v>1.2272162422577324E-4</v>
      </c>
      <c r="V17" s="87">
        <f>分析係数表!D20</f>
        <v>1.2307692307692308E-2</v>
      </c>
      <c r="W17" s="88">
        <f t="shared" si="8"/>
        <v>0</v>
      </c>
      <c r="X17" s="76">
        <f>分析係数表!E20</f>
        <v>1.2307692307692308E-2</v>
      </c>
      <c r="Y17" s="89">
        <f t="shared" si="9"/>
        <v>0</v>
      </c>
    </row>
    <row r="18" spans="1:25" x14ac:dyDescent="0.2">
      <c r="A18" s="6" t="s">
        <v>6</v>
      </c>
      <c r="B18" s="5" t="s">
        <v>34</v>
      </c>
      <c r="C18" s="90"/>
      <c r="D18" s="76">
        <f>投入係数表!AG18</f>
        <v>0</v>
      </c>
      <c r="E18" s="77">
        <f t="shared" si="0"/>
        <v>0</v>
      </c>
      <c r="F18" s="76">
        <f>分析係数表!C21</f>
        <v>0.91527001862197399</v>
      </c>
      <c r="G18" s="77">
        <f t="shared" si="1"/>
        <v>0</v>
      </c>
      <c r="H18" s="77">
        <v>1.3708288857261774E-3</v>
      </c>
      <c r="I18" s="77">
        <f t="shared" si="2"/>
        <v>1.3708288857261774E-3</v>
      </c>
      <c r="J18" s="76">
        <f>分析係数表!G21</f>
        <v>0.28514332965821387</v>
      </c>
      <c r="K18" s="78">
        <f t="shared" si="3"/>
        <v>3.9088271286762143E-4</v>
      </c>
      <c r="L18" s="79"/>
      <c r="M18" s="80"/>
      <c r="N18" s="81">
        <f>分析係数表!H21</f>
        <v>9.9605561974580657E-4</v>
      </c>
      <c r="O18" s="82">
        <f t="shared" si="4"/>
        <v>4.7635281901345543E-3</v>
      </c>
      <c r="P18" s="76">
        <f>分析係数表!C21</f>
        <v>0.91527001862197399</v>
      </c>
      <c r="Q18" s="82">
        <f t="shared" si="5"/>
        <v>4.3599145352907513E-3</v>
      </c>
      <c r="R18" s="83">
        <v>9.1336251050751181E-3</v>
      </c>
      <c r="S18" s="84">
        <f t="shared" si="6"/>
        <v>1.0504453990801296E-2</v>
      </c>
      <c r="T18" s="85">
        <f>分析係数表!F21</f>
        <v>0.42530319735391398</v>
      </c>
      <c r="U18" s="86">
        <f t="shared" si="7"/>
        <v>4.4675778687448724E-3</v>
      </c>
      <c r="V18" s="87">
        <f>分析係数表!D21</f>
        <v>8.7513781697905177E-2</v>
      </c>
      <c r="W18" s="88">
        <f t="shared" si="8"/>
        <v>0</v>
      </c>
      <c r="X18" s="76">
        <f>分析係数表!E21</f>
        <v>7.5661521499448728E-2</v>
      </c>
      <c r="Y18" s="89">
        <f t="shared" si="9"/>
        <v>0</v>
      </c>
    </row>
    <row r="19" spans="1:25" x14ac:dyDescent="0.2">
      <c r="A19" s="6" t="s">
        <v>7</v>
      </c>
      <c r="B19" s="5" t="s">
        <v>268</v>
      </c>
      <c r="C19" s="90"/>
      <c r="D19" s="76">
        <f>投入係数表!AG19</f>
        <v>0</v>
      </c>
      <c r="E19" s="77">
        <f t="shared" si="0"/>
        <v>0</v>
      </c>
      <c r="F19" s="76">
        <f>分析係数表!C22</f>
        <v>0.14107142857142863</v>
      </c>
      <c r="G19" s="77">
        <f t="shared" si="1"/>
        <v>0</v>
      </c>
      <c r="H19" s="77">
        <v>3.6027847132475135E-3</v>
      </c>
      <c r="I19" s="77">
        <f t="shared" si="2"/>
        <v>3.6027847132475135E-3</v>
      </c>
      <c r="J19" s="76">
        <f>分析係数表!G22</f>
        <v>0.19425587467362923</v>
      </c>
      <c r="K19" s="78">
        <f t="shared" si="3"/>
        <v>6.9986209573267622E-4</v>
      </c>
      <c r="L19" s="79"/>
      <c r="M19" s="80"/>
      <c r="N19" s="81">
        <f>分析係数表!H22</f>
        <v>3.9842224789832265E-5</v>
      </c>
      <c r="O19" s="82">
        <f t="shared" si="4"/>
        <v>1.9054112760538217E-4</v>
      </c>
      <c r="P19" s="76">
        <f>分析係数表!C22</f>
        <v>0.14107142857142863</v>
      </c>
      <c r="Q19" s="82">
        <f t="shared" si="5"/>
        <v>2.6879909072902138E-5</v>
      </c>
      <c r="R19" s="83">
        <v>2.2586710603920014E-4</v>
      </c>
      <c r="S19" s="84">
        <f t="shared" si="6"/>
        <v>3.8286518192867137E-3</v>
      </c>
      <c r="T19" s="85">
        <f>分析係数表!F22</f>
        <v>0.41148825065274153</v>
      </c>
      <c r="U19" s="86">
        <f t="shared" si="7"/>
        <v>1.5754452394767262E-3</v>
      </c>
      <c r="V19" s="87">
        <f>分析係数表!D22</f>
        <v>6.2663185378590081E-3</v>
      </c>
      <c r="W19" s="88">
        <f t="shared" si="8"/>
        <v>0</v>
      </c>
      <c r="X19" s="76">
        <f>分析係数表!E22</f>
        <v>5.2219321148825066E-3</v>
      </c>
      <c r="Y19" s="89">
        <f t="shared" si="9"/>
        <v>0</v>
      </c>
    </row>
    <row r="20" spans="1:25" x14ac:dyDescent="0.2">
      <c r="A20" s="6" t="s">
        <v>8</v>
      </c>
      <c r="B20" s="5" t="s">
        <v>269</v>
      </c>
      <c r="C20" s="90"/>
      <c r="D20" s="76">
        <f>投入係数表!AG20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1.9054112760538217E-4</v>
      </c>
      <c r="P20" s="76">
        <f>分析係数表!C23</f>
        <v>0</v>
      </c>
      <c r="Q20" s="82">
        <f t="shared" si="5"/>
        <v>0</v>
      </c>
      <c r="R20" s="83">
        <v>0</v>
      </c>
      <c r="S20" s="84">
        <f t="shared" si="6"/>
        <v>0</v>
      </c>
      <c r="T20" s="85">
        <f>分析係数表!F23</f>
        <v>0.43755958055290756</v>
      </c>
      <c r="U20" s="86">
        <f t="shared" si="7"/>
        <v>0</v>
      </c>
      <c r="V20" s="87">
        <f>分析係数表!D23</f>
        <v>4.9571020019065777E-2</v>
      </c>
      <c r="W20" s="88">
        <f t="shared" si="8"/>
        <v>0</v>
      </c>
      <c r="X20" s="76">
        <f>分析係数表!E23</f>
        <v>4.38512869399428E-2</v>
      </c>
      <c r="Y20" s="89">
        <f t="shared" si="9"/>
        <v>0</v>
      </c>
    </row>
    <row r="21" spans="1:25" x14ac:dyDescent="0.2">
      <c r="A21" s="6" t="s">
        <v>9</v>
      </c>
      <c r="B21" s="5" t="s">
        <v>270</v>
      </c>
      <c r="C21" s="90"/>
      <c r="D21" s="76">
        <f>投入係数表!AG21</f>
        <v>0</v>
      </c>
      <c r="E21" s="77">
        <f t="shared" si="0"/>
        <v>0</v>
      </c>
      <c r="F21" s="76">
        <f>分析係数表!C24</f>
        <v>1</v>
      </c>
      <c r="G21" s="77">
        <f t="shared" si="1"/>
        <v>0</v>
      </c>
      <c r="H21" s="77">
        <v>1.4698423024607207E-2</v>
      </c>
      <c r="I21" s="77">
        <f t="shared" si="2"/>
        <v>1.4698423024607207E-2</v>
      </c>
      <c r="J21" s="76">
        <f>分析係数表!G24</f>
        <v>0.20760410380205191</v>
      </c>
      <c r="K21" s="78">
        <f t="shared" si="3"/>
        <v>3.0514529393270247E-3</v>
      </c>
      <c r="L21" s="79"/>
      <c r="M21" s="80"/>
      <c r="N21" s="81">
        <f>分析係数表!H24</f>
        <v>3.9842224789832264E-4</v>
      </c>
      <c r="O21" s="82">
        <f t="shared" si="4"/>
        <v>1.9054112760538216E-3</v>
      </c>
      <c r="P21" s="76">
        <f>分析係数表!C24</f>
        <v>1</v>
      </c>
      <c r="Q21" s="82">
        <f t="shared" si="5"/>
        <v>1.9054112760538216E-3</v>
      </c>
      <c r="R21" s="83">
        <v>4.0730146050521185E-3</v>
      </c>
      <c r="S21" s="84">
        <f t="shared" si="6"/>
        <v>1.8771437629659327E-2</v>
      </c>
      <c r="T21" s="85">
        <f>分析係数表!F24</f>
        <v>0.38986119493059745</v>
      </c>
      <c r="U21" s="86">
        <f t="shared" si="7"/>
        <v>7.3182551048641669E-3</v>
      </c>
      <c r="V21" s="87">
        <f>分析係数表!D24</f>
        <v>0.12190706095353047</v>
      </c>
      <c r="W21" s="88">
        <f t="shared" si="8"/>
        <v>0</v>
      </c>
      <c r="X21" s="76">
        <f>分析係数表!E24</f>
        <v>0.12492456246228123</v>
      </c>
      <c r="Y21" s="89">
        <f t="shared" si="9"/>
        <v>0</v>
      </c>
    </row>
    <row r="22" spans="1:25" x14ac:dyDescent="0.2">
      <c r="A22" s="6" t="s">
        <v>10</v>
      </c>
      <c r="B22" s="5" t="s">
        <v>271</v>
      </c>
      <c r="C22" s="90"/>
      <c r="D22" s="76">
        <f>投入係数表!AG22</f>
        <v>0</v>
      </c>
      <c r="E22" s="77">
        <f t="shared" si="0"/>
        <v>0</v>
      </c>
      <c r="F22" s="76">
        <f>分析係数表!C25</f>
        <v>2.3217247097844118E-2</v>
      </c>
      <c r="G22" s="77">
        <f t="shared" si="1"/>
        <v>0</v>
      </c>
      <c r="H22" s="77">
        <v>8.4766006398174023E-4</v>
      </c>
      <c r="I22" s="77">
        <f t="shared" si="2"/>
        <v>8.4766006398174023E-4</v>
      </c>
      <c r="J22" s="76">
        <f>分析係数表!G25</f>
        <v>0.19607843137254902</v>
      </c>
      <c r="K22" s="78">
        <f t="shared" si="3"/>
        <v>1.6620785568269416E-4</v>
      </c>
      <c r="L22" s="79"/>
      <c r="M22" s="80"/>
      <c r="N22" s="81">
        <f>分析係数表!H25</f>
        <v>5.5779114705765173E-4</v>
      </c>
      <c r="O22" s="82">
        <f t="shared" si="4"/>
        <v>2.6675757864753503E-3</v>
      </c>
      <c r="P22" s="76">
        <f>分析係数表!C25</f>
        <v>2.3217247097844118E-2</v>
      </c>
      <c r="Q22" s="82">
        <f t="shared" si="5"/>
        <v>6.193376618682406E-5</v>
      </c>
      <c r="R22" s="83">
        <v>2.1254102612950593E-4</v>
      </c>
      <c r="S22" s="84">
        <f t="shared" si="6"/>
        <v>1.0602010901112461E-3</v>
      </c>
      <c r="T22" s="85">
        <f>分析係数表!F25</f>
        <v>0.34640522875816993</v>
      </c>
      <c r="U22" s="86">
        <f t="shared" si="7"/>
        <v>3.6725920114964733E-4</v>
      </c>
      <c r="V22" s="87">
        <f>分析係数表!D25</f>
        <v>3.9215686274509803E-2</v>
      </c>
      <c r="W22" s="88">
        <f t="shared" si="8"/>
        <v>0</v>
      </c>
      <c r="X22" s="76">
        <f>分析係数表!E25</f>
        <v>3.9215686274509803E-2</v>
      </c>
      <c r="Y22" s="89">
        <f t="shared" si="9"/>
        <v>0</v>
      </c>
    </row>
    <row r="23" spans="1:25" x14ac:dyDescent="0.2">
      <c r="A23" s="6" t="s">
        <v>11</v>
      </c>
      <c r="B23" s="5" t="s">
        <v>35</v>
      </c>
      <c r="C23" s="90"/>
      <c r="D23" s="76">
        <f>投入係数表!AG23</f>
        <v>0</v>
      </c>
      <c r="E23" s="77">
        <f t="shared" si="0"/>
        <v>0</v>
      </c>
      <c r="F23" s="76">
        <f>分析係数表!C26</f>
        <v>0.3263433813892529</v>
      </c>
      <c r="G23" s="77">
        <f t="shared" si="1"/>
        <v>0</v>
      </c>
      <c r="H23" s="77">
        <v>7.1356469394379968E-3</v>
      </c>
      <c r="I23" s="77">
        <f t="shared" si="2"/>
        <v>7.1356469394379968E-3</v>
      </c>
      <c r="J23" s="76">
        <f>分析係数表!G26</f>
        <v>0.19720279720279721</v>
      </c>
      <c r="K23" s="78">
        <f t="shared" si="3"/>
        <v>1.407169536308752E-3</v>
      </c>
      <c r="L23" s="79"/>
      <c r="M23" s="80"/>
      <c r="N23" s="81">
        <f>分析係数表!H26</f>
        <v>1.195266743694968E-2</v>
      </c>
      <c r="O23" s="82">
        <f t="shared" si="4"/>
        <v>5.7162338281614648E-2</v>
      </c>
      <c r="P23" s="76">
        <f>分析係数表!C26</f>
        <v>0.3263433813892529</v>
      </c>
      <c r="Q23" s="82">
        <f t="shared" si="5"/>
        <v>1.8654550762938461E-2</v>
      </c>
      <c r="R23" s="83">
        <v>1.9791967359510238E-2</v>
      </c>
      <c r="S23" s="84">
        <f t="shared" si="6"/>
        <v>2.6927614298948237E-2</v>
      </c>
      <c r="T23" s="85">
        <f>分析係数表!F26</f>
        <v>0.33496503496503499</v>
      </c>
      <c r="U23" s="86">
        <f t="shared" si="7"/>
        <v>9.0198092651721726E-3</v>
      </c>
      <c r="V23" s="87">
        <f>分析係数表!D26</f>
        <v>7.8321678321678329E-2</v>
      </c>
      <c r="W23" s="88">
        <f t="shared" si="8"/>
        <v>0</v>
      </c>
      <c r="X23" s="76">
        <f>分析係数表!E26</f>
        <v>8.3216783216783219E-2</v>
      </c>
      <c r="Y23" s="89">
        <f t="shared" si="9"/>
        <v>0</v>
      </c>
    </row>
    <row r="24" spans="1:25" x14ac:dyDescent="0.2">
      <c r="A24" s="6" t="s">
        <v>12</v>
      </c>
      <c r="B24" s="5" t="s">
        <v>365</v>
      </c>
      <c r="C24" s="90"/>
      <c r="D24" s="76">
        <f>投入係数表!AG24</f>
        <v>0</v>
      </c>
      <c r="E24" s="77">
        <f t="shared" si="0"/>
        <v>0</v>
      </c>
      <c r="F24" s="76">
        <f>分析係数表!C27</f>
        <v>4.6641791044776171E-2</v>
      </c>
      <c r="G24" s="77">
        <f t="shared" si="1"/>
        <v>0</v>
      </c>
      <c r="H24" s="77">
        <v>8.5178299059421962E-7</v>
      </c>
      <c r="I24" s="77">
        <f t="shared" si="2"/>
        <v>8.5178299059421962E-7</v>
      </c>
      <c r="J24" s="76">
        <f>分析係数表!G27</f>
        <v>0.18461538461538463</v>
      </c>
      <c r="K24" s="78">
        <f t="shared" si="3"/>
        <v>1.5725224441739441E-7</v>
      </c>
      <c r="L24" s="79"/>
      <c r="M24" s="80"/>
      <c r="N24" s="81">
        <f>分析係数表!H27</f>
        <v>1.1394876289892027E-2</v>
      </c>
      <c r="O24" s="82">
        <f t="shared" si="4"/>
        <v>5.4494762495139293E-2</v>
      </c>
      <c r="P24" s="76">
        <f>分析係数表!C27</f>
        <v>4.6641791044776171E-2</v>
      </c>
      <c r="Q24" s="82">
        <f t="shared" si="5"/>
        <v>2.5417333253329923E-3</v>
      </c>
      <c r="R24" s="83">
        <v>2.5497439799047799E-3</v>
      </c>
      <c r="S24" s="84">
        <f t="shared" si="6"/>
        <v>2.5505957628953742E-3</v>
      </c>
      <c r="T24" s="85">
        <f>分析係数表!F27</f>
        <v>0.35384615384615387</v>
      </c>
      <c r="U24" s="86">
        <f t="shared" si="7"/>
        <v>9.0251850071682471E-4</v>
      </c>
      <c r="V24" s="87">
        <f>分析係数表!D27</f>
        <v>3.0769230769230771E-2</v>
      </c>
      <c r="W24" s="88">
        <f t="shared" si="8"/>
        <v>0</v>
      </c>
      <c r="X24" s="76">
        <f>分析係数表!E27</f>
        <v>4.6153846153846156E-2</v>
      </c>
      <c r="Y24" s="89">
        <f t="shared" si="9"/>
        <v>0</v>
      </c>
    </row>
    <row r="25" spans="1:25" x14ac:dyDescent="0.2">
      <c r="A25" s="6" t="s">
        <v>13</v>
      </c>
      <c r="B25" s="5" t="s">
        <v>191</v>
      </c>
      <c r="C25" s="90"/>
      <c r="D25" s="76">
        <f>投入係数表!AG25</f>
        <v>0</v>
      </c>
      <c r="E25" s="77">
        <f t="shared" si="0"/>
        <v>0</v>
      </c>
      <c r="F25" s="76">
        <f>分析係数表!C28</f>
        <v>2.8632025450689325E-2</v>
      </c>
      <c r="G25" s="77">
        <f t="shared" si="1"/>
        <v>0</v>
      </c>
      <c r="H25" s="77">
        <v>2.3784602793563881E-3</v>
      </c>
      <c r="I25" s="77">
        <f t="shared" si="2"/>
        <v>2.3784602793563881E-3</v>
      </c>
      <c r="J25" s="76">
        <f>分析係数表!G28</f>
        <v>0.12903225806451613</v>
      </c>
      <c r="K25" s="78">
        <f t="shared" si="3"/>
        <v>3.0689810056211457E-4</v>
      </c>
      <c r="L25" s="79"/>
      <c r="M25" s="80"/>
      <c r="N25" s="81">
        <f>分析係数表!H28</f>
        <v>2.2510857006255228E-2</v>
      </c>
      <c r="O25" s="82">
        <f t="shared" si="4"/>
        <v>0.10765573709704092</v>
      </c>
      <c r="P25" s="76">
        <f>分析係数表!C28</f>
        <v>2.8632025450689325E-2</v>
      </c>
      <c r="Q25" s="82">
        <f t="shared" si="5"/>
        <v>3.0824018044751946E-3</v>
      </c>
      <c r="R25" s="83">
        <v>3.1748733627792042E-3</v>
      </c>
      <c r="S25" s="84">
        <f t="shared" si="6"/>
        <v>5.5533336421355918E-3</v>
      </c>
      <c r="T25" s="85">
        <f>分析係数表!F28</f>
        <v>0.22580645161290322</v>
      </c>
      <c r="U25" s="86">
        <f t="shared" si="7"/>
        <v>1.2539785643531981E-3</v>
      </c>
      <c r="V25" s="87">
        <f>分析係数表!D28</f>
        <v>0.15207373271889402</v>
      </c>
      <c r="W25" s="88">
        <f t="shared" si="8"/>
        <v>0</v>
      </c>
      <c r="X25" s="76">
        <f>分析係数表!E28</f>
        <v>9.6774193548387094E-2</v>
      </c>
      <c r="Y25" s="89">
        <f t="shared" si="9"/>
        <v>0</v>
      </c>
    </row>
    <row r="26" spans="1:25" x14ac:dyDescent="0.2">
      <c r="A26" s="6" t="s">
        <v>14</v>
      </c>
      <c r="B26" s="5" t="s">
        <v>50</v>
      </c>
      <c r="C26" s="90"/>
      <c r="D26" s="76">
        <f>投入係数表!AG26</f>
        <v>0</v>
      </c>
      <c r="E26" s="77">
        <f t="shared" si="0"/>
        <v>0</v>
      </c>
      <c r="F26" s="76">
        <f>分析係数表!C29</f>
        <v>0.63560732113144758</v>
      </c>
      <c r="G26" s="77">
        <f t="shared" si="1"/>
        <v>0</v>
      </c>
      <c r="H26" s="77">
        <v>9.3750471199579698E-3</v>
      </c>
      <c r="I26" s="77">
        <f t="shared" si="2"/>
        <v>9.3750471199579698E-3</v>
      </c>
      <c r="J26" s="76">
        <f>分析係数表!G29</f>
        <v>0.25937031484257872</v>
      </c>
      <c r="K26" s="78">
        <f t="shared" si="3"/>
        <v>2.4316089231675095E-3</v>
      </c>
      <c r="L26" s="79"/>
      <c r="M26" s="80"/>
      <c r="N26" s="81">
        <f>分析係数表!H29</f>
        <v>1.0239451770986892E-2</v>
      </c>
      <c r="O26" s="82">
        <f t="shared" si="4"/>
        <v>4.8969069794583216E-2</v>
      </c>
      <c r="P26" s="76">
        <f>分析係数表!C29</f>
        <v>0.63560732113144758</v>
      </c>
      <c r="Q26" s="82">
        <f t="shared" si="5"/>
        <v>3.1125099270433925E-2</v>
      </c>
      <c r="R26" s="83">
        <v>3.8717513651175636E-2</v>
      </c>
      <c r="S26" s="84">
        <f t="shared" si="6"/>
        <v>4.8092560771133608E-2</v>
      </c>
      <c r="T26" s="85">
        <f>分析係数表!F29</f>
        <v>0.38680659670164919</v>
      </c>
      <c r="U26" s="86">
        <f t="shared" si="7"/>
        <v>1.8602519758549433E-2</v>
      </c>
      <c r="V26" s="87">
        <f>分析係数表!D29</f>
        <v>0.1184407796101949</v>
      </c>
      <c r="W26" s="88">
        <f t="shared" si="8"/>
        <v>0</v>
      </c>
      <c r="X26" s="76">
        <f>分析係数表!E29</f>
        <v>6.5967016491754127E-2</v>
      </c>
      <c r="Y26" s="89">
        <f t="shared" si="9"/>
        <v>0</v>
      </c>
    </row>
    <row r="27" spans="1:25" x14ac:dyDescent="0.2">
      <c r="A27" s="6" t="s">
        <v>15</v>
      </c>
      <c r="B27" s="5" t="s">
        <v>36</v>
      </c>
      <c r="C27" s="90"/>
      <c r="D27" s="76">
        <f>投入係数表!AG27</f>
        <v>0</v>
      </c>
      <c r="E27" s="77">
        <f t="shared" si="0"/>
        <v>0</v>
      </c>
      <c r="F27" s="76">
        <f>分析係数表!C30</f>
        <v>1</v>
      </c>
      <c r="G27" s="77">
        <f t="shared" si="1"/>
        <v>0</v>
      </c>
      <c r="H27" s="77">
        <v>3.0308505191804238E-4</v>
      </c>
      <c r="I27" s="77">
        <f t="shared" si="2"/>
        <v>3.0308505191804238E-4</v>
      </c>
      <c r="J27" s="76">
        <f>分析係数表!G30</f>
        <v>0.34552666372851476</v>
      </c>
      <c r="K27" s="78">
        <f t="shared" si="3"/>
        <v>1.0472396681522486E-4</v>
      </c>
      <c r="L27" s="79"/>
      <c r="M27" s="80"/>
      <c r="N27" s="81">
        <f>分析係数表!H30</f>
        <v>0</v>
      </c>
      <c r="O27" s="82">
        <f t="shared" si="4"/>
        <v>0</v>
      </c>
      <c r="P27" s="76">
        <f>分析係数表!C30</f>
        <v>1</v>
      </c>
      <c r="Q27" s="82">
        <f t="shared" si="5"/>
        <v>0</v>
      </c>
      <c r="R27" s="83">
        <v>8.0964042707391791E-3</v>
      </c>
      <c r="S27" s="84">
        <f t="shared" si="6"/>
        <v>8.3994893226572217E-3</v>
      </c>
      <c r="T27" s="85">
        <f>分析係数表!F30</f>
        <v>0.44072278536800352</v>
      </c>
      <c r="U27" s="86">
        <f t="shared" si="7"/>
        <v>3.7018463299502962E-3</v>
      </c>
      <c r="V27" s="87">
        <f>分析係数表!D30</f>
        <v>0.15998237108858529</v>
      </c>
      <c r="W27" s="88">
        <f t="shared" si="8"/>
        <v>0</v>
      </c>
      <c r="X27" s="76">
        <f>分析係数表!E30</f>
        <v>8.153371529308065E-2</v>
      </c>
      <c r="Y27" s="89">
        <f t="shared" si="9"/>
        <v>0</v>
      </c>
    </row>
    <row r="28" spans="1:25" x14ac:dyDescent="0.2">
      <c r="A28" s="6" t="s">
        <v>16</v>
      </c>
      <c r="B28" s="5" t="s">
        <v>192</v>
      </c>
      <c r="C28" s="90"/>
      <c r="D28" s="76">
        <f>投入係数表!AG28</f>
        <v>0</v>
      </c>
      <c r="E28" s="77">
        <f t="shared" si="0"/>
        <v>0</v>
      </c>
      <c r="F28" s="76">
        <f>分析係数表!C31</f>
        <v>3.6128152692569859E-2</v>
      </c>
      <c r="G28" s="77">
        <f t="shared" si="1"/>
        <v>0</v>
      </c>
      <c r="H28" s="77">
        <v>3.5356454483631165E-4</v>
      </c>
      <c r="I28" s="77">
        <f t="shared" si="2"/>
        <v>3.5356454483631165E-4</v>
      </c>
      <c r="J28" s="76">
        <f>分析係数表!G31</f>
        <v>5.6603773584905662E-2</v>
      </c>
      <c r="K28" s="78">
        <f t="shared" si="3"/>
        <v>2.0013087443564809E-5</v>
      </c>
      <c r="L28" s="79"/>
      <c r="M28" s="80"/>
      <c r="N28" s="81">
        <f>分析係数表!H31</f>
        <v>2.4303757121797682E-2</v>
      </c>
      <c r="O28" s="82">
        <f t="shared" si="4"/>
        <v>0.11623008783928312</v>
      </c>
      <c r="P28" s="76">
        <f>分析係数表!C31</f>
        <v>3.6128152692569859E-2</v>
      </c>
      <c r="Q28" s="82">
        <f t="shared" si="5"/>
        <v>4.1991783609284282E-3</v>
      </c>
      <c r="R28" s="83">
        <v>4.802225080904025E-3</v>
      </c>
      <c r="S28" s="84">
        <f t="shared" si="6"/>
        <v>5.1557896257403363E-3</v>
      </c>
      <c r="T28" s="85">
        <f>分析係数表!F31</f>
        <v>0.33962264150943394</v>
      </c>
      <c r="U28" s="86">
        <f t="shared" si="7"/>
        <v>1.7510228917608688E-3</v>
      </c>
      <c r="V28" s="87">
        <f>分析係数表!D31</f>
        <v>0</v>
      </c>
      <c r="W28" s="88">
        <f t="shared" si="8"/>
        <v>0</v>
      </c>
      <c r="X28" s="76">
        <f>分析係数表!E31</f>
        <v>0</v>
      </c>
      <c r="Y28" s="89">
        <f t="shared" si="9"/>
        <v>0</v>
      </c>
    </row>
    <row r="29" spans="1:25" x14ac:dyDescent="0.2">
      <c r="A29" s="6" t="s">
        <v>17</v>
      </c>
      <c r="B29" s="5" t="s">
        <v>272</v>
      </c>
      <c r="C29" s="90"/>
      <c r="D29" s="76">
        <f>投入係数表!AG29</f>
        <v>0</v>
      </c>
      <c r="E29" s="77">
        <f t="shared" si="0"/>
        <v>0</v>
      </c>
      <c r="F29" s="76">
        <f>分析係数表!C32</f>
        <v>1</v>
      </c>
      <c r="G29" s="77">
        <f t="shared" si="1"/>
        <v>0</v>
      </c>
      <c r="H29" s="77">
        <v>1.2543634101282584E-4</v>
      </c>
      <c r="I29" s="77">
        <f t="shared" si="2"/>
        <v>1.2543634101282584E-4</v>
      </c>
      <c r="J29" s="76">
        <f>分析係数表!G32</f>
        <v>0.14012738853503184</v>
      </c>
      <c r="K29" s="78">
        <f t="shared" si="3"/>
        <v>1.7577066893516996E-5</v>
      </c>
      <c r="L29" s="79"/>
      <c r="M29" s="80"/>
      <c r="N29" s="81">
        <f>分析係数表!H32</f>
        <v>7.0919160125901427E-3</v>
      </c>
      <c r="O29" s="82">
        <f t="shared" si="4"/>
        <v>3.3916320713758025E-2</v>
      </c>
      <c r="P29" s="76">
        <f>分析係数表!C32</f>
        <v>1</v>
      </c>
      <c r="Q29" s="82">
        <f t="shared" si="5"/>
        <v>3.3916320713758025E-2</v>
      </c>
      <c r="R29" s="83">
        <v>4.095215008114448E-2</v>
      </c>
      <c r="S29" s="84">
        <f t="shared" si="6"/>
        <v>4.1077586422157308E-2</v>
      </c>
      <c r="T29" s="85">
        <f>分析係数表!F32</f>
        <v>0.48195329087048833</v>
      </c>
      <c r="U29" s="86">
        <f t="shared" si="7"/>
        <v>1.9797477957175603E-2</v>
      </c>
      <c r="V29" s="87">
        <f>分析係数表!D32</f>
        <v>1.0615711252653927E-2</v>
      </c>
      <c r="W29" s="88">
        <f t="shared" si="8"/>
        <v>0</v>
      </c>
      <c r="X29" s="76">
        <f>分析係数表!E32</f>
        <v>1.4861995753715499E-2</v>
      </c>
      <c r="Y29" s="89">
        <f t="shared" si="9"/>
        <v>0</v>
      </c>
    </row>
    <row r="30" spans="1:25" x14ac:dyDescent="0.2">
      <c r="A30" s="6" t="s">
        <v>18</v>
      </c>
      <c r="B30" s="5" t="s">
        <v>273</v>
      </c>
      <c r="C30" s="90"/>
      <c r="D30" s="76">
        <f>投入係数表!AG30</f>
        <v>0</v>
      </c>
      <c r="E30" s="77">
        <f t="shared" si="0"/>
        <v>0</v>
      </c>
      <c r="F30" s="76">
        <f>分析係数表!C33</f>
        <v>1</v>
      </c>
      <c r="G30" s="77">
        <f t="shared" si="1"/>
        <v>0</v>
      </c>
      <c r="H30" s="77">
        <v>1.8287731754054775E-4</v>
      </c>
      <c r="I30" s="77">
        <f t="shared" si="2"/>
        <v>1.8287731754054775E-4</v>
      </c>
      <c r="J30" s="76">
        <f>分析係数表!G33</f>
        <v>0.50577557755775582</v>
      </c>
      <c r="K30" s="78">
        <f t="shared" si="3"/>
        <v>9.2494880901283652E-5</v>
      </c>
      <c r="L30" s="79"/>
      <c r="M30" s="80"/>
      <c r="N30" s="81">
        <f>分析係数表!H33</f>
        <v>1.0358978445356389E-3</v>
      </c>
      <c r="O30" s="82">
        <f t="shared" si="4"/>
        <v>4.954069317739937E-3</v>
      </c>
      <c r="P30" s="76">
        <f>分析係数表!C33</f>
        <v>1</v>
      </c>
      <c r="Q30" s="82">
        <f t="shared" si="5"/>
        <v>4.954069317739937E-3</v>
      </c>
      <c r="R30" s="83">
        <v>9.9082698296761845E-3</v>
      </c>
      <c r="S30" s="84">
        <f t="shared" si="6"/>
        <v>1.0091147147216732E-2</v>
      </c>
      <c r="T30" s="85">
        <f>分析係数表!F33</f>
        <v>0.6410891089108911</v>
      </c>
      <c r="U30" s="86">
        <f t="shared" si="7"/>
        <v>6.4693245324978551E-3</v>
      </c>
      <c r="V30" s="87">
        <f>分析係数表!D33</f>
        <v>2.3927392739273929E-2</v>
      </c>
      <c r="W30" s="88">
        <f t="shared" si="8"/>
        <v>0</v>
      </c>
      <c r="X30" s="76">
        <f>分析係数表!E33</f>
        <v>2.0627062706270627E-2</v>
      </c>
      <c r="Y30" s="89">
        <f t="shared" si="9"/>
        <v>0</v>
      </c>
    </row>
    <row r="31" spans="1:25" x14ac:dyDescent="0.2">
      <c r="A31" s="6" t="s">
        <v>19</v>
      </c>
      <c r="B31" s="5" t="s">
        <v>274</v>
      </c>
      <c r="C31" s="90"/>
      <c r="D31" s="76">
        <f>投入係数表!AG31</f>
        <v>0</v>
      </c>
      <c r="E31" s="77">
        <f t="shared" si="0"/>
        <v>0</v>
      </c>
      <c r="F31" s="76">
        <f>分析係数表!C34</f>
        <v>0.1150316455696202</v>
      </c>
      <c r="G31" s="77">
        <f t="shared" si="1"/>
        <v>0</v>
      </c>
      <c r="H31" s="77">
        <v>7.161095928640825E-3</v>
      </c>
      <c r="I31" s="77">
        <f t="shared" si="2"/>
        <v>7.161095928640825E-3</v>
      </c>
      <c r="J31" s="76">
        <f>分析係数表!G34</f>
        <v>0.42702251876563802</v>
      </c>
      <c r="K31" s="78">
        <f t="shared" si="3"/>
        <v>3.0579492205705609E-3</v>
      </c>
      <c r="L31" s="79"/>
      <c r="M31" s="80"/>
      <c r="N31" s="81">
        <f>分析係数表!H34</f>
        <v>0.17339336228535002</v>
      </c>
      <c r="O31" s="82">
        <f t="shared" si="4"/>
        <v>0.82923498733862322</v>
      </c>
      <c r="P31" s="76">
        <f>分析係数表!C34</f>
        <v>0.1150316455696202</v>
      </c>
      <c r="Q31" s="82">
        <f t="shared" si="5"/>
        <v>9.5388265157464999E-2</v>
      </c>
      <c r="R31" s="83">
        <v>9.9658573366529404E-2</v>
      </c>
      <c r="S31" s="84">
        <f t="shared" si="6"/>
        <v>0.10681966929517023</v>
      </c>
      <c r="T31" s="85">
        <f>分析係数表!F34</f>
        <v>0.70141784820683906</v>
      </c>
      <c r="U31" s="86">
        <f t="shared" si="7"/>
        <v>7.4925222583184459E-2</v>
      </c>
      <c r="V31" s="87">
        <f>分析係数表!D34</f>
        <v>0.4553794829024187</v>
      </c>
      <c r="W31" s="88">
        <f t="shared" si="8"/>
        <v>0</v>
      </c>
      <c r="X31" s="76">
        <f>分析係数表!E34</f>
        <v>0.29190992493744788</v>
      </c>
      <c r="Y31" s="89">
        <f t="shared" si="9"/>
        <v>0</v>
      </c>
    </row>
    <row r="32" spans="1:25" x14ac:dyDescent="0.2">
      <c r="A32" s="6" t="s">
        <v>20</v>
      </c>
      <c r="B32" s="5" t="s">
        <v>37</v>
      </c>
      <c r="C32" s="90"/>
      <c r="D32" s="76">
        <f>投入係数表!AG32</f>
        <v>0</v>
      </c>
      <c r="E32" s="77">
        <f t="shared" si="0"/>
        <v>0</v>
      </c>
      <c r="F32" s="76">
        <f>分析係数表!C35</f>
        <v>3.8036267138434332E-2</v>
      </c>
      <c r="G32" s="77">
        <f t="shared" si="1"/>
        <v>0</v>
      </c>
      <c r="H32" s="77">
        <v>1.308030514095128E-3</v>
      </c>
      <c r="I32" s="77">
        <f t="shared" si="2"/>
        <v>1.308030514095128E-3</v>
      </c>
      <c r="J32" s="76">
        <f>分析係数表!G35</f>
        <v>0.34782608695652173</v>
      </c>
      <c r="K32" s="78">
        <f t="shared" si="3"/>
        <v>4.5496713533743578E-4</v>
      </c>
      <c r="L32" s="79"/>
      <c r="M32" s="80"/>
      <c r="N32" s="81">
        <f>分析係数表!H35</f>
        <v>6.6058408701541893E-2</v>
      </c>
      <c r="O32" s="82">
        <f t="shared" si="4"/>
        <v>0.31591718956972364</v>
      </c>
      <c r="P32" s="76">
        <f>分析係数表!C35</f>
        <v>3.8036267138434332E-2</v>
      </c>
      <c r="Q32" s="82">
        <f t="shared" si="5"/>
        <v>1.2016310616097408E-2</v>
      </c>
      <c r="R32" s="83">
        <v>1.3736221455208326E-2</v>
      </c>
      <c r="S32" s="84">
        <f t="shared" si="6"/>
        <v>1.5044251969303453E-2</v>
      </c>
      <c r="T32" s="85">
        <f>分析係数表!F35</f>
        <v>0.69565217391304346</v>
      </c>
      <c r="U32" s="86">
        <f t="shared" si="7"/>
        <v>1.0465566587341532E-2</v>
      </c>
      <c r="V32" s="87">
        <f>分析係数表!D35</f>
        <v>0.27173913043478259</v>
      </c>
      <c r="W32" s="88">
        <f t="shared" si="8"/>
        <v>0</v>
      </c>
      <c r="X32" s="76">
        <f>分析係数表!E35</f>
        <v>0.25</v>
      </c>
      <c r="Y32" s="89">
        <f t="shared" si="9"/>
        <v>0</v>
      </c>
    </row>
    <row r="33" spans="1:25" x14ac:dyDescent="0.2">
      <c r="A33" s="6" t="s">
        <v>21</v>
      </c>
      <c r="B33" s="5" t="s">
        <v>38</v>
      </c>
      <c r="C33" s="90"/>
      <c r="D33" s="76">
        <f>投入係数表!AG33</f>
        <v>0</v>
      </c>
      <c r="E33" s="77">
        <f t="shared" si="0"/>
        <v>0</v>
      </c>
      <c r="F33" s="76">
        <f>分析係数表!C36</f>
        <v>0.6983193277310924</v>
      </c>
      <c r="G33" s="77">
        <f t="shared" si="1"/>
        <v>0</v>
      </c>
      <c r="H33" s="77">
        <v>9.1068598541064662E-3</v>
      </c>
      <c r="I33" s="77">
        <f t="shared" si="2"/>
        <v>9.1068598541064662E-3</v>
      </c>
      <c r="J33" s="76">
        <f>分析係数表!G36</f>
        <v>2.0048115477145148E-3</v>
      </c>
      <c r="K33" s="78">
        <f t="shared" si="3"/>
        <v>1.8257537798930367E-5</v>
      </c>
      <c r="L33" s="79"/>
      <c r="M33" s="80"/>
      <c r="N33" s="81">
        <f>分析係数表!H36</f>
        <v>0.13239571297661262</v>
      </c>
      <c r="O33" s="82">
        <f t="shared" si="4"/>
        <v>0.63316816703268497</v>
      </c>
      <c r="P33" s="76">
        <f>分析係数表!C36</f>
        <v>0.6983193277310924</v>
      </c>
      <c r="Q33" s="82">
        <f t="shared" si="5"/>
        <v>0.44215356874299261</v>
      </c>
      <c r="R33" s="83">
        <v>0.45221793293788204</v>
      </c>
      <c r="S33" s="84">
        <f t="shared" si="6"/>
        <v>0.46132479279198851</v>
      </c>
      <c r="T33" s="85">
        <f>分析係数表!F36</f>
        <v>0.90136327185244591</v>
      </c>
      <c r="U33" s="86">
        <f t="shared" si="7"/>
        <v>0.41582122461763843</v>
      </c>
      <c r="V33" s="87">
        <f>分析係数表!D36</f>
        <v>3.6086607858861267E-3</v>
      </c>
      <c r="W33" s="88">
        <f t="shared" si="8"/>
        <v>0</v>
      </c>
      <c r="X33" s="76">
        <f>分析係数表!E36</f>
        <v>4.0096230954290296E-4</v>
      </c>
      <c r="Y33" s="89">
        <f t="shared" si="9"/>
        <v>0</v>
      </c>
    </row>
    <row r="34" spans="1:25" x14ac:dyDescent="0.2">
      <c r="A34" s="6" t="s">
        <v>22</v>
      </c>
      <c r="B34" s="5" t="s">
        <v>377</v>
      </c>
      <c r="C34" s="90"/>
      <c r="D34" s="76">
        <f>投入係数表!AG34</f>
        <v>0</v>
      </c>
      <c r="E34" s="77">
        <f t="shared" si="0"/>
        <v>0</v>
      </c>
      <c r="F34" s="76">
        <f>分析係数表!C37</f>
        <v>0.25193798449612403</v>
      </c>
      <c r="G34" s="77">
        <f t="shared" si="1"/>
        <v>0</v>
      </c>
      <c r="H34" s="77">
        <v>6.1301691773110109E-3</v>
      </c>
      <c r="I34" s="77">
        <f t="shared" si="2"/>
        <v>6.1301691773110109E-3</v>
      </c>
      <c r="J34" s="76">
        <f>分析係数表!G37</f>
        <v>0.36436436436436437</v>
      </c>
      <c r="K34" s="78">
        <f t="shared" si="3"/>
        <v>2.2336151957369449E-3</v>
      </c>
      <c r="L34" s="79"/>
      <c r="M34" s="80"/>
      <c r="N34" s="81">
        <f>分析係数表!H37</f>
        <v>5.107773218056496E-2</v>
      </c>
      <c r="O34" s="82">
        <f t="shared" si="4"/>
        <v>0.24427372559009991</v>
      </c>
      <c r="P34" s="76">
        <f>分析係数表!C37</f>
        <v>0.25193798449612403</v>
      </c>
      <c r="Q34" s="82">
        <f t="shared" si="5"/>
        <v>6.1541830090529048E-2</v>
      </c>
      <c r="R34" s="83">
        <v>6.8357748336309601E-2</v>
      </c>
      <c r="S34" s="84">
        <f t="shared" si="6"/>
        <v>7.4487917513620605E-2</v>
      </c>
      <c r="T34" s="85">
        <f>分析係数表!F37</f>
        <v>0.67567567567567566</v>
      </c>
      <c r="U34" s="86">
        <f t="shared" si="7"/>
        <v>5.0329673995689599E-2</v>
      </c>
      <c r="V34" s="87">
        <f>分析係数表!D37</f>
        <v>9.1091091091091092E-2</v>
      </c>
      <c r="W34" s="88">
        <f t="shared" si="8"/>
        <v>0</v>
      </c>
      <c r="X34" s="76">
        <f>分析係数表!E37</f>
        <v>7.6576576576576572E-2</v>
      </c>
      <c r="Y34" s="89">
        <f t="shared" si="9"/>
        <v>0</v>
      </c>
    </row>
    <row r="35" spans="1:25" x14ac:dyDescent="0.2">
      <c r="A35" s="6" t="s">
        <v>23</v>
      </c>
      <c r="B35" s="5" t="s">
        <v>193</v>
      </c>
      <c r="C35" s="75">
        <f>最終需要_まとめ!C36</f>
        <v>100</v>
      </c>
      <c r="D35" s="76">
        <f>投入係数表!AG35</f>
        <v>0.28925619834710742</v>
      </c>
      <c r="E35" s="77">
        <f t="shared" si="0"/>
        <v>28.925619834710741</v>
      </c>
      <c r="F35" s="76">
        <f>分析係数表!C38</f>
        <v>5.8638743455497355E-2</v>
      </c>
      <c r="G35" s="77">
        <f t="shared" si="1"/>
        <v>1.6961620007788489</v>
      </c>
      <c r="H35" s="77">
        <v>1.7284509931578005</v>
      </c>
      <c r="I35" s="77">
        <f t="shared" si="2"/>
        <v>101.72845099315781</v>
      </c>
      <c r="J35" s="76">
        <f>分析係数表!G38</f>
        <v>6.6115702479338845E-2</v>
      </c>
      <c r="K35" s="78">
        <f t="shared" si="3"/>
        <v>6.7258479995476241</v>
      </c>
      <c r="L35" s="79"/>
      <c r="M35" s="80"/>
      <c r="N35" s="81">
        <f>分析係数表!H38</f>
        <v>4.4663133989401971E-2</v>
      </c>
      <c r="O35" s="82">
        <f t="shared" si="4"/>
        <v>0.21359660404563341</v>
      </c>
      <c r="P35" s="76">
        <f>分析係数表!C38</f>
        <v>5.8638743455497355E-2</v>
      </c>
      <c r="Q35" s="82">
        <f t="shared" si="5"/>
        <v>1.2525036467597346E-2</v>
      </c>
      <c r="R35" s="83">
        <v>1.4043361157803141E-2</v>
      </c>
      <c r="S35" s="84">
        <f t="shared" si="6"/>
        <v>101.74249435431561</v>
      </c>
      <c r="T35" s="85">
        <f>分析係数表!F38</f>
        <v>0.57851239669421484</v>
      </c>
      <c r="U35" s="86">
        <f t="shared" si="7"/>
        <v>58.859294254562748</v>
      </c>
      <c r="V35" s="87">
        <f>分析係数表!D38</f>
        <v>8.2644628099173556E-2</v>
      </c>
      <c r="W35" s="88">
        <f t="shared" si="8"/>
        <v>8</v>
      </c>
      <c r="X35" s="76">
        <f>分析係数表!E38</f>
        <v>0</v>
      </c>
      <c r="Y35" s="89">
        <f t="shared" si="9"/>
        <v>0</v>
      </c>
    </row>
    <row r="36" spans="1:25" x14ac:dyDescent="0.2">
      <c r="A36" s="6" t="s">
        <v>24</v>
      </c>
      <c r="B36" s="5" t="s">
        <v>39</v>
      </c>
      <c r="C36" s="90"/>
      <c r="D36" s="76">
        <f>投入係数表!AG36</f>
        <v>0</v>
      </c>
      <c r="E36" s="77">
        <f t="shared" si="0"/>
        <v>0</v>
      </c>
      <c r="F36" s="76">
        <f>分析係数表!C39</f>
        <v>1</v>
      </c>
      <c r="G36" s="77">
        <f t="shared" si="1"/>
        <v>0</v>
      </c>
      <c r="H36" s="77">
        <v>1.6103036334997676E-3</v>
      </c>
      <c r="I36" s="77">
        <f t="shared" si="2"/>
        <v>1.6103036334997676E-3</v>
      </c>
      <c r="J36" s="76">
        <f>分析係数表!G39</f>
        <v>0.34956843403205917</v>
      </c>
      <c r="K36" s="78">
        <f t="shared" si="3"/>
        <v>5.6291131947864875E-4</v>
      </c>
      <c r="L36" s="79"/>
      <c r="M36" s="80"/>
      <c r="N36" s="81">
        <f>分析係数表!H39</f>
        <v>4.0639069285628906E-3</v>
      </c>
      <c r="O36" s="82">
        <f t="shared" si="4"/>
        <v>1.9435195015748977E-2</v>
      </c>
      <c r="P36" s="76">
        <f>分析係数表!C39</f>
        <v>1</v>
      </c>
      <c r="Q36" s="82">
        <f t="shared" si="5"/>
        <v>1.9435195015748977E-2</v>
      </c>
      <c r="R36" s="83">
        <v>3.4686496151768907E-2</v>
      </c>
      <c r="S36" s="84">
        <f t="shared" si="6"/>
        <v>3.6296799785268674E-2</v>
      </c>
      <c r="T36" s="85">
        <f>分析係数表!F39</f>
        <v>0.6997533908754624</v>
      </c>
      <c r="U36" s="86">
        <f t="shared" si="7"/>
        <v>2.539880872766951E-2</v>
      </c>
      <c r="V36" s="87">
        <f>分析係数表!D39</f>
        <v>6.7817509247842175E-2</v>
      </c>
      <c r="W36" s="88">
        <f t="shared" si="8"/>
        <v>0</v>
      </c>
      <c r="X36" s="76">
        <f>分析係数表!E39</f>
        <v>8.0764488286066582E-2</v>
      </c>
      <c r="Y36" s="89">
        <f t="shared" si="9"/>
        <v>0</v>
      </c>
    </row>
    <row r="37" spans="1:25" x14ac:dyDescent="0.2">
      <c r="A37" s="6" t="s">
        <v>25</v>
      </c>
      <c r="B37" s="5" t="s">
        <v>40</v>
      </c>
      <c r="C37" s="90"/>
      <c r="D37" s="76">
        <f>投入係数表!AG37</f>
        <v>0</v>
      </c>
      <c r="E37" s="77">
        <f t="shared" si="0"/>
        <v>0</v>
      </c>
      <c r="F37" s="76">
        <f>分析係数表!C40</f>
        <v>0.52321668909825036</v>
      </c>
      <c r="G37" s="77">
        <f t="shared" si="1"/>
        <v>0</v>
      </c>
      <c r="H37" s="77">
        <v>6.6349845735321889E-6</v>
      </c>
      <c r="I37" s="77">
        <f t="shared" si="2"/>
        <v>6.6349845735321889E-6</v>
      </c>
      <c r="J37" s="76">
        <f>分析係数表!G40</f>
        <v>0.58262454434993927</v>
      </c>
      <c r="K37" s="78">
        <f t="shared" si="3"/>
        <v>3.8657048639230673E-6</v>
      </c>
      <c r="L37" s="79"/>
      <c r="M37" s="80"/>
      <c r="N37" s="81">
        <f>分析係数表!H40</f>
        <v>2.9881668592374198E-2</v>
      </c>
      <c r="O37" s="82">
        <f t="shared" si="4"/>
        <v>0.14290584570403661</v>
      </c>
      <c r="P37" s="76">
        <f>分析係数表!C40</f>
        <v>0.52321668909825036</v>
      </c>
      <c r="Q37" s="82">
        <f t="shared" si="5"/>
        <v>7.4770723442051462E-2</v>
      </c>
      <c r="R37" s="83">
        <v>7.4798705629496851E-2</v>
      </c>
      <c r="S37" s="84">
        <f t="shared" si="6"/>
        <v>7.4805340614070376E-2</v>
      </c>
      <c r="T37" s="85">
        <f>分析係数表!F40</f>
        <v>0.77642770352369384</v>
      </c>
      <c r="U37" s="86">
        <f t="shared" si="7"/>
        <v>5.8080938824290364E-2</v>
      </c>
      <c r="V37" s="87">
        <f>分析係数表!D40</f>
        <v>0.18529769137302551</v>
      </c>
      <c r="W37" s="88">
        <f t="shared" si="8"/>
        <v>0</v>
      </c>
      <c r="X37" s="76">
        <f>分析係数表!E40</f>
        <v>0.10328068043742406</v>
      </c>
      <c r="Y37" s="89">
        <f t="shared" si="9"/>
        <v>0</v>
      </c>
    </row>
    <row r="38" spans="1:25" x14ac:dyDescent="0.2">
      <c r="A38" s="6" t="s">
        <v>26</v>
      </c>
      <c r="B38" s="5" t="s">
        <v>276</v>
      </c>
      <c r="C38" s="90"/>
      <c r="D38" s="76">
        <f>投入係数表!AG38</f>
        <v>0</v>
      </c>
      <c r="E38" s="77">
        <f t="shared" si="0"/>
        <v>0</v>
      </c>
      <c r="F38" s="76">
        <f>分析係数表!C41</f>
        <v>0.20545717383447781</v>
      </c>
      <c r="G38" s="77">
        <f t="shared" si="1"/>
        <v>0</v>
      </c>
      <c r="H38" s="77">
        <v>5.5914566220002958E-6</v>
      </c>
      <c r="I38" s="77">
        <f t="shared" si="2"/>
        <v>5.5914566220002958E-6</v>
      </c>
      <c r="J38" s="76">
        <f>分析係数表!G41</f>
        <v>0.49662731871838112</v>
      </c>
      <c r="K38" s="78">
        <f t="shared" si="3"/>
        <v>2.7768701099141437E-6</v>
      </c>
      <c r="L38" s="79"/>
      <c r="M38" s="80"/>
      <c r="N38" s="81">
        <f>分析係数表!H41</f>
        <v>5.2870632296107417E-2</v>
      </c>
      <c r="O38" s="82">
        <f t="shared" si="4"/>
        <v>0.25284807633234213</v>
      </c>
      <c r="P38" s="76">
        <f>分析係数表!C41</f>
        <v>0.20545717383447781</v>
      </c>
      <c r="Q38" s="82">
        <f t="shared" si="5"/>
        <v>5.1949451172727333E-2</v>
      </c>
      <c r="R38" s="83">
        <v>5.2246258780302542E-2</v>
      </c>
      <c r="S38" s="84">
        <f t="shared" si="6"/>
        <v>5.2251850236924545E-2</v>
      </c>
      <c r="T38" s="85">
        <f>分析係数表!F41</f>
        <v>0.59106239460370991</v>
      </c>
      <c r="U38" s="86">
        <f t="shared" si="7"/>
        <v>3.0884103723511049E-2</v>
      </c>
      <c r="V38" s="87">
        <f>分析係数表!D41</f>
        <v>0.2799325463743676</v>
      </c>
      <c r="W38" s="88">
        <f t="shared" si="8"/>
        <v>0</v>
      </c>
      <c r="X38" s="76">
        <f>分析係数表!E41</f>
        <v>0.26559865092748736</v>
      </c>
      <c r="Y38" s="89">
        <f t="shared" si="9"/>
        <v>0</v>
      </c>
    </row>
    <row r="39" spans="1:25" x14ac:dyDescent="0.2">
      <c r="A39" s="6" t="s">
        <v>51</v>
      </c>
      <c r="B39" s="5" t="s">
        <v>367</v>
      </c>
      <c r="C39" s="90"/>
      <c r="D39" s="76">
        <f>投入係数表!AG39</f>
        <v>0</v>
      </c>
      <c r="E39" s="77">
        <f>$C$35*D39</f>
        <v>0</v>
      </c>
      <c r="F39" s="76">
        <f>分析係数表!C42</f>
        <v>0.63260340632603407</v>
      </c>
      <c r="G39" s="77">
        <f>E39*F39</f>
        <v>0</v>
      </c>
      <c r="H39" s="77">
        <v>2.6437975223701058E-3</v>
      </c>
      <c r="I39" s="77">
        <f>C39+H39</f>
        <v>2.6437975223701058E-3</v>
      </c>
      <c r="J39" s="76">
        <f>分析係数表!G42</f>
        <v>0.48091603053435117</v>
      </c>
      <c r="K39" s="78">
        <f>I39*J39</f>
        <v>1.2714446099947837E-3</v>
      </c>
      <c r="L39" s="79"/>
      <c r="M39" s="80"/>
      <c r="N39" s="81">
        <f>分析係数表!H42</f>
        <v>1.4900992071397267E-2</v>
      </c>
      <c r="O39" s="82">
        <f t="shared" si="4"/>
        <v>7.1262381724412932E-2</v>
      </c>
      <c r="P39" s="76">
        <f>分析係数表!C42</f>
        <v>0.63260340632603407</v>
      </c>
      <c r="Q39" s="82">
        <f>O39*P39</f>
        <v>4.5080825421769735E-2</v>
      </c>
      <c r="R39" s="83">
        <v>4.5831558158577264E-2</v>
      </c>
      <c r="S39" s="84">
        <f>I39+R39</f>
        <v>4.8475355680947373E-2</v>
      </c>
      <c r="T39" s="85">
        <f>分析係数表!F42</f>
        <v>0.54580152671755722</v>
      </c>
      <c r="U39" s="86">
        <f>S39*T39</f>
        <v>2.6457923138837686E-2</v>
      </c>
      <c r="V39" s="87">
        <f>分析係数表!D42</f>
        <v>0.26335877862595419</v>
      </c>
      <c r="W39" s="88">
        <f>ROUND(S39*V39,0)</f>
        <v>0</v>
      </c>
      <c r="X39" s="76">
        <f>分析係数表!E42</f>
        <v>0.19083969465648856</v>
      </c>
      <c r="Y39" s="89">
        <f>ROUND(S39*X39,0)</f>
        <v>0</v>
      </c>
    </row>
    <row r="40" spans="1:25" x14ac:dyDescent="0.2">
      <c r="A40" s="6" t="s">
        <v>194</v>
      </c>
      <c r="B40" s="5" t="s">
        <v>41</v>
      </c>
      <c r="C40" s="90"/>
      <c r="D40" s="76">
        <f>投入係数表!AG40</f>
        <v>0.13223140495867769</v>
      </c>
      <c r="E40" s="77">
        <f>$C$35*D40</f>
        <v>13.223140495867769</v>
      </c>
      <c r="F40" s="76">
        <f>分析係数表!C43</f>
        <v>0.18460513162279235</v>
      </c>
      <c r="G40" s="77">
        <f>E40*F40</f>
        <v>2.4410595917063453</v>
      </c>
      <c r="H40" s="77">
        <v>2.5558421319864686</v>
      </c>
      <c r="I40" s="77">
        <f>C40+H40</f>
        <v>2.5558421319864686</v>
      </c>
      <c r="J40" s="76">
        <f>分析係数表!G43</f>
        <v>0.34455128205128205</v>
      </c>
      <c r="K40" s="78">
        <f>I40*J40</f>
        <v>0.88061868329661974</v>
      </c>
      <c r="L40" s="79"/>
      <c r="M40" s="80"/>
      <c r="N40" s="81">
        <f>分析係数表!H43</f>
        <v>4.0001593688991595E-2</v>
      </c>
      <c r="O40" s="82">
        <f t="shared" si="4"/>
        <v>0.19130329211580371</v>
      </c>
      <c r="P40" s="76">
        <f>分析係数表!C43</f>
        <v>0.18460513162279235</v>
      </c>
      <c r="Q40" s="82">
        <f>O40*P40</f>
        <v>3.5315569420911436E-2</v>
      </c>
      <c r="R40" s="83">
        <v>4.6219002009482313E-2</v>
      </c>
      <c r="S40" s="84">
        <f>I40+R40</f>
        <v>2.6020611339959507</v>
      </c>
      <c r="T40" s="85">
        <f>分析係数表!F43</f>
        <v>0.64423076923076927</v>
      </c>
      <c r="U40" s="86">
        <f>S40*T40</f>
        <v>1.6763278459396991</v>
      </c>
      <c r="V40" s="87">
        <f>分析係数表!D43</f>
        <v>0.36378205128205127</v>
      </c>
      <c r="W40" s="88">
        <f>ROUND(S40*V40,0)</f>
        <v>1</v>
      </c>
      <c r="X40" s="76">
        <f>分析係数表!E43</f>
        <v>0.22596153846153846</v>
      </c>
      <c r="Y40" s="89">
        <f>ROUND(S40*X40,0)</f>
        <v>1</v>
      </c>
    </row>
    <row r="41" spans="1:25" x14ac:dyDescent="0.2">
      <c r="A41" s="6" t="s">
        <v>340</v>
      </c>
      <c r="B41" s="5" t="s">
        <v>42</v>
      </c>
      <c r="C41" s="90"/>
      <c r="D41" s="76">
        <f>投入係数表!AG41</f>
        <v>0</v>
      </c>
      <c r="E41" s="77">
        <f>$C$35*D41</f>
        <v>0</v>
      </c>
      <c r="F41" s="76">
        <f>分析係数表!C44</f>
        <v>0.21127596439169138</v>
      </c>
      <c r="G41" s="77">
        <f>E41*F41</f>
        <v>0</v>
      </c>
      <c r="H41" s="77">
        <v>9.0525585964698294E-6</v>
      </c>
      <c r="I41" s="77">
        <f>C41+H41</f>
        <v>9.0525585964698294E-6</v>
      </c>
      <c r="J41" s="76">
        <f>分析係数表!G44</f>
        <v>0.28586387434554972</v>
      </c>
      <c r="K41" s="78">
        <f>I41*J41</f>
        <v>2.5877994731269771E-6</v>
      </c>
      <c r="L41" s="79"/>
      <c r="M41" s="80"/>
      <c r="N41" s="81">
        <f>分析係数表!H44</f>
        <v>0.11633929638631021</v>
      </c>
      <c r="O41" s="82">
        <f t="shared" si="4"/>
        <v>0.55638009260771593</v>
      </c>
      <c r="P41" s="76">
        <f>分析係数表!C44</f>
        <v>0.21127596439169138</v>
      </c>
      <c r="Q41" s="82">
        <f>O41*P41</f>
        <v>0.11754974063403374</v>
      </c>
      <c r="R41" s="83">
        <v>0.118184902527804</v>
      </c>
      <c r="S41" s="84">
        <f>I41+R41</f>
        <v>0.11819395508640047</v>
      </c>
      <c r="T41" s="85">
        <f>分析係数表!F44</f>
        <v>0.54973821989528793</v>
      </c>
      <c r="U41" s="86">
        <f>S41*T41</f>
        <v>6.4975734471581406E-2</v>
      </c>
      <c r="V41" s="87">
        <f>分析係数表!D44</f>
        <v>0.41256544502617803</v>
      </c>
      <c r="W41" s="88">
        <f>ROUND(S41*V41,0)</f>
        <v>0</v>
      </c>
      <c r="X41" s="76">
        <f>分析係数表!E44</f>
        <v>0.29528795811518327</v>
      </c>
      <c r="Y41" s="89">
        <f>ROUND(S41*X41,0)</f>
        <v>0</v>
      </c>
    </row>
    <row r="42" spans="1:25" x14ac:dyDescent="0.2">
      <c r="A42" s="6" t="s">
        <v>341</v>
      </c>
      <c r="B42" s="5" t="s">
        <v>278</v>
      </c>
      <c r="C42" s="90"/>
      <c r="D42" s="76">
        <f>投入係数表!AG42</f>
        <v>0</v>
      </c>
      <c r="E42" s="77">
        <f>$C$35*D42</f>
        <v>0</v>
      </c>
      <c r="F42" s="76">
        <f>分析係数表!C45</f>
        <v>1</v>
      </c>
      <c r="G42" s="77">
        <f>E42*F42</f>
        <v>0</v>
      </c>
      <c r="H42" s="77">
        <v>8.3593559485087079E-3</v>
      </c>
      <c r="I42" s="77">
        <f>C42+H42</f>
        <v>8.3593559485087079E-3</v>
      </c>
      <c r="J42" s="76">
        <f>分析係数表!G45</f>
        <v>0</v>
      </c>
      <c r="K42" s="78">
        <f>I42*J42</f>
        <v>0</v>
      </c>
      <c r="L42" s="79"/>
      <c r="M42" s="80"/>
      <c r="N42" s="81">
        <f>分析係数表!H45</f>
        <v>0</v>
      </c>
      <c r="O42" s="82">
        <f t="shared" si="4"/>
        <v>0</v>
      </c>
      <c r="P42" s="76">
        <f>分析係数表!C45</f>
        <v>1</v>
      </c>
      <c r="Q42" s="82">
        <f>O42*P42</f>
        <v>0</v>
      </c>
      <c r="R42" s="83">
        <v>2.9457405184802128E-3</v>
      </c>
      <c r="S42" s="84">
        <f>I42+R42</f>
        <v>1.130509646698892E-2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投入係数表!AG43</f>
        <v>0</v>
      </c>
      <c r="E43" s="77">
        <f>$C$35*D43</f>
        <v>0</v>
      </c>
      <c r="F43" s="76">
        <f>分析係数表!C46</f>
        <v>0.67444574095682608</v>
      </c>
      <c r="G43" s="77">
        <f>E43*F43</f>
        <v>0</v>
      </c>
      <c r="H43" s="77">
        <v>8.5538147137281233E-3</v>
      </c>
      <c r="I43" s="77">
        <f>C43+H43</f>
        <v>8.5538147137281233E-3</v>
      </c>
      <c r="J43" s="76">
        <f>分析係数表!G46</f>
        <v>1.0362694300518135E-2</v>
      </c>
      <c r="K43" s="78">
        <f>I43*J43</f>
        <v>8.8640566981638592E-5</v>
      </c>
      <c r="L43" s="79"/>
      <c r="M43" s="80"/>
      <c r="N43" s="81">
        <f>分析係数表!H46</f>
        <v>2.3785808199529863E-2</v>
      </c>
      <c r="O43" s="82">
        <f t="shared" si="4"/>
        <v>0.11375305318041316</v>
      </c>
      <c r="P43" s="76">
        <f>分析係数表!C46</f>
        <v>0.67444574095682608</v>
      </c>
      <c r="Q43" s="82">
        <f>O43*P43</f>
        <v>7.6720262238364992E-2</v>
      </c>
      <c r="R43" s="83">
        <v>8.1013792272986593E-2</v>
      </c>
      <c r="S43" s="84">
        <f>I43+R43</f>
        <v>8.9567606986714718E-2</v>
      </c>
      <c r="T43" s="85">
        <f>分析係数表!F46</f>
        <v>0.31433506044905007</v>
      </c>
      <c r="U43" s="86">
        <f>S43*T43</f>
        <v>2.8154239156445729E-2</v>
      </c>
      <c r="V43" s="87">
        <f>分析係数表!D46</f>
        <v>0</v>
      </c>
      <c r="W43" s="88">
        <f>ROUND(S43*V43,0)</f>
        <v>0</v>
      </c>
      <c r="X43" s="76">
        <f>分析係数表!E46</f>
        <v>1.7271157167530224E-3</v>
      </c>
      <c r="Y43" s="89">
        <f>ROUND(S43*X43,0)</f>
        <v>0</v>
      </c>
    </row>
    <row r="44" spans="1:25" x14ac:dyDescent="0.2">
      <c r="A44" s="192">
        <v>40</v>
      </c>
      <c r="B44" s="14" t="s">
        <v>150</v>
      </c>
      <c r="C44" s="197">
        <f>SUM(C5:C43)</f>
        <v>100</v>
      </c>
      <c r="D44" s="92">
        <f>投入係数表!AG44</f>
        <v>0.42148760330578511</v>
      </c>
      <c r="E44" s="91">
        <f>SUM(E5:E43)</f>
        <v>42.148760330578511</v>
      </c>
      <c r="F44" s="92">
        <f>分析係数表!C47</f>
        <v>0.30293510145279712</v>
      </c>
      <c r="G44" s="91">
        <f>SUM(G5:G43)</f>
        <v>4.1372215924851945</v>
      </c>
      <c r="H44" s="91">
        <f>SUM(H5:H43)</f>
        <v>4.3919559110275035</v>
      </c>
      <c r="I44" s="91">
        <f>SUM(I5:I43)</f>
        <v>104.39195591102751</v>
      </c>
      <c r="J44" s="92">
        <f>分析係数表!G47</f>
        <v>0.26248630220382319</v>
      </c>
      <c r="K44" s="93">
        <f>SUM(K5:K43)</f>
        <v>7.627419077779086</v>
      </c>
      <c r="L44" s="94">
        <f>最終需要_まとめ!$L$33</f>
        <v>0.627</v>
      </c>
      <c r="M44" s="91">
        <f>K44*L44</f>
        <v>4.7823917617674869</v>
      </c>
      <c r="N44" s="95">
        <f>分析係数表!H47</f>
        <v>1</v>
      </c>
      <c r="O44" s="96">
        <f>SUM(O5:O43)</f>
        <v>4.7823917617674869</v>
      </c>
      <c r="P44" s="92">
        <f>分析係数表!C47</f>
        <v>0.30293510145279712</v>
      </c>
      <c r="Q44" s="96">
        <f>SUM(Q5:Q43)</f>
        <v>1.2261370547966335</v>
      </c>
      <c r="R44" s="91">
        <f>SUM(R5:R43)</f>
        <v>1.3517141974934945</v>
      </c>
      <c r="S44" s="97">
        <f>SUM(S5:S43)</f>
        <v>105.743670108521</v>
      </c>
      <c r="T44" s="98">
        <f>分析係数表!F47</f>
        <v>0.4935102885669061</v>
      </c>
      <c r="U44" s="99">
        <f>SUM(U5:U43)</f>
        <v>61.449957253499868</v>
      </c>
      <c r="V44" s="100">
        <f>分析係数表!D47</f>
        <v>0.11041032509436259</v>
      </c>
      <c r="W44" s="101">
        <f>SUM(W5:W43)</f>
        <v>9</v>
      </c>
      <c r="X44" s="92">
        <f>分析係数表!E47</f>
        <v>8.4451479361987089E-2</v>
      </c>
      <c r="Y44" s="102">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288</v>
      </c>
      <c r="S2" s="3" t="s">
        <v>152</v>
      </c>
      <c r="U2" s="64" t="s">
        <v>209</v>
      </c>
      <c r="W2" s="3" t="s">
        <v>130</v>
      </c>
      <c r="Y2" s="3" t="s">
        <v>153</v>
      </c>
    </row>
    <row r="3" spans="1:25" ht="44" x14ac:dyDescent="0.2">
      <c r="B3" s="65"/>
      <c r="C3" s="66" t="s">
        <v>227</v>
      </c>
      <c r="D3" s="66" t="s">
        <v>230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投入係数表!AH5</f>
        <v>0</v>
      </c>
      <c r="E5" s="77">
        <f t="shared" ref="E5:E38" si="0">$C$36*D5</f>
        <v>0</v>
      </c>
      <c r="F5" s="76">
        <f>分析係数表!C8</f>
        <v>0.98909090909090913</v>
      </c>
      <c r="G5" s="77">
        <f t="shared" ref="G5:G38" si="1">E5*F5</f>
        <v>0</v>
      </c>
      <c r="H5" s="77">
        <f t="array" ref="H5:H43">MMULT(逆行列係数!C5:AO43,'32'!G5:G43)</f>
        <v>4.1718519688954967E-3</v>
      </c>
      <c r="I5" s="77">
        <f t="shared" ref="I5:I38" si="2">C5+H5</f>
        <v>4.1718519688954967E-3</v>
      </c>
      <c r="J5" s="76">
        <f>分析係数表!G8</f>
        <v>0.12014134275618374</v>
      </c>
      <c r="K5" s="78">
        <f t="shared" ref="K5:K38" si="3">I5*J5</f>
        <v>5.0121189732313387E-4</v>
      </c>
      <c r="L5" s="79" t="s">
        <v>187</v>
      </c>
      <c r="M5" s="80" t="s">
        <v>187</v>
      </c>
      <c r="N5" s="81">
        <f>分析係数表!H8</f>
        <v>1.3068249731064983E-2</v>
      </c>
      <c r="O5" s="82">
        <f t="shared" ref="O5:O43" si="4">$M$44*N5</f>
        <v>0.31398347657287473</v>
      </c>
      <c r="P5" s="76">
        <f>分析係数表!C8</f>
        <v>0.98909090909090913</v>
      </c>
      <c r="Q5" s="82">
        <f t="shared" ref="Q5:Q38" si="5">O5*P5</f>
        <v>0.31055820228298886</v>
      </c>
      <c r="R5" s="83">
        <f t="array" ref="R5:R43">MMULT(逆行列係数!C5:AO43,'32'!Q5:Q43)</f>
        <v>0.37839331159921141</v>
      </c>
      <c r="S5" s="84">
        <f t="shared" ref="S5:S38" si="6">I5+R5</f>
        <v>0.38256516356810694</v>
      </c>
      <c r="T5" s="85">
        <f>分析係数表!F8</f>
        <v>0.45141342756183744</v>
      </c>
      <c r="U5" s="86">
        <f t="shared" ref="U5:U38" si="7">S5*T5</f>
        <v>0.17269505175203415</v>
      </c>
      <c r="V5" s="87">
        <f>分析係数表!D8</f>
        <v>0.18992932862190812</v>
      </c>
      <c r="W5" s="88">
        <f t="shared" ref="W5:W38" si="8">ROUND(S5*V5,0)</f>
        <v>0</v>
      </c>
      <c r="X5" s="76">
        <f>分析係数表!E8</f>
        <v>0.11484098939929328</v>
      </c>
      <c r="Y5" s="89">
        <f t="shared" ref="Y5:Y38" si="9">ROUND(S5*X5,0)</f>
        <v>0</v>
      </c>
    </row>
    <row r="6" spans="1:25" x14ac:dyDescent="0.2">
      <c r="A6" s="6" t="s">
        <v>219</v>
      </c>
      <c r="B6" s="5" t="s">
        <v>265</v>
      </c>
      <c r="C6" s="90"/>
      <c r="D6" s="76">
        <f>投入係数表!AH6</f>
        <v>0</v>
      </c>
      <c r="E6" s="77">
        <f t="shared" si="0"/>
        <v>0</v>
      </c>
      <c r="F6" s="76">
        <f>分析係数表!C9</f>
        <v>0.97580645161290325</v>
      </c>
      <c r="G6" s="77">
        <f t="shared" si="1"/>
        <v>0</v>
      </c>
      <c r="H6" s="77">
        <v>1.4306244879141389E-2</v>
      </c>
      <c r="I6" s="77">
        <f t="shared" si="2"/>
        <v>1.4306244879141389E-2</v>
      </c>
      <c r="J6" s="76">
        <f>分析係数表!G9</f>
        <v>0.23846153846153847</v>
      </c>
      <c r="K6" s="78">
        <f t="shared" si="3"/>
        <v>3.4114891634875622E-3</v>
      </c>
      <c r="L6" s="79"/>
      <c r="M6" s="80"/>
      <c r="N6" s="81">
        <f>分析係数表!H9</f>
        <v>6.773178214271485E-4</v>
      </c>
      <c r="O6" s="82">
        <f t="shared" si="4"/>
        <v>1.6273533846764849E-2</v>
      </c>
      <c r="P6" s="76">
        <f>分析係数表!C9</f>
        <v>0.97580645161290325</v>
      </c>
      <c r="Q6" s="82">
        <f t="shared" si="5"/>
        <v>1.5879819318214087E-2</v>
      </c>
      <c r="R6" s="83">
        <v>2.2224534091001457E-2</v>
      </c>
      <c r="S6" s="84">
        <f t="shared" si="6"/>
        <v>3.6530778970142848E-2</v>
      </c>
      <c r="T6" s="85">
        <f>分析係数表!F9</f>
        <v>0.65384615384615385</v>
      </c>
      <c r="U6" s="86">
        <f t="shared" si="7"/>
        <v>2.3885509326631863E-2</v>
      </c>
      <c r="V6" s="87">
        <f>分析係数表!D9</f>
        <v>0.11538461538461539</v>
      </c>
      <c r="W6" s="88">
        <f t="shared" si="8"/>
        <v>0</v>
      </c>
      <c r="X6" s="76">
        <f>分析係数表!E9</f>
        <v>0</v>
      </c>
      <c r="Y6" s="89">
        <f t="shared" si="9"/>
        <v>0</v>
      </c>
    </row>
    <row r="7" spans="1:25" x14ac:dyDescent="0.2">
      <c r="A7" s="6" t="s">
        <v>220</v>
      </c>
      <c r="B7" s="5" t="s">
        <v>266</v>
      </c>
      <c r="C7" s="90"/>
      <c r="D7" s="76">
        <f>投入係数表!AH7</f>
        <v>0</v>
      </c>
      <c r="E7" s="77">
        <f t="shared" si="0"/>
        <v>0</v>
      </c>
      <c r="F7" s="76">
        <f>分析係数表!C10</f>
        <v>0</v>
      </c>
      <c r="G7" s="77">
        <f t="shared" si="1"/>
        <v>0</v>
      </c>
      <c r="H7" s="77">
        <v>0</v>
      </c>
      <c r="I7" s="77">
        <f t="shared" si="2"/>
        <v>0</v>
      </c>
      <c r="J7" s="76">
        <f>分析係数表!G10</f>
        <v>0</v>
      </c>
      <c r="K7" s="78">
        <f t="shared" si="3"/>
        <v>0</v>
      </c>
      <c r="L7" s="79"/>
      <c r="M7" s="80"/>
      <c r="N7" s="81">
        <f>分析係数表!H10</f>
        <v>1.354635642854297E-3</v>
      </c>
      <c r="O7" s="82">
        <f t="shared" si="4"/>
        <v>3.2547067693529698E-2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投入係数表!AH8</f>
        <v>0</v>
      </c>
      <c r="E8" s="77">
        <f t="shared" si="0"/>
        <v>0</v>
      </c>
      <c r="F8" s="76">
        <f>分析係数表!C11</f>
        <v>0.58682634730538918</v>
      </c>
      <c r="G8" s="77">
        <f t="shared" si="1"/>
        <v>0</v>
      </c>
      <c r="H8" s="77">
        <v>2.1568407702295862E-2</v>
      </c>
      <c r="I8" s="77">
        <f t="shared" si="2"/>
        <v>2.1568407702295862E-2</v>
      </c>
      <c r="J8" s="76">
        <f>分析係数表!G11</f>
        <v>0.35416666666666669</v>
      </c>
      <c r="K8" s="78">
        <f t="shared" si="3"/>
        <v>7.6388110612297848E-3</v>
      </c>
      <c r="L8" s="79"/>
      <c r="M8" s="80"/>
      <c r="N8" s="81">
        <f>分析係数表!H11</f>
        <v>-3.9842224789832265E-5</v>
      </c>
      <c r="O8" s="82">
        <f t="shared" si="4"/>
        <v>-9.5726669686852048E-4</v>
      </c>
      <c r="P8" s="76">
        <f>分析係数表!C11</f>
        <v>0.58682634730538918</v>
      </c>
      <c r="Q8" s="82">
        <f t="shared" si="5"/>
        <v>-5.6174931912044909E-4</v>
      </c>
      <c r="R8" s="83">
        <v>6.6787946002369271E-3</v>
      </c>
      <c r="S8" s="84">
        <f t="shared" si="6"/>
        <v>2.824720230253279E-2</v>
      </c>
      <c r="T8" s="85">
        <f>分析係数表!F11</f>
        <v>0.57638888888888884</v>
      </c>
      <c r="U8" s="86">
        <f t="shared" si="7"/>
        <v>1.6281373549376536E-2</v>
      </c>
      <c r="V8" s="87">
        <f>分析係数表!D11</f>
        <v>0</v>
      </c>
      <c r="W8" s="88">
        <f t="shared" si="8"/>
        <v>0</v>
      </c>
      <c r="X8" s="76">
        <f>分析係数表!E11</f>
        <v>0</v>
      </c>
      <c r="Y8" s="89">
        <f t="shared" si="9"/>
        <v>0</v>
      </c>
    </row>
    <row r="9" spans="1:25" x14ac:dyDescent="0.2">
      <c r="A9" s="6" t="s">
        <v>222</v>
      </c>
      <c r="B9" s="5" t="s">
        <v>190</v>
      </c>
      <c r="C9" s="90"/>
      <c r="D9" s="76">
        <f>投入係数表!AH9</f>
        <v>6.1652281134401974E-4</v>
      </c>
      <c r="E9" s="77">
        <f t="shared" si="0"/>
        <v>6.1652281134401972E-2</v>
      </c>
      <c r="F9" s="76">
        <f>分析係数表!C12</f>
        <v>4.9122807017544234E-3</v>
      </c>
      <c r="G9" s="77">
        <f t="shared" si="1"/>
        <v>3.0285331083566109E-4</v>
      </c>
      <c r="H9" s="77">
        <v>3.4037374971789219E-4</v>
      </c>
      <c r="I9" s="77">
        <f t="shared" si="2"/>
        <v>3.4037374971789219E-4</v>
      </c>
      <c r="J9" s="76">
        <f>分析係数表!G12</f>
        <v>0.15517241379310345</v>
      </c>
      <c r="K9" s="78">
        <f t="shared" si="3"/>
        <v>5.2816616335534994E-5</v>
      </c>
      <c r="L9" s="79"/>
      <c r="M9" s="80"/>
      <c r="N9" s="81">
        <f>分析係数表!H12</f>
        <v>9.8290768556516195E-2</v>
      </c>
      <c r="O9" s="82">
        <f t="shared" si="4"/>
        <v>2.3615769411746399</v>
      </c>
      <c r="P9" s="76">
        <f>分析係数表!C12</f>
        <v>4.9122807017544234E-3</v>
      </c>
      <c r="Q9" s="82">
        <f t="shared" si="5"/>
        <v>1.1600728833840425E-2</v>
      </c>
      <c r="R9" s="83">
        <v>1.2270075394567499E-2</v>
      </c>
      <c r="S9" s="84">
        <f t="shared" si="6"/>
        <v>1.261044914428539E-2</v>
      </c>
      <c r="T9" s="85">
        <f>分析係数表!F12</f>
        <v>0.31896551724137934</v>
      </c>
      <c r="U9" s="86">
        <f t="shared" si="7"/>
        <v>4.0222984339530988E-3</v>
      </c>
      <c r="V9" s="87">
        <f>分析係数表!D12</f>
        <v>0.18965517241379309</v>
      </c>
      <c r="W9" s="88">
        <f t="shared" si="8"/>
        <v>0</v>
      </c>
      <c r="X9" s="76">
        <f>分析係数表!E12</f>
        <v>0.12931034482758622</v>
      </c>
      <c r="Y9" s="89">
        <f t="shared" si="9"/>
        <v>0</v>
      </c>
    </row>
    <row r="10" spans="1:25" x14ac:dyDescent="0.2">
      <c r="A10" s="6" t="s">
        <v>223</v>
      </c>
      <c r="B10" s="5" t="s">
        <v>28</v>
      </c>
      <c r="C10" s="90"/>
      <c r="D10" s="76">
        <f>投入係数表!AH10</f>
        <v>3.6991368680641184E-3</v>
      </c>
      <c r="E10" s="77">
        <f t="shared" si="0"/>
        <v>0.36991368680641185</v>
      </c>
      <c r="F10" s="76">
        <f>分析係数表!C13</f>
        <v>0</v>
      </c>
      <c r="G10" s="77">
        <f t="shared" si="1"/>
        <v>0</v>
      </c>
      <c r="H10" s="77">
        <v>0</v>
      </c>
      <c r="I10" s="77">
        <f t="shared" si="2"/>
        <v>0</v>
      </c>
      <c r="J10" s="76">
        <f>分析係数表!G13</f>
        <v>0.2471264367816092</v>
      </c>
      <c r="K10" s="78">
        <f t="shared" si="3"/>
        <v>0</v>
      </c>
      <c r="L10" s="79"/>
      <c r="M10" s="80"/>
      <c r="N10" s="81">
        <f>分析係数表!H13</f>
        <v>1.4741623172237938E-2</v>
      </c>
      <c r="O10" s="82">
        <f t="shared" si="4"/>
        <v>0.35418867784135255</v>
      </c>
      <c r="P10" s="76">
        <f>分析係数表!C13</f>
        <v>0</v>
      </c>
      <c r="Q10" s="82">
        <f t="shared" si="5"/>
        <v>0</v>
      </c>
      <c r="R10" s="83">
        <v>0</v>
      </c>
      <c r="S10" s="84">
        <f t="shared" si="6"/>
        <v>0</v>
      </c>
      <c r="T10" s="85">
        <f>分析係数表!F13</f>
        <v>0.38505747126436779</v>
      </c>
      <c r="U10" s="86">
        <f t="shared" si="7"/>
        <v>0</v>
      </c>
      <c r="V10" s="87">
        <f>分析係数表!D13</f>
        <v>0.37931034482758619</v>
      </c>
      <c r="W10" s="88">
        <f t="shared" si="8"/>
        <v>0</v>
      </c>
      <c r="X10" s="76">
        <f>分析係数表!E13</f>
        <v>0.33333333333333331</v>
      </c>
      <c r="Y10" s="89">
        <f t="shared" si="9"/>
        <v>0</v>
      </c>
    </row>
    <row r="11" spans="1:25" x14ac:dyDescent="0.2">
      <c r="A11" s="6" t="s">
        <v>224</v>
      </c>
      <c r="B11" s="5" t="s">
        <v>267</v>
      </c>
      <c r="C11" s="90"/>
      <c r="D11" s="76">
        <f>投入係数表!AH11</f>
        <v>1.8495684340320592E-3</v>
      </c>
      <c r="E11" s="77">
        <f t="shared" si="0"/>
        <v>0.18495684340320592</v>
      </c>
      <c r="F11" s="76">
        <f>分析係数表!C14</f>
        <v>0.28421052631578947</v>
      </c>
      <c r="G11" s="77">
        <f t="shared" si="1"/>
        <v>5.2566681809332209E-2</v>
      </c>
      <c r="H11" s="77">
        <v>0.15670236786688049</v>
      </c>
      <c r="I11" s="77">
        <f t="shared" si="2"/>
        <v>0.15670236786688049</v>
      </c>
      <c r="J11" s="76">
        <f>分析係数表!G14</f>
        <v>0.16638935108153077</v>
      </c>
      <c r="K11" s="78">
        <f t="shared" si="3"/>
        <v>2.6073605302309566E-2</v>
      </c>
      <c r="L11" s="79"/>
      <c r="M11" s="80"/>
      <c r="N11" s="81">
        <f>分析係数表!H14</f>
        <v>1.2351089684848001E-3</v>
      </c>
      <c r="O11" s="82">
        <f t="shared" si="4"/>
        <v>2.9675267602924132E-2</v>
      </c>
      <c r="P11" s="76">
        <f>分析係数表!C14</f>
        <v>0.28421052631578947</v>
      </c>
      <c r="Q11" s="82">
        <f t="shared" si="5"/>
        <v>8.4340234239889643E-3</v>
      </c>
      <c r="R11" s="83">
        <v>3.6477082416413405E-2</v>
      </c>
      <c r="S11" s="84">
        <f t="shared" si="6"/>
        <v>0.19317945028329389</v>
      </c>
      <c r="T11" s="85">
        <f>分析係数表!F14</f>
        <v>0.35440931780366058</v>
      </c>
      <c r="U11" s="86">
        <f t="shared" si="7"/>
        <v>6.8464597188588355E-2</v>
      </c>
      <c r="V11" s="87">
        <f>分析係数表!D14</f>
        <v>9.9833610648918464E-2</v>
      </c>
      <c r="W11" s="88">
        <f t="shared" si="8"/>
        <v>0</v>
      </c>
      <c r="X11" s="76">
        <f>分析係数表!E14</f>
        <v>6.8219633943427616E-2</v>
      </c>
      <c r="Y11" s="89">
        <f t="shared" si="9"/>
        <v>0</v>
      </c>
    </row>
    <row r="12" spans="1:25" x14ac:dyDescent="0.2">
      <c r="A12" s="6" t="s">
        <v>225</v>
      </c>
      <c r="B12" s="5" t="s">
        <v>29</v>
      </c>
      <c r="C12" s="90"/>
      <c r="D12" s="76">
        <f>投入係数表!AH12</f>
        <v>1.2330456226880395E-3</v>
      </c>
      <c r="E12" s="77">
        <f t="shared" si="0"/>
        <v>0.12330456226880394</v>
      </c>
      <c r="F12" s="76">
        <f>分析係数表!C15</f>
        <v>0</v>
      </c>
      <c r="G12" s="77">
        <f t="shared" si="1"/>
        <v>0</v>
      </c>
      <c r="H12" s="77">
        <v>0</v>
      </c>
      <c r="I12" s="77">
        <f t="shared" si="2"/>
        <v>0</v>
      </c>
      <c r="J12" s="76">
        <f>分析係数表!G15</f>
        <v>9.6006144393241163E-2</v>
      </c>
      <c r="K12" s="78">
        <f t="shared" si="3"/>
        <v>0</v>
      </c>
      <c r="L12" s="79"/>
      <c r="M12" s="80"/>
      <c r="N12" s="81">
        <f>分析係数表!H15</f>
        <v>9.1238694768715888E-3</v>
      </c>
      <c r="O12" s="82">
        <f t="shared" si="4"/>
        <v>0.21921407358289119</v>
      </c>
      <c r="P12" s="76">
        <f>分析係数表!C15</f>
        <v>0</v>
      </c>
      <c r="Q12" s="82">
        <f t="shared" si="5"/>
        <v>0</v>
      </c>
      <c r="R12" s="83">
        <v>0</v>
      </c>
      <c r="S12" s="84">
        <f t="shared" si="6"/>
        <v>0</v>
      </c>
      <c r="T12" s="85">
        <f>分析係数表!F15</f>
        <v>0.30337941628264209</v>
      </c>
      <c r="U12" s="86">
        <f t="shared" si="7"/>
        <v>0</v>
      </c>
      <c r="V12" s="87">
        <f>分析係数表!D15</f>
        <v>4.6082949308755762E-2</v>
      </c>
      <c r="W12" s="88">
        <f t="shared" si="8"/>
        <v>0</v>
      </c>
      <c r="X12" s="76">
        <f>分析係数表!E15</f>
        <v>4.3010752688172046E-2</v>
      </c>
      <c r="Y12" s="89">
        <f t="shared" si="9"/>
        <v>0</v>
      </c>
    </row>
    <row r="13" spans="1:25" x14ac:dyDescent="0.2">
      <c r="A13" s="6" t="s">
        <v>226</v>
      </c>
      <c r="B13" s="5" t="s">
        <v>30</v>
      </c>
      <c r="C13" s="90"/>
      <c r="D13" s="76">
        <f>投入係数表!AH13</f>
        <v>1.0480887792848335E-2</v>
      </c>
      <c r="E13" s="77">
        <f t="shared" si="0"/>
        <v>1.0480887792848335</v>
      </c>
      <c r="F13" s="76">
        <f>分析係数表!C16</f>
        <v>1.2870012870012881E-2</v>
      </c>
      <c r="G13" s="77">
        <f t="shared" si="1"/>
        <v>1.3488916078311897E-2</v>
      </c>
      <c r="H13" s="77">
        <v>1.4634442241439774E-2</v>
      </c>
      <c r="I13" s="77">
        <f t="shared" si="2"/>
        <v>1.4634442241439774E-2</v>
      </c>
      <c r="J13" s="76">
        <f>分析係数表!G16</f>
        <v>4.3478260869565216E-2</v>
      </c>
      <c r="K13" s="78">
        <f t="shared" si="3"/>
        <v>6.3628009745390316E-4</v>
      </c>
      <c r="L13" s="79"/>
      <c r="M13" s="80"/>
      <c r="N13" s="81">
        <f>分析係数表!H16</f>
        <v>1.7650105581895694E-2</v>
      </c>
      <c r="O13" s="82">
        <f t="shared" si="4"/>
        <v>0.42406914671275459</v>
      </c>
      <c r="P13" s="76">
        <f>分析係数表!C16</f>
        <v>1.2870012870012881E-2</v>
      </c>
      <c r="Q13" s="82">
        <f t="shared" si="5"/>
        <v>5.4577753759685321E-3</v>
      </c>
      <c r="R13" s="83">
        <v>5.8836813083980406E-3</v>
      </c>
      <c r="S13" s="84">
        <f t="shared" si="6"/>
        <v>2.0518123549837813E-2</v>
      </c>
      <c r="T13" s="85">
        <f>分析係数表!F16</f>
        <v>0.30434782608695654</v>
      </c>
      <c r="U13" s="86">
        <f t="shared" si="7"/>
        <v>6.2446462977767264E-3</v>
      </c>
      <c r="V13" s="87">
        <f>分析係数表!D16</f>
        <v>0</v>
      </c>
      <c r="W13" s="88">
        <f t="shared" si="8"/>
        <v>0</v>
      </c>
      <c r="X13" s="76">
        <f>分析係数表!E16</f>
        <v>0</v>
      </c>
      <c r="Y13" s="89">
        <f t="shared" si="9"/>
        <v>0</v>
      </c>
    </row>
    <row r="14" spans="1:25" x14ac:dyDescent="0.2">
      <c r="A14" s="6" t="s">
        <v>2</v>
      </c>
      <c r="B14" s="5" t="s">
        <v>364</v>
      </c>
      <c r="C14" s="90"/>
      <c r="D14" s="76">
        <f>投入係数表!AH14</f>
        <v>1.8495684340320592E-3</v>
      </c>
      <c r="E14" s="77">
        <f t="shared" si="0"/>
        <v>0.18495684340320592</v>
      </c>
      <c r="F14" s="76">
        <f>分析係数表!C17</f>
        <v>0.42397137745974955</v>
      </c>
      <c r="G14" s="77">
        <f t="shared" si="1"/>
        <v>7.841640766826441E-2</v>
      </c>
      <c r="H14" s="77">
        <v>0.23859530022925765</v>
      </c>
      <c r="I14" s="77">
        <f t="shared" si="2"/>
        <v>0.23859530022925765</v>
      </c>
      <c r="J14" s="76">
        <f>分析係数表!G17</f>
        <v>0.21220930232558138</v>
      </c>
      <c r="K14" s="78">
        <f t="shared" si="3"/>
        <v>5.0632142199813393E-2</v>
      </c>
      <c r="L14" s="79"/>
      <c r="M14" s="80"/>
      <c r="N14" s="81">
        <f>分析係数表!H17</f>
        <v>2.9483246344475873E-3</v>
      </c>
      <c r="O14" s="82">
        <f t="shared" si="4"/>
        <v>7.0837735568270513E-2</v>
      </c>
      <c r="P14" s="76">
        <f>分析係数表!C17</f>
        <v>0.42397137745974955</v>
      </c>
      <c r="Q14" s="82">
        <f t="shared" si="5"/>
        <v>3.0033172325009145E-2</v>
      </c>
      <c r="R14" s="83">
        <v>6.0348021163524938E-2</v>
      </c>
      <c r="S14" s="84">
        <f t="shared" si="6"/>
        <v>0.29894332139278257</v>
      </c>
      <c r="T14" s="85">
        <f>分析係数表!F17</f>
        <v>0.32194767441860467</v>
      </c>
      <c r="U14" s="86">
        <f t="shared" si="7"/>
        <v>9.6244107105379853E-2</v>
      </c>
      <c r="V14" s="87">
        <f>分析係数表!D17</f>
        <v>4.1908914728682169E-2</v>
      </c>
      <c r="W14" s="88">
        <f t="shared" si="8"/>
        <v>0</v>
      </c>
      <c r="X14" s="76">
        <f>分析係数表!E17</f>
        <v>4.2151162790697673E-2</v>
      </c>
      <c r="Y14" s="89">
        <f t="shared" si="9"/>
        <v>0</v>
      </c>
    </row>
    <row r="15" spans="1:25" x14ac:dyDescent="0.2">
      <c r="A15" s="6" t="s">
        <v>3</v>
      </c>
      <c r="B15" s="5" t="s">
        <v>31</v>
      </c>
      <c r="C15" s="90"/>
      <c r="D15" s="76">
        <f>投入係数表!AH15</f>
        <v>0</v>
      </c>
      <c r="E15" s="77">
        <f t="shared" si="0"/>
        <v>0</v>
      </c>
      <c r="F15" s="76">
        <f>分析係数表!C18</f>
        <v>0.3411764705882353</v>
      </c>
      <c r="G15" s="77">
        <f t="shared" si="1"/>
        <v>0</v>
      </c>
      <c r="H15" s="77">
        <v>2.9775775062846288E-2</v>
      </c>
      <c r="I15" s="77">
        <f t="shared" si="2"/>
        <v>2.9775775062846288E-2</v>
      </c>
      <c r="J15" s="76">
        <f>分析係数表!G18</f>
        <v>0.21582733812949639</v>
      </c>
      <c r="K15" s="78">
        <f t="shared" si="3"/>
        <v>6.4264262725567522E-3</v>
      </c>
      <c r="L15" s="79"/>
      <c r="M15" s="80"/>
      <c r="N15" s="81">
        <f>分析係数表!H18</f>
        <v>4.7810669747798716E-4</v>
      </c>
      <c r="O15" s="82">
        <f t="shared" si="4"/>
        <v>1.1487200362422244E-2</v>
      </c>
      <c r="P15" s="76">
        <f>分析係数表!C18</f>
        <v>0.3411764705882353</v>
      </c>
      <c r="Q15" s="82">
        <f t="shared" si="5"/>
        <v>3.9191624765911185E-3</v>
      </c>
      <c r="R15" s="83">
        <v>8.1541926471724053E-3</v>
      </c>
      <c r="S15" s="84">
        <f t="shared" si="6"/>
        <v>3.7929967710018692E-2</v>
      </c>
      <c r="T15" s="85">
        <f>分析係数表!F18</f>
        <v>0.45899280575539569</v>
      </c>
      <c r="U15" s="86">
        <f t="shared" si="7"/>
        <v>1.7409582301433042E-2</v>
      </c>
      <c r="V15" s="87">
        <f>分析係数表!D18</f>
        <v>0.1223021582733813</v>
      </c>
      <c r="W15" s="88">
        <f t="shared" si="8"/>
        <v>0</v>
      </c>
      <c r="X15" s="76">
        <f>分析係数表!E18</f>
        <v>0.12949640287769784</v>
      </c>
      <c r="Y15" s="89">
        <f t="shared" si="9"/>
        <v>0</v>
      </c>
    </row>
    <row r="16" spans="1:25" x14ac:dyDescent="0.2">
      <c r="A16" s="6" t="s">
        <v>4</v>
      </c>
      <c r="B16" s="5" t="s">
        <v>32</v>
      </c>
      <c r="C16" s="90"/>
      <c r="D16" s="76">
        <f>投入係数表!AH16</f>
        <v>0</v>
      </c>
      <c r="E16" s="77">
        <f t="shared" si="0"/>
        <v>0</v>
      </c>
      <c r="F16" s="76">
        <f>分析係数表!C19</f>
        <v>3.2631144155307767E-2</v>
      </c>
      <c r="G16" s="77">
        <f t="shared" si="1"/>
        <v>0</v>
      </c>
      <c r="H16" s="77">
        <v>5.9404261615834866E-3</v>
      </c>
      <c r="I16" s="77">
        <f t="shared" si="2"/>
        <v>5.9404261615834866E-3</v>
      </c>
      <c r="J16" s="76">
        <f>分析係数表!G19</f>
        <v>5.8988764044943819E-2</v>
      </c>
      <c r="K16" s="78">
        <f t="shared" si="3"/>
        <v>3.5041839717205958E-4</v>
      </c>
      <c r="L16" s="79"/>
      <c r="M16" s="80"/>
      <c r="N16" s="81">
        <f>分析係数表!H19</f>
        <v>-1.1952667436949679E-4</v>
      </c>
      <c r="O16" s="82">
        <f t="shared" si="4"/>
        <v>-2.8718000906055611E-3</v>
      </c>
      <c r="P16" s="76">
        <f>分析係数表!C19</f>
        <v>3.2631144155307767E-2</v>
      </c>
      <c r="Q16" s="82">
        <f t="shared" si="5"/>
        <v>-9.3710122741775967E-5</v>
      </c>
      <c r="R16" s="83">
        <v>6.0288851847254473E-4</v>
      </c>
      <c r="S16" s="84">
        <f t="shared" si="6"/>
        <v>6.5433146800560312E-3</v>
      </c>
      <c r="T16" s="85">
        <f>分析係数表!F19</f>
        <v>0.2443820224719101</v>
      </c>
      <c r="U16" s="86">
        <f t="shared" si="7"/>
        <v>1.5990684751822323E-3</v>
      </c>
      <c r="V16" s="87">
        <f>分析係数表!D19</f>
        <v>4.49438202247191E-2</v>
      </c>
      <c r="W16" s="88">
        <f t="shared" si="8"/>
        <v>0</v>
      </c>
      <c r="X16" s="76">
        <f>分析係数表!E19</f>
        <v>4.7752808988764044E-2</v>
      </c>
      <c r="Y16" s="89">
        <f t="shared" si="9"/>
        <v>0</v>
      </c>
    </row>
    <row r="17" spans="1:25" x14ac:dyDescent="0.2">
      <c r="A17" s="6" t="s">
        <v>5</v>
      </c>
      <c r="B17" s="5" t="s">
        <v>33</v>
      </c>
      <c r="C17" s="90"/>
      <c r="D17" s="76">
        <f>投入係数表!AH17</f>
        <v>0</v>
      </c>
      <c r="E17" s="77">
        <f t="shared" si="0"/>
        <v>0</v>
      </c>
      <c r="F17" s="76">
        <f>分析係数表!C20</f>
        <v>6.4516129032258118E-2</v>
      </c>
      <c r="G17" s="77">
        <f t="shared" si="1"/>
        <v>0</v>
      </c>
      <c r="H17" s="77">
        <v>5.9864461889405805E-3</v>
      </c>
      <c r="I17" s="77">
        <f t="shared" si="2"/>
        <v>5.9864461889405805E-3</v>
      </c>
      <c r="J17" s="76">
        <f>分析係数表!G20</f>
        <v>0.10153846153846154</v>
      </c>
      <c r="K17" s="78">
        <f t="shared" si="3"/>
        <v>6.0785453610781278E-4</v>
      </c>
      <c r="L17" s="79"/>
      <c r="M17" s="80"/>
      <c r="N17" s="81">
        <f>分析係数表!H20</f>
        <v>5.9763337184748399E-4</v>
      </c>
      <c r="O17" s="82">
        <f t="shared" si="4"/>
        <v>1.4359000453027806E-2</v>
      </c>
      <c r="P17" s="76">
        <f>分析係数表!C20</f>
        <v>6.4516129032258118E-2</v>
      </c>
      <c r="Q17" s="82">
        <f t="shared" si="5"/>
        <v>9.263871260017947E-4</v>
      </c>
      <c r="R17" s="83">
        <v>2.1865746459741142E-3</v>
      </c>
      <c r="S17" s="84">
        <f t="shared" si="6"/>
        <v>8.1730208349146943E-3</v>
      </c>
      <c r="T17" s="85">
        <f>分析係数表!F20</f>
        <v>0.22461538461538461</v>
      </c>
      <c r="U17" s="86">
        <f t="shared" si="7"/>
        <v>1.8357862183039158E-3</v>
      </c>
      <c r="V17" s="87">
        <f>分析係数表!D20</f>
        <v>1.2307692307692308E-2</v>
      </c>
      <c r="W17" s="88">
        <f t="shared" si="8"/>
        <v>0</v>
      </c>
      <c r="X17" s="76">
        <f>分析係数表!E20</f>
        <v>1.2307692307692308E-2</v>
      </c>
      <c r="Y17" s="89">
        <f t="shared" si="9"/>
        <v>0</v>
      </c>
    </row>
    <row r="18" spans="1:25" x14ac:dyDescent="0.2">
      <c r="A18" s="6" t="s">
        <v>6</v>
      </c>
      <c r="B18" s="5" t="s">
        <v>34</v>
      </c>
      <c r="C18" s="90"/>
      <c r="D18" s="76">
        <f>投入係数表!AH18</f>
        <v>4.3156596794081377E-3</v>
      </c>
      <c r="E18" s="77">
        <f t="shared" si="0"/>
        <v>0.43156596794081376</v>
      </c>
      <c r="F18" s="76">
        <f>分析係数表!C21</f>
        <v>0.91527001862197399</v>
      </c>
      <c r="G18" s="77">
        <f t="shared" si="1"/>
        <v>0.39499939151379881</v>
      </c>
      <c r="H18" s="77">
        <v>0.55824863780477163</v>
      </c>
      <c r="I18" s="77">
        <f t="shared" si="2"/>
        <v>0.55824863780477163</v>
      </c>
      <c r="J18" s="76">
        <f>分析係数表!G21</f>
        <v>0.28514332965821387</v>
      </c>
      <c r="K18" s="78">
        <f t="shared" si="3"/>
        <v>0.15918087536081482</v>
      </c>
      <c r="L18" s="79"/>
      <c r="M18" s="80"/>
      <c r="N18" s="81">
        <f>分析係数表!H21</f>
        <v>9.9605561974580657E-4</v>
      </c>
      <c r="O18" s="82">
        <f t="shared" si="4"/>
        <v>2.3931667421713008E-2</v>
      </c>
      <c r="P18" s="76">
        <f>分析係数表!C21</f>
        <v>0.91527001862197399</v>
      </c>
      <c r="Q18" s="82">
        <f t="shared" si="5"/>
        <v>2.1903937686726153E-2</v>
      </c>
      <c r="R18" s="83">
        <v>4.588676074636433E-2</v>
      </c>
      <c r="S18" s="84">
        <f t="shared" si="6"/>
        <v>0.60413539855113596</v>
      </c>
      <c r="T18" s="85">
        <f>分析係数表!F21</f>
        <v>0.42530319735391398</v>
      </c>
      <c r="U18" s="86">
        <f t="shared" si="7"/>
        <v>0.25694071663847923</v>
      </c>
      <c r="V18" s="87">
        <f>分析係数表!D21</f>
        <v>8.7513781697905177E-2</v>
      </c>
      <c r="W18" s="88">
        <f t="shared" si="8"/>
        <v>0</v>
      </c>
      <c r="X18" s="76">
        <f>分析係数表!E21</f>
        <v>7.5661521499448728E-2</v>
      </c>
      <c r="Y18" s="89">
        <f t="shared" si="9"/>
        <v>0</v>
      </c>
    </row>
    <row r="19" spans="1:25" x14ac:dyDescent="0.2">
      <c r="A19" s="6" t="s">
        <v>7</v>
      </c>
      <c r="B19" s="5" t="s">
        <v>268</v>
      </c>
      <c r="C19" s="90"/>
      <c r="D19" s="76">
        <f>投入係数表!AH19</f>
        <v>6.1652281134401974E-4</v>
      </c>
      <c r="E19" s="77">
        <f t="shared" si="0"/>
        <v>6.1652281134401972E-2</v>
      </c>
      <c r="F19" s="76">
        <f>分析係数表!C22</f>
        <v>0.14107142857142863</v>
      </c>
      <c r="G19" s="77">
        <f t="shared" si="1"/>
        <v>8.6973753743174245E-3</v>
      </c>
      <c r="H19" s="77">
        <v>1.4499316937793274E-2</v>
      </c>
      <c r="I19" s="77">
        <f t="shared" si="2"/>
        <v>1.4499316937793274E-2</v>
      </c>
      <c r="J19" s="76">
        <f>分析係数表!G22</f>
        <v>0.19425587467362923</v>
      </c>
      <c r="K19" s="78">
        <f t="shared" si="3"/>
        <v>2.8165774939211997E-3</v>
      </c>
      <c r="L19" s="79"/>
      <c r="M19" s="80"/>
      <c r="N19" s="81">
        <f>分析係数表!H22</f>
        <v>3.9842224789832265E-5</v>
      </c>
      <c r="O19" s="82">
        <f t="shared" si="4"/>
        <v>9.5726669686852048E-4</v>
      </c>
      <c r="P19" s="76">
        <f>分析係数表!C22</f>
        <v>0.14107142857142863</v>
      </c>
      <c r="Q19" s="82">
        <f t="shared" si="5"/>
        <v>1.3504298045109492E-4</v>
      </c>
      <c r="R19" s="83">
        <v>1.1347422010495631E-3</v>
      </c>
      <c r="S19" s="84">
        <f t="shared" si="6"/>
        <v>1.5634059138842835E-2</v>
      </c>
      <c r="T19" s="85">
        <f>分析係数表!F22</f>
        <v>0.41148825065274153</v>
      </c>
      <c r="U19" s="86">
        <f t="shared" si="7"/>
        <v>6.4332316456439448E-3</v>
      </c>
      <c r="V19" s="87">
        <f>分析係数表!D22</f>
        <v>6.2663185378590081E-3</v>
      </c>
      <c r="W19" s="88">
        <f t="shared" si="8"/>
        <v>0</v>
      </c>
      <c r="X19" s="76">
        <f>分析係数表!E22</f>
        <v>5.2219321148825066E-3</v>
      </c>
      <c r="Y19" s="89">
        <f t="shared" si="9"/>
        <v>0</v>
      </c>
    </row>
    <row r="20" spans="1:25" x14ac:dyDescent="0.2">
      <c r="A20" s="6" t="s">
        <v>8</v>
      </c>
      <c r="B20" s="5" t="s">
        <v>269</v>
      </c>
      <c r="C20" s="90"/>
      <c r="D20" s="76">
        <f>投入係数表!AH20</f>
        <v>0</v>
      </c>
      <c r="E20" s="77">
        <f t="shared" si="0"/>
        <v>0</v>
      </c>
      <c r="F20" s="76">
        <f>分析係数表!C23</f>
        <v>0</v>
      </c>
      <c r="G20" s="77">
        <f t="shared" si="1"/>
        <v>0</v>
      </c>
      <c r="H20" s="77">
        <v>0</v>
      </c>
      <c r="I20" s="77">
        <f t="shared" si="2"/>
        <v>0</v>
      </c>
      <c r="J20" s="76">
        <f>分析係数表!G23</f>
        <v>0.21448999046711154</v>
      </c>
      <c r="K20" s="78">
        <f t="shared" si="3"/>
        <v>0</v>
      </c>
      <c r="L20" s="79"/>
      <c r="M20" s="80"/>
      <c r="N20" s="81">
        <f>分析係数表!H23</f>
        <v>3.9842224789832265E-5</v>
      </c>
      <c r="O20" s="82">
        <f t="shared" si="4"/>
        <v>9.5726669686852048E-4</v>
      </c>
      <c r="P20" s="76">
        <f>分析係数表!C23</f>
        <v>0</v>
      </c>
      <c r="Q20" s="82">
        <f t="shared" si="5"/>
        <v>0</v>
      </c>
      <c r="R20" s="83">
        <v>0</v>
      </c>
      <c r="S20" s="84">
        <f t="shared" si="6"/>
        <v>0</v>
      </c>
      <c r="T20" s="85">
        <f>分析係数表!F23</f>
        <v>0.43755958055290756</v>
      </c>
      <c r="U20" s="86">
        <f t="shared" si="7"/>
        <v>0</v>
      </c>
      <c r="V20" s="87">
        <f>分析係数表!D23</f>
        <v>4.9571020019065777E-2</v>
      </c>
      <c r="W20" s="88">
        <f t="shared" si="8"/>
        <v>0</v>
      </c>
      <c r="X20" s="76">
        <f>分析係数表!E23</f>
        <v>4.38512869399428E-2</v>
      </c>
      <c r="Y20" s="89">
        <f t="shared" si="9"/>
        <v>0</v>
      </c>
    </row>
    <row r="21" spans="1:25" x14ac:dyDescent="0.2">
      <c r="A21" s="6" t="s">
        <v>9</v>
      </c>
      <c r="B21" s="5" t="s">
        <v>270</v>
      </c>
      <c r="C21" s="90"/>
      <c r="D21" s="76">
        <f>投入係数表!AH21</f>
        <v>3.6991368680641184E-3</v>
      </c>
      <c r="E21" s="77">
        <f t="shared" si="0"/>
        <v>0.36991368680641185</v>
      </c>
      <c r="F21" s="76">
        <f>分析係数表!C24</f>
        <v>1</v>
      </c>
      <c r="G21" s="77">
        <f t="shared" si="1"/>
        <v>0.36991368680641185</v>
      </c>
      <c r="H21" s="77">
        <v>0.49814312237685576</v>
      </c>
      <c r="I21" s="77">
        <f t="shared" si="2"/>
        <v>0.49814312237685576</v>
      </c>
      <c r="J21" s="76">
        <f>分析係数表!G24</f>
        <v>0.20760410380205191</v>
      </c>
      <c r="K21" s="78">
        <f t="shared" si="3"/>
        <v>0.10341655648620302</v>
      </c>
      <c r="L21" s="79"/>
      <c r="M21" s="80"/>
      <c r="N21" s="81">
        <f>分析係数表!H24</f>
        <v>3.9842224789832264E-4</v>
      </c>
      <c r="O21" s="82">
        <f t="shared" si="4"/>
        <v>9.5726669686852037E-3</v>
      </c>
      <c r="P21" s="76">
        <f>分析係数表!C24</f>
        <v>1</v>
      </c>
      <c r="Q21" s="82">
        <f t="shared" si="5"/>
        <v>9.5726669686852037E-3</v>
      </c>
      <c r="R21" s="83">
        <v>2.0462570397664373E-2</v>
      </c>
      <c r="S21" s="84">
        <f t="shared" si="6"/>
        <v>0.51860569277452018</v>
      </c>
      <c r="T21" s="85">
        <f>分析係数表!F24</f>
        <v>0.38986119493059745</v>
      </c>
      <c r="U21" s="86">
        <f t="shared" si="7"/>
        <v>0.20218423508288474</v>
      </c>
      <c r="V21" s="87">
        <f>分析係数表!D24</f>
        <v>0.12190706095353047</v>
      </c>
      <c r="W21" s="88">
        <f t="shared" si="8"/>
        <v>0</v>
      </c>
      <c r="X21" s="76">
        <f>分析係数表!E24</f>
        <v>0.12492456246228123</v>
      </c>
      <c r="Y21" s="89">
        <f t="shared" si="9"/>
        <v>0</v>
      </c>
    </row>
    <row r="22" spans="1:25" x14ac:dyDescent="0.2">
      <c r="A22" s="6" t="s">
        <v>10</v>
      </c>
      <c r="B22" s="5" t="s">
        <v>271</v>
      </c>
      <c r="C22" s="90"/>
      <c r="D22" s="76">
        <f>投入係数表!AH22</f>
        <v>2.4660912453760789E-3</v>
      </c>
      <c r="E22" s="77">
        <f t="shared" si="0"/>
        <v>0.24660912453760789</v>
      </c>
      <c r="F22" s="76">
        <f>分析係数表!C25</f>
        <v>2.3217247097844118E-2</v>
      </c>
      <c r="G22" s="77">
        <f t="shared" si="1"/>
        <v>5.7255849809726552E-3</v>
      </c>
      <c r="H22" s="77">
        <v>8.7789389195773605E-3</v>
      </c>
      <c r="I22" s="77">
        <f t="shared" si="2"/>
        <v>8.7789389195773605E-3</v>
      </c>
      <c r="J22" s="76">
        <f>分析係数表!G25</f>
        <v>0.19607843137254902</v>
      </c>
      <c r="K22" s="78">
        <f t="shared" si="3"/>
        <v>1.721360572466149E-3</v>
      </c>
      <c r="L22" s="79"/>
      <c r="M22" s="80"/>
      <c r="N22" s="81">
        <f>分析係数表!H25</f>
        <v>5.5779114705765173E-4</v>
      </c>
      <c r="O22" s="82">
        <f t="shared" si="4"/>
        <v>1.3401733756159287E-2</v>
      </c>
      <c r="P22" s="76">
        <f>分析係数表!C25</f>
        <v>2.3217247097844118E-2</v>
      </c>
      <c r="Q22" s="82">
        <f t="shared" si="5"/>
        <v>3.1115136415626874E-4</v>
      </c>
      <c r="R22" s="83">
        <v>1.0677928098200833E-3</v>
      </c>
      <c r="S22" s="84">
        <f t="shared" si="6"/>
        <v>9.8467317293974444E-3</v>
      </c>
      <c r="T22" s="85">
        <f>分析係数表!F25</f>
        <v>0.34640522875816993</v>
      </c>
      <c r="U22" s="86">
        <f t="shared" si="7"/>
        <v>3.4109593572422517E-3</v>
      </c>
      <c r="V22" s="87">
        <f>分析係数表!D25</f>
        <v>3.9215686274509803E-2</v>
      </c>
      <c r="W22" s="88">
        <f t="shared" si="8"/>
        <v>0</v>
      </c>
      <c r="X22" s="76">
        <f>分析係数表!E25</f>
        <v>3.9215686274509803E-2</v>
      </c>
      <c r="Y22" s="89">
        <f t="shared" si="9"/>
        <v>0</v>
      </c>
    </row>
    <row r="23" spans="1:25" x14ac:dyDescent="0.2">
      <c r="A23" s="6" t="s">
        <v>11</v>
      </c>
      <c r="B23" s="5" t="s">
        <v>35</v>
      </c>
      <c r="C23" s="90"/>
      <c r="D23" s="76">
        <f>投入係数表!AH23</f>
        <v>1.8495684340320592E-3</v>
      </c>
      <c r="E23" s="77">
        <f t="shared" si="0"/>
        <v>0.18495684340320592</v>
      </c>
      <c r="F23" s="76">
        <f>分析係数表!C26</f>
        <v>0.3263433813892529</v>
      </c>
      <c r="G23" s="77">
        <f t="shared" si="1"/>
        <v>6.0359441687284757E-2</v>
      </c>
      <c r="H23" s="77">
        <v>7.541153282868554E-2</v>
      </c>
      <c r="I23" s="77">
        <f t="shared" si="2"/>
        <v>7.541153282868554E-2</v>
      </c>
      <c r="J23" s="76">
        <f>分析係数表!G26</f>
        <v>0.19720279720279721</v>
      </c>
      <c r="K23" s="78">
        <f t="shared" si="3"/>
        <v>1.4871365215167359E-2</v>
      </c>
      <c r="L23" s="79"/>
      <c r="M23" s="80"/>
      <c r="N23" s="81">
        <f>分析係数表!H26</f>
        <v>1.195266743694968E-2</v>
      </c>
      <c r="O23" s="82">
        <f t="shared" si="4"/>
        <v>0.28718000906055613</v>
      </c>
      <c r="P23" s="76">
        <f>分析係数表!C26</f>
        <v>0.3263433813892529</v>
      </c>
      <c r="Q23" s="82">
        <f t="shared" si="5"/>
        <v>9.3719295224218166E-2</v>
      </c>
      <c r="R23" s="83">
        <v>9.943360500104842E-2</v>
      </c>
      <c r="S23" s="84">
        <f t="shared" si="6"/>
        <v>0.17484513782973396</v>
      </c>
      <c r="T23" s="85">
        <f>分析係数表!F26</f>
        <v>0.33496503496503499</v>
      </c>
      <c r="U23" s="86">
        <f t="shared" si="7"/>
        <v>5.8567007706603197E-2</v>
      </c>
      <c r="V23" s="87">
        <f>分析係数表!D26</f>
        <v>7.8321678321678329E-2</v>
      </c>
      <c r="W23" s="88">
        <f t="shared" si="8"/>
        <v>0</v>
      </c>
      <c r="X23" s="76">
        <f>分析係数表!E26</f>
        <v>8.3216783216783219E-2</v>
      </c>
      <c r="Y23" s="89">
        <f t="shared" si="9"/>
        <v>0</v>
      </c>
    </row>
    <row r="24" spans="1:25" x14ac:dyDescent="0.2">
      <c r="A24" s="6" t="s">
        <v>12</v>
      </c>
      <c r="B24" s="5" t="s">
        <v>365</v>
      </c>
      <c r="C24" s="90"/>
      <c r="D24" s="76">
        <f>投入係数表!AH24</f>
        <v>1.8495684340320592E-3</v>
      </c>
      <c r="E24" s="77">
        <f t="shared" si="0"/>
        <v>0.18495684340320592</v>
      </c>
      <c r="F24" s="76">
        <f>分析係数表!C27</f>
        <v>4.6641791044776171E-2</v>
      </c>
      <c r="G24" s="77">
        <f t="shared" si="1"/>
        <v>8.6267184423137189E-3</v>
      </c>
      <c r="H24" s="77">
        <v>8.7230516788196488E-3</v>
      </c>
      <c r="I24" s="77">
        <f t="shared" si="2"/>
        <v>8.7230516788196488E-3</v>
      </c>
      <c r="J24" s="76">
        <f>分析係数表!G27</f>
        <v>0.18461538461538463</v>
      </c>
      <c r="K24" s="78">
        <f t="shared" si="3"/>
        <v>1.6104095407051661E-3</v>
      </c>
      <c r="L24" s="79"/>
      <c r="M24" s="80"/>
      <c r="N24" s="81">
        <f>分析係数表!H27</f>
        <v>1.1394876289892027E-2</v>
      </c>
      <c r="O24" s="82">
        <f t="shared" si="4"/>
        <v>0.27377827530439686</v>
      </c>
      <c r="P24" s="76">
        <f>分析係数表!C27</f>
        <v>4.6641791044776171E-2</v>
      </c>
      <c r="Q24" s="82">
        <f t="shared" si="5"/>
        <v>1.2769509109346882E-2</v>
      </c>
      <c r="R24" s="83">
        <v>1.2809754136434003E-2</v>
      </c>
      <c r="S24" s="84">
        <f t="shared" si="6"/>
        <v>2.1532805815253651E-2</v>
      </c>
      <c r="T24" s="85">
        <f>分析係数表!F27</f>
        <v>0.35384615384615387</v>
      </c>
      <c r="U24" s="86">
        <f t="shared" si="7"/>
        <v>7.6193005192436002E-3</v>
      </c>
      <c r="V24" s="87">
        <f>分析係数表!D27</f>
        <v>3.0769230769230771E-2</v>
      </c>
      <c r="W24" s="88">
        <f t="shared" si="8"/>
        <v>0</v>
      </c>
      <c r="X24" s="76">
        <f>分析係数表!E27</f>
        <v>4.6153846153846156E-2</v>
      </c>
      <c r="Y24" s="89">
        <f t="shared" si="9"/>
        <v>0</v>
      </c>
    </row>
    <row r="25" spans="1:25" x14ac:dyDescent="0.2">
      <c r="A25" s="6" t="s">
        <v>13</v>
      </c>
      <c r="B25" s="5" t="s">
        <v>191</v>
      </c>
      <c r="C25" s="90"/>
      <c r="D25" s="76">
        <f>投入係数表!AH25</f>
        <v>5.5487053020961772E-3</v>
      </c>
      <c r="E25" s="77">
        <f t="shared" si="0"/>
        <v>0.55487053020961774</v>
      </c>
      <c r="F25" s="76">
        <f>分析係数表!C28</f>
        <v>2.8632025450689325E-2</v>
      </c>
      <c r="G25" s="77">
        <f t="shared" si="1"/>
        <v>1.5887067142799256E-2</v>
      </c>
      <c r="H25" s="77">
        <v>1.784450200520862E-2</v>
      </c>
      <c r="I25" s="77">
        <f t="shared" si="2"/>
        <v>1.784450200520862E-2</v>
      </c>
      <c r="J25" s="76">
        <f>分析係数表!G28</f>
        <v>0.12903225806451613</v>
      </c>
      <c r="K25" s="78">
        <f t="shared" si="3"/>
        <v>2.302516387768854E-3</v>
      </c>
      <c r="L25" s="79"/>
      <c r="M25" s="80"/>
      <c r="N25" s="81">
        <f>分析係数表!H28</f>
        <v>2.2510857006255228E-2</v>
      </c>
      <c r="O25" s="82">
        <f t="shared" si="4"/>
        <v>0.54085568373071402</v>
      </c>
      <c r="P25" s="76">
        <f>分析係数表!C28</f>
        <v>2.8632025450689325E-2</v>
      </c>
      <c r="Q25" s="82">
        <f t="shared" si="5"/>
        <v>1.5485793701727779E-2</v>
      </c>
      <c r="R25" s="83">
        <v>1.5950365021759498E-2</v>
      </c>
      <c r="S25" s="84">
        <f t="shared" si="6"/>
        <v>3.3794867026968115E-2</v>
      </c>
      <c r="T25" s="85">
        <f>分析係数表!F28</f>
        <v>0.22580645161290322</v>
      </c>
      <c r="U25" s="86">
        <f t="shared" si="7"/>
        <v>7.6310990060895739E-3</v>
      </c>
      <c r="V25" s="87">
        <f>分析係数表!D28</f>
        <v>0.15207373271889402</v>
      </c>
      <c r="W25" s="88">
        <f t="shared" si="8"/>
        <v>0</v>
      </c>
      <c r="X25" s="76">
        <f>分析係数表!E28</f>
        <v>9.6774193548387094E-2</v>
      </c>
      <c r="Y25" s="89">
        <f t="shared" si="9"/>
        <v>0</v>
      </c>
    </row>
    <row r="26" spans="1:25" x14ac:dyDescent="0.2">
      <c r="A26" s="6" t="s">
        <v>14</v>
      </c>
      <c r="B26" s="5" t="s">
        <v>50</v>
      </c>
      <c r="C26" s="90"/>
      <c r="D26" s="76">
        <f>投入係数表!AH26</f>
        <v>8.6313193588162754E-3</v>
      </c>
      <c r="E26" s="77">
        <f t="shared" si="0"/>
        <v>0.86313193588162751</v>
      </c>
      <c r="F26" s="76">
        <f>分析係数表!C29</f>
        <v>0.63560732113144758</v>
      </c>
      <c r="G26" s="77">
        <f t="shared" si="1"/>
        <v>0.54861297754872163</v>
      </c>
      <c r="H26" s="77">
        <v>0.65475815845716734</v>
      </c>
      <c r="I26" s="77">
        <f t="shared" si="2"/>
        <v>0.65475815845716734</v>
      </c>
      <c r="J26" s="76">
        <f>分析係数表!G29</f>
        <v>0.25937031484257872</v>
      </c>
      <c r="K26" s="78">
        <f t="shared" si="3"/>
        <v>0.16982482970478255</v>
      </c>
      <c r="L26" s="79"/>
      <c r="M26" s="80"/>
      <c r="N26" s="81">
        <f>分析係数表!H29</f>
        <v>1.0239451770986892E-2</v>
      </c>
      <c r="O26" s="82">
        <f t="shared" si="4"/>
        <v>0.24601754109520976</v>
      </c>
      <c r="P26" s="76">
        <f>分析係数表!C29</f>
        <v>0.63560732113144758</v>
      </c>
      <c r="Q26" s="82">
        <f t="shared" si="5"/>
        <v>0.1563705502468721</v>
      </c>
      <c r="R26" s="83">
        <v>0.19451436479677808</v>
      </c>
      <c r="S26" s="84">
        <f t="shared" si="6"/>
        <v>0.84927252325394542</v>
      </c>
      <c r="T26" s="85">
        <f>分析係数表!F29</f>
        <v>0.38680659670164919</v>
      </c>
      <c r="U26" s="86">
        <f t="shared" si="7"/>
        <v>0.32850421439208083</v>
      </c>
      <c r="V26" s="87">
        <f>分析係数表!D29</f>
        <v>0.1184407796101949</v>
      </c>
      <c r="W26" s="88">
        <f t="shared" si="8"/>
        <v>0</v>
      </c>
      <c r="X26" s="76">
        <f>分析係数表!E29</f>
        <v>6.5967016491754127E-2</v>
      </c>
      <c r="Y26" s="89">
        <f t="shared" si="9"/>
        <v>0</v>
      </c>
    </row>
    <row r="27" spans="1:25" x14ac:dyDescent="0.2">
      <c r="A27" s="6" t="s">
        <v>15</v>
      </c>
      <c r="B27" s="5" t="s">
        <v>36</v>
      </c>
      <c r="C27" s="90"/>
      <c r="D27" s="76">
        <f>投入係数表!AH27</f>
        <v>8.6313193588162754E-3</v>
      </c>
      <c r="E27" s="77">
        <f t="shared" si="0"/>
        <v>0.86313193588162751</v>
      </c>
      <c r="F27" s="76">
        <f>分析係数表!C30</f>
        <v>1</v>
      </c>
      <c r="G27" s="77">
        <f t="shared" si="1"/>
        <v>0.86313193588162751</v>
      </c>
      <c r="H27" s="77">
        <v>0.8989620965291002</v>
      </c>
      <c r="I27" s="77">
        <f t="shared" si="2"/>
        <v>0.8989620965291002</v>
      </c>
      <c r="J27" s="76">
        <f>分析係数表!G30</f>
        <v>0.34552666372851476</v>
      </c>
      <c r="K27" s="78">
        <f t="shared" si="3"/>
        <v>0.31061537403209105</v>
      </c>
      <c r="L27" s="79"/>
      <c r="M27" s="80"/>
      <c r="N27" s="81">
        <f>分析係数表!H30</f>
        <v>0</v>
      </c>
      <c r="O27" s="82">
        <f t="shared" si="4"/>
        <v>0</v>
      </c>
      <c r="P27" s="76">
        <f>分析係数表!C30</f>
        <v>1</v>
      </c>
      <c r="Q27" s="82">
        <f t="shared" si="5"/>
        <v>0</v>
      </c>
      <c r="R27" s="83">
        <v>4.0675828206570099E-2</v>
      </c>
      <c r="S27" s="84">
        <f t="shared" si="6"/>
        <v>0.93963792473567032</v>
      </c>
      <c r="T27" s="85">
        <f>分析係数表!F30</f>
        <v>0.44072278536800352</v>
      </c>
      <c r="U27" s="86">
        <f t="shared" si="7"/>
        <v>0.4141198434269151</v>
      </c>
      <c r="V27" s="87">
        <f>分析係数表!D30</f>
        <v>0.15998237108858529</v>
      </c>
      <c r="W27" s="88">
        <f t="shared" si="8"/>
        <v>0</v>
      </c>
      <c r="X27" s="76">
        <f>分析係数表!E30</f>
        <v>8.153371529308065E-2</v>
      </c>
      <c r="Y27" s="89">
        <f t="shared" si="9"/>
        <v>0</v>
      </c>
    </row>
    <row r="28" spans="1:25" x14ac:dyDescent="0.2">
      <c r="A28" s="6" t="s">
        <v>16</v>
      </c>
      <c r="B28" s="5" t="s">
        <v>192</v>
      </c>
      <c r="C28" s="90"/>
      <c r="D28" s="76">
        <f>投入係数表!AH28</f>
        <v>1.2946979038224414E-2</v>
      </c>
      <c r="E28" s="77">
        <f t="shared" si="0"/>
        <v>1.2946979038224413</v>
      </c>
      <c r="F28" s="76">
        <f>分析係数表!C31</f>
        <v>3.6128152692569859E-2</v>
      </c>
      <c r="G28" s="77">
        <f t="shared" si="1"/>
        <v>4.6775043560047289E-2</v>
      </c>
      <c r="H28" s="77">
        <v>5.7840452748543825E-2</v>
      </c>
      <c r="I28" s="77">
        <f t="shared" si="2"/>
        <v>5.7840452748543825E-2</v>
      </c>
      <c r="J28" s="76">
        <f>分析係数表!G31</f>
        <v>5.6603773584905662E-2</v>
      </c>
      <c r="K28" s="78">
        <f t="shared" si="3"/>
        <v>3.2739878914270089E-3</v>
      </c>
      <c r="L28" s="79"/>
      <c r="M28" s="80"/>
      <c r="N28" s="81">
        <f>分析係数表!H31</f>
        <v>2.4303757121797682E-2</v>
      </c>
      <c r="O28" s="82">
        <f t="shared" si="4"/>
        <v>0.58393268508979745</v>
      </c>
      <c r="P28" s="76">
        <f>分析係数表!C31</f>
        <v>3.6128152692569859E-2</v>
      </c>
      <c r="Q28" s="82">
        <f t="shared" si="5"/>
        <v>2.1096409209106513E-2</v>
      </c>
      <c r="R28" s="83">
        <v>2.4126078178443124E-2</v>
      </c>
      <c r="S28" s="84">
        <f t="shared" si="6"/>
        <v>8.1966530926986941E-2</v>
      </c>
      <c r="T28" s="85">
        <f>分析係数表!F31</f>
        <v>0.33962264150943394</v>
      </c>
      <c r="U28" s="86">
        <f t="shared" si="7"/>
        <v>2.7837689748788016E-2</v>
      </c>
      <c r="V28" s="87">
        <f>分析係数表!D31</f>
        <v>0</v>
      </c>
      <c r="W28" s="88">
        <f t="shared" si="8"/>
        <v>0</v>
      </c>
      <c r="X28" s="76">
        <f>分析係数表!E31</f>
        <v>0</v>
      </c>
      <c r="Y28" s="89">
        <f t="shared" si="9"/>
        <v>0</v>
      </c>
    </row>
    <row r="29" spans="1:25" x14ac:dyDescent="0.2">
      <c r="A29" s="6" t="s">
        <v>17</v>
      </c>
      <c r="B29" s="5" t="s">
        <v>272</v>
      </c>
      <c r="C29" s="90"/>
      <c r="D29" s="76">
        <f>投入係数表!AH29</f>
        <v>3.6991368680641184E-3</v>
      </c>
      <c r="E29" s="77">
        <f t="shared" si="0"/>
        <v>0.36991368680641185</v>
      </c>
      <c r="F29" s="76">
        <f>分析係数表!C32</f>
        <v>1</v>
      </c>
      <c r="G29" s="77">
        <f t="shared" si="1"/>
        <v>0.36991368680641185</v>
      </c>
      <c r="H29" s="77">
        <v>0.44212244372810172</v>
      </c>
      <c r="I29" s="77">
        <f t="shared" si="2"/>
        <v>0.44212244372810172</v>
      </c>
      <c r="J29" s="76">
        <f>分析係数表!G32</f>
        <v>0.14012738853503184</v>
      </c>
      <c r="K29" s="78">
        <f t="shared" si="3"/>
        <v>6.195346345234546E-2</v>
      </c>
      <c r="L29" s="79"/>
      <c r="M29" s="80"/>
      <c r="N29" s="81">
        <f>分析係数表!H32</f>
        <v>7.0919160125901427E-3</v>
      </c>
      <c r="O29" s="82">
        <f t="shared" si="4"/>
        <v>0.17039347204259664</v>
      </c>
      <c r="P29" s="76">
        <f>分析係数表!C32</f>
        <v>1</v>
      </c>
      <c r="Q29" s="82">
        <f t="shared" si="5"/>
        <v>0.17039347204259664</v>
      </c>
      <c r="R29" s="83">
        <v>0.20574103832863933</v>
      </c>
      <c r="S29" s="84">
        <f t="shared" si="6"/>
        <v>0.64786348205674105</v>
      </c>
      <c r="T29" s="85">
        <f>分析係数表!F32</f>
        <v>0.48195329087048833</v>
      </c>
      <c r="U29" s="86">
        <f t="shared" si="7"/>
        <v>0.31223993721205989</v>
      </c>
      <c r="V29" s="87">
        <f>分析係数表!D32</f>
        <v>1.0615711252653927E-2</v>
      </c>
      <c r="W29" s="88">
        <f t="shared" si="8"/>
        <v>0</v>
      </c>
      <c r="X29" s="76">
        <f>分析係数表!E32</f>
        <v>1.4861995753715499E-2</v>
      </c>
      <c r="Y29" s="89">
        <f t="shared" si="9"/>
        <v>0</v>
      </c>
    </row>
    <row r="30" spans="1:25" x14ac:dyDescent="0.2">
      <c r="A30" s="6" t="s">
        <v>18</v>
      </c>
      <c r="B30" s="5" t="s">
        <v>273</v>
      </c>
      <c r="C30" s="90"/>
      <c r="D30" s="76">
        <f>投入係数表!AH30</f>
        <v>2.7743526510480888E-2</v>
      </c>
      <c r="E30" s="77">
        <f t="shared" si="0"/>
        <v>2.7743526510480887</v>
      </c>
      <c r="F30" s="76">
        <f>分析係数表!C33</f>
        <v>1</v>
      </c>
      <c r="G30" s="77">
        <f t="shared" si="1"/>
        <v>2.7743526510480887</v>
      </c>
      <c r="H30" s="77">
        <v>2.7865674305324308</v>
      </c>
      <c r="I30" s="77">
        <f t="shared" si="2"/>
        <v>2.7865674305324308</v>
      </c>
      <c r="J30" s="76">
        <f>分析係数表!G33</f>
        <v>0.50577557755775582</v>
      </c>
      <c r="K30" s="78">
        <f t="shared" si="3"/>
        <v>1.4093777515811718</v>
      </c>
      <c r="L30" s="79"/>
      <c r="M30" s="80"/>
      <c r="N30" s="81">
        <f>分析係数表!H33</f>
        <v>1.0358978445356389E-3</v>
      </c>
      <c r="O30" s="82">
        <f t="shared" si="4"/>
        <v>2.4888934118581531E-2</v>
      </c>
      <c r="P30" s="76">
        <f>分析係数表!C33</f>
        <v>1</v>
      </c>
      <c r="Q30" s="82">
        <f t="shared" si="5"/>
        <v>2.4888934118581531E-2</v>
      </c>
      <c r="R30" s="83">
        <v>4.9778527348592332E-2</v>
      </c>
      <c r="S30" s="84">
        <f t="shared" si="6"/>
        <v>2.8363459578810231</v>
      </c>
      <c r="T30" s="85">
        <f>分析係数表!F33</f>
        <v>0.6410891089108911</v>
      </c>
      <c r="U30" s="86">
        <f t="shared" si="7"/>
        <v>1.818350502700953</v>
      </c>
      <c r="V30" s="87">
        <f>分析係数表!D33</f>
        <v>2.3927392739273929E-2</v>
      </c>
      <c r="W30" s="88">
        <f t="shared" si="8"/>
        <v>0</v>
      </c>
      <c r="X30" s="76">
        <f>分析係数表!E33</f>
        <v>2.0627062706270627E-2</v>
      </c>
      <c r="Y30" s="89">
        <f t="shared" si="9"/>
        <v>0</v>
      </c>
    </row>
    <row r="31" spans="1:25" x14ac:dyDescent="0.2">
      <c r="A31" s="6" t="s">
        <v>19</v>
      </c>
      <c r="B31" s="5" t="s">
        <v>274</v>
      </c>
      <c r="C31" s="90"/>
      <c r="D31" s="76">
        <f>投入係数表!AH31</f>
        <v>1.0480887792848335E-2</v>
      </c>
      <c r="E31" s="77">
        <f t="shared" si="0"/>
        <v>1.0480887792848335</v>
      </c>
      <c r="F31" s="76">
        <f>分析係数表!C34</f>
        <v>0.1150316455696202</v>
      </c>
      <c r="G31" s="77">
        <f t="shared" si="1"/>
        <v>0.12056337698418886</v>
      </c>
      <c r="H31" s="77">
        <v>0.16070819087595709</v>
      </c>
      <c r="I31" s="77">
        <f t="shared" si="2"/>
        <v>0.16070819087595709</v>
      </c>
      <c r="J31" s="76">
        <f>分析係数表!G34</f>
        <v>0.42702251876563802</v>
      </c>
      <c r="K31" s="78">
        <f t="shared" si="3"/>
        <v>6.8626016454120115E-2</v>
      </c>
      <c r="L31" s="79"/>
      <c r="M31" s="80"/>
      <c r="N31" s="81">
        <f>分析係数表!H34</f>
        <v>0.17339336228535002</v>
      </c>
      <c r="O31" s="82">
        <f t="shared" si="4"/>
        <v>4.1660246647718013</v>
      </c>
      <c r="P31" s="76">
        <f>分析係数表!C34</f>
        <v>0.1150316455696202</v>
      </c>
      <c r="Q31" s="82">
        <f t="shared" si="5"/>
        <v>0.47922467267232566</v>
      </c>
      <c r="R31" s="83">
        <v>0.5006784337856095</v>
      </c>
      <c r="S31" s="84">
        <f t="shared" si="6"/>
        <v>0.66138662466156661</v>
      </c>
      <c r="T31" s="85">
        <f>分析係数表!F34</f>
        <v>0.70141784820683906</v>
      </c>
      <c r="U31" s="86">
        <f t="shared" si="7"/>
        <v>0.46390838310290039</v>
      </c>
      <c r="V31" s="87">
        <f>分析係数表!D34</f>
        <v>0.4553794829024187</v>
      </c>
      <c r="W31" s="88">
        <f t="shared" si="8"/>
        <v>0</v>
      </c>
      <c r="X31" s="76">
        <f>分析係数表!E34</f>
        <v>0.29190992493744788</v>
      </c>
      <c r="Y31" s="89">
        <f t="shared" si="9"/>
        <v>0</v>
      </c>
    </row>
    <row r="32" spans="1:25" x14ac:dyDescent="0.2">
      <c r="A32" s="6" t="s">
        <v>20</v>
      </c>
      <c r="B32" s="5" t="s">
        <v>37</v>
      </c>
      <c r="C32" s="90"/>
      <c r="D32" s="76">
        <f>投入係数表!AH32</f>
        <v>2.096177558569667E-2</v>
      </c>
      <c r="E32" s="77">
        <f t="shared" si="0"/>
        <v>2.0961775585696669</v>
      </c>
      <c r="F32" s="76">
        <f>分析係数表!C35</f>
        <v>3.8036267138434332E-2</v>
      </c>
      <c r="G32" s="77">
        <f t="shared" si="1"/>
        <v>7.9730769587346928E-2</v>
      </c>
      <c r="H32" s="77">
        <v>8.6480079108663885E-2</v>
      </c>
      <c r="I32" s="77">
        <f t="shared" si="2"/>
        <v>8.6480079108663885E-2</v>
      </c>
      <c r="J32" s="76">
        <f>分析係数表!G35</f>
        <v>0.34782608695652173</v>
      </c>
      <c r="K32" s="78">
        <f t="shared" si="3"/>
        <v>3.0080027516057001E-2</v>
      </c>
      <c r="L32" s="79"/>
      <c r="M32" s="80"/>
      <c r="N32" s="81">
        <f>分析係数表!H35</f>
        <v>6.6058408701541893E-2</v>
      </c>
      <c r="O32" s="82">
        <f t="shared" si="4"/>
        <v>1.5871481834080068</v>
      </c>
      <c r="P32" s="76">
        <f>分析係数表!C35</f>
        <v>3.8036267138434332E-2</v>
      </c>
      <c r="Q32" s="82">
        <f t="shared" si="5"/>
        <v>6.0369192292387713E-2</v>
      </c>
      <c r="R32" s="83">
        <v>6.9009916678536273E-2</v>
      </c>
      <c r="S32" s="84">
        <f t="shared" si="6"/>
        <v>0.15548999578720016</v>
      </c>
      <c r="T32" s="85">
        <f>分析係数表!F35</f>
        <v>0.69565217391304346</v>
      </c>
      <c r="U32" s="86">
        <f t="shared" si="7"/>
        <v>0.10816695359109577</v>
      </c>
      <c r="V32" s="87">
        <f>分析係数表!D35</f>
        <v>0.27173913043478259</v>
      </c>
      <c r="W32" s="88">
        <f t="shared" si="8"/>
        <v>0</v>
      </c>
      <c r="X32" s="76">
        <f>分析係数表!E35</f>
        <v>0.25</v>
      </c>
      <c r="Y32" s="89">
        <f t="shared" si="9"/>
        <v>0</v>
      </c>
    </row>
    <row r="33" spans="1:25" x14ac:dyDescent="0.2">
      <c r="A33" s="6" t="s">
        <v>21</v>
      </c>
      <c r="B33" s="5" t="s">
        <v>38</v>
      </c>
      <c r="C33" s="90"/>
      <c r="D33" s="76">
        <f>投入係数表!AH33</f>
        <v>1.8495684340320592E-3</v>
      </c>
      <c r="E33" s="77">
        <f t="shared" si="0"/>
        <v>0.18495684340320592</v>
      </c>
      <c r="F33" s="76">
        <f>分析係数表!C36</f>
        <v>0.6983193277310924</v>
      </c>
      <c r="G33" s="77">
        <f t="shared" si="1"/>
        <v>0.12915893854459168</v>
      </c>
      <c r="H33" s="77">
        <v>0.16308814714870143</v>
      </c>
      <c r="I33" s="77">
        <f t="shared" si="2"/>
        <v>0.16308814714870143</v>
      </c>
      <c r="J33" s="76">
        <f>分析係数表!G36</f>
        <v>2.0048115477145148E-3</v>
      </c>
      <c r="K33" s="78">
        <f t="shared" si="3"/>
        <v>3.2696100069908062E-4</v>
      </c>
      <c r="L33" s="79"/>
      <c r="M33" s="80"/>
      <c r="N33" s="81">
        <f>分析係数表!H36</f>
        <v>0.13239571297661262</v>
      </c>
      <c r="O33" s="82">
        <f t="shared" si="4"/>
        <v>3.1809972336940935</v>
      </c>
      <c r="P33" s="76">
        <f>分析係数表!C36</f>
        <v>0.6983193277310924</v>
      </c>
      <c r="Q33" s="82">
        <f t="shared" si="5"/>
        <v>2.221351849747724</v>
      </c>
      <c r="R33" s="83">
        <v>2.2719145854153568</v>
      </c>
      <c r="S33" s="84">
        <f t="shared" si="6"/>
        <v>2.4350027325640582</v>
      </c>
      <c r="T33" s="85">
        <f>分析係数表!F36</f>
        <v>0.90136327185244591</v>
      </c>
      <c r="U33" s="86">
        <f t="shared" si="7"/>
        <v>2.1948220299935857</v>
      </c>
      <c r="V33" s="87">
        <f>分析係数表!D36</f>
        <v>3.6086607858861267E-3</v>
      </c>
      <c r="W33" s="88">
        <f t="shared" si="8"/>
        <v>0</v>
      </c>
      <c r="X33" s="76">
        <f>分析係数表!E36</f>
        <v>4.0096230954290296E-4</v>
      </c>
      <c r="Y33" s="89">
        <f t="shared" si="9"/>
        <v>0</v>
      </c>
    </row>
    <row r="34" spans="1:25" x14ac:dyDescent="0.2">
      <c r="A34" s="6" t="s">
        <v>22</v>
      </c>
      <c r="B34" s="5" t="s">
        <v>377</v>
      </c>
      <c r="C34" s="90"/>
      <c r="D34" s="76">
        <f>投入係数表!AH34</f>
        <v>2.281134401972873E-2</v>
      </c>
      <c r="E34" s="77">
        <f t="shared" si="0"/>
        <v>2.281134401972873</v>
      </c>
      <c r="F34" s="76">
        <f>分析係数表!C37</f>
        <v>0.25193798449612403</v>
      </c>
      <c r="G34" s="77">
        <f t="shared" si="1"/>
        <v>0.57470440359781683</v>
      </c>
      <c r="H34" s="77">
        <v>0.66923109056944907</v>
      </c>
      <c r="I34" s="77">
        <f t="shared" si="2"/>
        <v>0.66923109056944907</v>
      </c>
      <c r="J34" s="76">
        <f>分析係数表!G37</f>
        <v>0.36436436436436437</v>
      </c>
      <c r="K34" s="78">
        <f t="shared" si="3"/>
        <v>0.24384396092820768</v>
      </c>
      <c r="L34" s="79"/>
      <c r="M34" s="80"/>
      <c r="N34" s="81">
        <f>分析係数表!H37</f>
        <v>5.107773218056496E-2</v>
      </c>
      <c r="O34" s="82">
        <f t="shared" si="4"/>
        <v>1.227215905385443</v>
      </c>
      <c r="P34" s="76">
        <f>分析係数表!C37</f>
        <v>0.25193798449612403</v>
      </c>
      <c r="Q34" s="82">
        <f t="shared" si="5"/>
        <v>0.30918230174439454</v>
      </c>
      <c r="R34" s="83">
        <v>0.34342504832232518</v>
      </c>
      <c r="S34" s="84">
        <f t="shared" si="6"/>
        <v>1.0126561388917743</v>
      </c>
      <c r="T34" s="85">
        <f>分析係数表!F37</f>
        <v>0.67567567567567566</v>
      </c>
      <c r="U34" s="86">
        <f t="shared" si="7"/>
        <v>0.68422712087282045</v>
      </c>
      <c r="V34" s="87">
        <f>分析係数表!D37</f>
        <v>9.1091091091091092E-2</v>
      </c>
      <c r="W34" s="88">
        <f t="shared" si="8"/>
        <v>0</v>
      </c>
      <c r="X34" s="76">
        <f>分析係数表!E37</f>
        <v>7.6576576576576572E-2</v>
      </c>
      <c r="Y34" s="89">
        <f t="shared" si="9"/>
        <v>0</v>
      </c>
    </row>
    <row r="35" spans="1:25" x14ac:dyDescent="0.2">
      <c r="A35" s="6" t="s">
        <v>23</v>
      </c>
      <c r="B35" s="5" t="s">
        <v>193</v>
      </c>
      <c r="C35" s="90"/>
      <c r="D35" s="76">
        <f>投入係数表!AH35</f>
        <v>3.0209617755856968E-2</v>
      </c>
      <c r="E35" s="77">
        <f t="shared" si="0"/>
        <v>3.0209617755856968</v>
      </c>
      <c r="F35" s="76">
        <f>分析係数表!C38</f>
        <v>5.8638743455497355E-2</v>
      </c>
      <c r="G35" s="77">
        <f t="shared" si="1"/>
        <v>0.17714540254743344</v>
      </c>
      <c r="H35" s="77">
        <v>0.18898442598221973</v>
      </c>
      <c r="I35" s="77">
        <f t="shared" si="2"/>
        <v>0.18898442598221973</v>
      </c>
      <c r="J35" s="76">
        <f>分析係数表!G38</f>
        <v>6.6115702479338845E-2</v>
      </c>
      <c r="K35" s="78">
        <f t="shared" si="3"/>
        <v>1.2494838081469074E-2</v>
      </c>
      <c r="L35" s="79"/>
      <c r="M35" s="80"/>
      <c r="N35" s="81">
        <f>分析係数表!H38</f>
        <v>4.4663133989401971E-2</v>
      </c>
      <c r="O35" s="82">
        <f t="shared" si="4"/>
        <v>1.0730959671896114</v>
      </c>
      <c r="P35" s="76">
        <f>分析係数表!C38</f>
        <v>5.8638743455497355E-2</v>
      </c>
      <c r="Q35" s="82">
        <f t="shared" si="5"/>
        <v>6.2924999123160436E-2</v>
      </c>
      <c r="R35" s="83">
        <v>7.0552967316868984E-2</v>
      </c>
      <c r="S35" s="84">
        <f t="shared" si="6"/>
        <v>0.2595373932990887</v>
      </c>
      <c r="T35" s="85">
        <f>分析係数表!F38</f>
        <v>0.57851239669421484</v>
      </c>
      <c r="U35" s="86">
        <f t="shared" si="7"/>
        <v>0.15014559942922487</v>
      </c>
      <c r="V35" s="87">
        <f>分析係数表!D38</f>
        <v>8.2644628099173556E-2</v>
      </c>
      <c r="W35" s="88">
        <f t="shared" si="8"/>
        <v>0</v>
      </c>
      <c r="X35" s="76">
        <f>分析係数表!E38</f>
        <v>0</v>
      </c>
      <c r="Y35" s="89">
        <f t="shared" si="9"/>
        <v>0</v>
      </c>
    </row>
    <row r="36" spans="1:25" x14ac:dyDescent="0.2">
      <c r="A36" s="6" t="s">
        <v>24</v>
      </c>
      <c r="B36" s="5" t="s">
        <v>39</v>
      </c>
      <c r="C36" s="75">
        <f>最終需要_まとめ!C37</f>
        <v>100</v>
      </c>
      <c r="D36" s="76">
        <f>投入係数表!AH36</f>
        <v>0</v>
      </c>
      <c r="E36" s="77">
        <f t="shared" si="0"/>
        <v>0</v>
      </c>
      <c r="F36" s="76">
        <f>分析係数表!C39</f>
        <v>1</v>
      </c>
      <c r="G36" s="77">
        <f t="shared" si="1"/>
        <v>0</v>
      </c>
      <c r="H36" s="77">
        <v>6.2087492454688649E-2</v>
      </c>
      <c r="I36" s="77">
        <f t="shared" si="2"/>
        <v>100.06208749245469</v>
      </c>
      <c r="J36" s="76">
        <f>分析係数表!G39</f>
        <v>0.34956843403205917</v>
      </c>
      <c r="K36" s="78">
        <f t="shared" si="3"/>
        <v>34.978547230716281</v>
      </c>
      <c r="L36" s="79"/>
      <c r="M36" s="80"/>
      <c r="N36" s="81">
        <f>分析係数表!H39</f>
        <v>4.0639069285628906E-3</v>
      </c>
      <c r="O36" s="82">
        <f t="shared" si="4"/>
        <v>9.7641203080589073E-2</v>
      </c>
      <c r="P36" s="76">
        <f>分析係数表!C39</f>
        <v>1</v>
      </c>
      <c r="Q36" s="82">
        <f t="shared" si="5"/>
        <v>9.7641203080589073E-2</v>
      </c>
      <c r="R36" s="83">
        <v>0.17426278522878097</v>
      </c>
      <c r="S36" s="84">
        <f t="shared" si="6"/>
        <v>100.23635027768347</v>
      </c>
      <c r="T36" s="85">
        <f>分析係数表!F39</f>
        <v>0.6997533908754624</v>
      </c>
      <c r="U36" s="86">
        <f t="shared" si="7"/>
        <v>70.140725995789609</v>
      </c>
      <c r="V36" s="87">
        <f>分析係数表!D39</f>
        <v>6.7817509247842175E-2</v>
      </c>
      <c r="W36" s="88">
        <f t="shared" si="8"/>
        <v>7</v>
      </c>
      <c r="X36" s="76">
        <f>分析係数表!E39</f>
        <v>8.0764488286066582E-2</v>
      </c>
      <c r="Y36" s="89">
        <f t="shared" si="9"/>
        <v>8</v>
      </c>
    </row>
    <row r="37" spans="1:25" x14ac:dyDescent="0.2">
      <c r="A37" s="6" t="s">
        <v>25</v>
      </c>
      <c r="B37" s="5" t="s">
        <v>40</v>
      </c>
      <c r="C37" s="90"/>
      <c r="D37" s="76">
        <f>投入係数表!AH37</f>
        <v>0</v>
      </c>
      <c r="E37" s="77">
        <f t="shared" si="0"/>
        <v>0</v>
      </c>
      <c r="F37" s="76">
        <f>分析係数表!C40</f>
        <v>0.52321668909825036</v>
      </c>
      <c r="G37" s="77">
        <f t="shared" si="1"/>
        <v>0</v>
      </c>
      <c r="H37" s="77">
        <v>3.1359377565909092E-4</v>
      </c>
      <c r="I37" s="77">
        <f t="shared" si="2"/>
        <v>3.1359377565909092E-4</v>
      </c>
      <c r="J37" s="76">
        <f>分析係数表!G40</f>
        <v>0.58262454434993927</v>
      </c>
      <c r="K37" s="78">
        <f t="shared" si="3"/>
        <v>1.8270743065435492E-4</v>
      </c>
      <c r="L37" s="79"/>
      <c r="M37" s="80"/>
      <c r="N37" s="81">
        <f>分析係数表!H40</f>
        <v>2.9881668592374198E-2</v>
      </c>
      <c r="O37" s="82">
        <f t="shared" si="4"/>
        <v>0.7179500226513903</v>
      </c>
      <c r="P37" s="76">
        <f>分析係数表!C40</f>
        <v>0.52321668909825036</v>
      </c>
      <c r="Q37" s="82">
        <f t="shared" si="5"/>
        <v>0.3756434337896743</v>
      </c>
      <c r="R37" s="83">
        <v>0.37578401454766419</v>
      </c>
      <c r="S37" s="84">
        <f t="shared" si="6"/>
        <v>0.37609760832332328</v>
      </c>
      <c r="T37" s="85">
        <f>分析係数表!F40</f>
        <v>0.77642770352369384</v>
      </c>
      <c r="U37" s="86">
        <f t="shared" si="7"/>
        <v>0.29201260233123155</v>
      </c>
      <c r="V37" s="87">
        <f>分析係数表!D40</f>
        <v>0.18529769137302551</v>
      </c>
      <c r="W37" s="88">
        <f t="shared" si="8"/>
        <v>0</v>
      </c>
      <c r="X37" s="76">
        <f>分析係数表!E40</f>
        <v>0.10328068043742406</v>
      </c>
      <c r="Y37" s="89">
        <f t="shared" si="9"/>
        <v>0</v>
      </c>
    </row>
    <row r="38" spans="1:25" x14ac:dyDescent="0.2">
      <c r="A38" s="6" t="s">
        <v>26</v>
      </c>
      <c r="B38" s="5" t="s">
        <v>276</v>
      </c>
      <c r="C38" s="90"/>
      <c r="D38" s="76">
        <f>投入係数表!AH38</f>
        <v>0</v>
      </c>
      <c r="E38" s="77">
        <f t="shared" si="0"/>
        <v>0</v>
      </c>
      <c r="F38" s="76">
        <f>分析係数表!C41</f>
        <v>0.20545717383447781</v>
      </c>
      <c r="G38" s="77">
        <f t="shared" si="1"/>
        <v>0</v>
      </c>
      <c r="H38" s="77">
        <v>3.9476928272958112E-4</v>
      </c>
      <c r="I38" s="77">
        <f t="shared" si="2"/>
        <v>3.9476928272958112E-4</v>
      </c>
      <c r="J38" s="76">
        <f>分析係数表!G41</f>
        <v>0.49662731871838112</v>
      </c>
      <c r="K38" s="78">
        <f t="shared" si="3"/>
        <v>1.960532103943704E-4</v>
      </c>
      <c r="L38" s="79"/>
      <c r="M38" s="80"/>
      <c r="N38" s="81">
        <f>分析係数表!H41</f>
        <v>5.2870632296107417E-2</v>
      </c>
      <c r="O38" s="82">
        <f t="shared" si="4"/>
        <v>1.2702929067445268</v>
      </c>
      <c r="P38" s="76">
        <f>分析係数表!C41</f>
        <v>0.20545717383447781</v>
      </c>
      <c r="Q38" s="82">
        <f t="shared" si="5"/>
        <v>0.26099079056171437</v>
      </c>
      <c r="R38" s="83">
        <v>0.26248193340147641</v>
      </c>
      <c r="S38" s="84">
        <f t="shared" si="6"/>
        <v>0.26287670268420599</v>
      </c>
      <c r="T38" s="85">
        <f>分析係数表!F41</f>
        <v>0.59106239460370991</v>
      </c>
      <c r="U38" s="86">
        <f t="shared" si="7"/>
        <v>0.1553765333740543</v>
      </c>
      <c r="V38" s="87">
        <f>分析係数表!D41</f>
        <v>0.2799325463743676</v>
      </c>
      <c r="W38" s="88">
        <f t="shared" si="8"/>
        <v>0</v>
      </c>
      <c r="X38" s="76">
        <f>分析係数表!E41</f>
        <v>0.26559865092748736</v>
      </c>
      <c r="Y38" s="89">
        <f t="shared" si="9"/>
        <v>0</v>
      </c>
    </row>
    <row r="39" spans="1:25" x14ac:dyDescent="0.2">
      <c r="A39" s="6" t="s">
        <v>51</v>
      </c>
      <c r="B39" s="5" t="s">
        <v>367</v>
      </c>
      <c r="C39" s="90"/>
      <c r="D39" s="76">
        <f>投入係数表!AH39</f>
        <v>0</v>
      </c>
      <c r="E39" s="77">
        <f>$C$36*D39</f>
        <v>0</v>
      </c>
      <c r="F39" s="76">
        <f>分析係数表!C42</f>
        <v>0.63260340632603407</v>
      </c>
      <c r="G39" s="77">
        <f>E39*F39</f>
        <v>0</v>
      </c>
      <c r="H39" s="77">
        <v>1.0687189948774932E-2</v>
      </c>
      <c r="I39" s="77">
        <f>C39+H39</f>
        <v>1.0687189948774932E-2</v>
      </c>
      <c r="J39" s="76">
        <f>分析係数表!G42</f>
        <v>0.48091603053435117</v>
      </c>
      <c r="K39" s="78">
        <f>I39*J39</f>
        <v>5.1396409677314557E-3</v>
      </c>
      <c r="L39" s="79"/>
      <c r="M39" s="80"/>
      <c r="N39" s="81">
        <f>分析係数表!H42</f>
        <v>1.4900992071397267E-2</v>
      </c>
      <c r="O39" s="82">
        <f t="shared" si="4"/>
        <v>0.35801774462882663</v>
      </c>
      <c r="P39" s="76">
        <f>分析係数表!C42</f>
        <v>0.63260340632603407</v>
      </c>
      <c r="Q39" s="82">
        <f>O39*P39</f>
        <v>0.2264832447773599</v>
      </c>
      <c r="R39" s="83">
        <v>0.23025487904984704</v>
      </c>
      <c r="S39" s="84">
        <f>I39+R39</f>
        <v>0.24094206899862197</v>
      </c>
      <c r="T39" s="85">
        <f>分析係数表!F42</f>
        <v>0.54580152671755722</v>
      </c>
      <c r="U39" s="86">
        <f>S39*T39</f>
        <v>0.13150654910993489</v>
      </c>
      <c r="V39" s="87">
        <f>分析係数表!D42</f>
        <v>0.26335877862595419</v>
      </c>
      <c r="W39" s="88">
        <f>ROUND(S39*V39,0)</f>
        <v>0</v>
      </c>
      <c r="X39" s="76">
        <f>分析係数表!E42</f>
        <v>0.19083969465648856</v>
      </c>
      <c r="Y39" s="89">
        <f>ROUND(S39*X39,0)</f>
        <v>0</v>
      </c>
    </row>
    <row r="40" spans="1:25" x14ac:dyDescent="0.2">
      <c r="A40" s="6" t="s">
        <v>194</v>
      </c>
      <c r="B40" s="5" t="s">
        <v>41</v>
      </c>
      <c r="C40" s="90"/>
      <c r="D40" s="76">
        <f>投入係数表!AH40</f>
        <v>9.1861898890258933E-2</v>
      </c>
      <c r="E40" s="77">
        <f>$C$36*D40</f>
        <v>9.1861898890258935</v>
      </c>
      <c r="F40" s="76">
        <f>分析係数表!C43</f>
        <v>0.18460513162279235</v>
      </c>
      <c r="G40" s="77">
        <f>E40*F40</f>
        <v>1.6958177935755894</v>
      </c>
      <c r="H40" s="77">
        <v>1.8449672463761162</v>
      </c>
      <c r="I40" s="77">
        <f>C40+H40</f>
        <v>1.8449672463761162</v>
      </c>
      <c r="J40" s="76">
        <f>分析係数表!G43</f>
        <v>0.34455128205128205</v>
      </c>
      <c r="K40" s="78">
        <f>I40*J40</f>
        <v>0.63568583008151436</v>
      </c>
      <c r="L40" s="79"/>
      <c r="M40" s="80"/>
      <c r="N40" s="81">
        <f>分析係数表!H43</f>
        <v>4.0001593688991595E-2</v>
      </c>
      <c r="O40" s="82">
        <f t="shared" si="4"/>
        <v>0.96109576365599458</v>
      </c>
      <c r="P40" s="76">
        <f>分析係数表!C43</f>
        <v>0.18460513162279235</v>
      </c>
      <c r="Q40" s="82">
        <f>O40*P40</f>
        <v>0.17742320995182301</v>
      </c>
      <c r="R40" s="83">
        <v>0.2322013727021047</v>
      </c>
      <c r="S40" s="84">
        <f>I40+R40</f>
        <v>2.077168619078221</v>
      </c>
      <c r="T40" s="85">
        <f>分析係数表!F43</f>
        <v>0.64423076923076927</v>
      </c>
      <c r="U40" s="86">
        <f>S40*T40</f>
        <v>1.3381759372907771</v>
      </c>
      <c r="V40" s="87">
        <f>分析係数表!D43</f>
        <v>0.36378205128205127</v>
      </c>
      <c r="W40" s="88">
        <f>ROUND(S40*V40,0)</f>
        <v>1</v>
      </c>
      <c r="X40" s="76">
        <f>分析係数表!E43</f>
        <v>0.22596153846153846</v>
      </c>
      <c r="Y40" s="89">
        <f>ROUND(S40*X40,0)</f>
        <v>0</v>
      </c>
    </row>
    <row r="41" spans="1:25" x14ac:dyDescent="0.2">
      <c r="A41" s="6" t="s">
        <v>340</v>
      </c>
      <c r="B41" s="5" t="s">
        <v>42</v>
      </c>
      <c r="C41" s="90"/>
      <c r="D41" s="76">
        <f>投入係数表!AH41</f>
        <v>6.1652281134401974E-4</v>
      </c>
      <c r="E41" s="77">
        <f>$C$36*D41</f>
        <v>6.1652281134401972E-2</v>
      </c>
      <c r="F41" s="76">
        <f>分析係数表!C44</f>
        <v>0.21127596439169138</v>
      </c>
      <c r="G41" s="77">
        <f>E41*F41</f>
        <v>1.3025645153618457E-2</v>
      </c>
      <c r="H41" s="77">
        <v>1.3429142412586303E-2</v>
      </c>
      <c r="I41" s="77">
        <f>C41+H41</f>
        <v>1.3429142412586303E-2</v>
      </c>
      <c r="J41" s="76">
        <f>分析係数表!G44</f>
        <v>0.28586387434554972</v>
      </c>
      <c r="K41" s="78">
        <f>I41*J41</f>
        <v>3.8389066792000634E-3</v>
      </c>
      <c r="L41" s="79"/>
      <c r="M41" s="80"/>
      <c r="N41" s="81">
        <f>分析係数表!H44</f>
        <v>0.11633929638631021</v>
      </c>
      <c r="O41" s="82">
        <f t="shared" si="4"/>
        <v>2.7952187548560796</v>
      </c>
      <c r="P41" s="76">
        <f>分析係数表!C44</f>
        <v>0.21127596439169138</v>
      </c>
      <c r="Q41" s="82">
        <f>O41*P41</f>
        <v>0.590562538117961</v>
      </c>
      <c r="R41" s="83">
        <v>0.59375355170997379</v>
      </c>
      <c r="S41" s="84">
        <f>I41+R41</f>
        <v>0.6071826941225601</v>
      </c>
      <c r="T41" s="85">
        <f>分析係数表!F44</f>
        <v>0.54973821989528793</v>
      </c>
      <c r="U41" s="86">
        <f>S41*T41</f>
        <v>0.33379153341816131</v>
      </c>
      <c r="V41" s="87">
        <f>分析係数表!D44</f>
        <v>0.41256544502617803</v>
      </c>
      <c r="W41" s="88">
        <f>ROUND(S41*V41,0)</f>
        <v>0</v>
      </c>
      <c r="X41" s="76">
        <f>分析係数表!E44</f>
        <v>0.29528795811518327</v>
      </c>
      <c r="Y41" s="89">
        <f>ROUND(S41*X41,0)</f>
        <v>0</v>
      </c>
    </row>
    <row r="42" spans="1:25" x14ac:dyDescent="0.2">
      <c r="A42" s="6" t="s">
        <v>341</v>
      </c>
      <c r="B42" s="5" t="s">
        <v>278</v>
      </c>
      <c r="C42" s="90"/>
      <c r="D42" s="76">
        <f>投入係数表!AH42</f>
        <v>5.5487053020961772E-3</v>
      </c>
      <c r="E42" s="77">
        <f>$C$36*D42</f>
        <v>0.55487053020961774</v>
      </c>
      <c r="F42" s="76">
        <f>分析係数表!C45</f>
        <v>1</v>
      </c>
      <c r="G42" s="77">
        <f>E42*F42</f>
        <v>0.55487053020961774</v>
      </c>
      <c r="H42" s="77">
        <v>0.58640028023508595</v>
      </c>
      <c r="I42" s="77">
        <f>C42+H42</f>
        <v>0.58640028023508595</v>
      </c>
      <c r="J42" s="76">
        <f>分析係数表!G45</f>
        <v>0</v>
      </c>
      <c r="K42" s="78">
        <f>I42*J42</f>
        <v>0</v>
      </c>
      <c r="L42" s="79"/>
      <c r="M42" s="80"/>
      <c r="N42" s="81">
        <f>分析係数表!H45</f>
        <v>0</v>
      </c>
      <c r="O42" s="82">
        <f t="shared" si="4"/>
        <v>0</v>
      </c>
      <c r="P42" s="76">
        <f>分析係数表!C45</f>
        <v>1</v>
      </c>
      <c r="Q42" s="82">
        <f>O42*P42</f>
        <v>0</v>
      </c>
      <c r="R42" s="83">
        <v>1.4799215956133894E-2</v>
      </c>
      <c r="S42" s="84">
        <f>I42+R42</f>
        <v>0.60119949619121982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投入係数表!AH43</f>
        <v>3.6991368680641184E-3</v>
      </c>
      <c r="E43" s="77">
        <f>$C$36*D43</f>
        <v>0.36991368680641185</v>
      </c>
      <c r="F43" s="76">
        <f>分析係数表!C46</f>
        <v>0.67444574095682608</v>
      </c>
      <c r="G43" s="77">
        <f>E43*F43</f>
        <v>0.24948671058822175</v>
      </c>
      <c r="H43" s="77">
        <v>0.32980420303912594</v>
      </c>
      <c r="I43" s="77">
        <f>C43+H43</f>
        <v>0.32980420303912594</v>
      </c>
      <c r="J43" s="76">
        <f>分析係数表!G46</f>
        <v>1.0362694300518135E-2</v>
      </c>
      <c r="K43" s="78">
        <f>I43*J43</f>
        <v>3.4176601351204763E-3</v>
      </c>
      <c r="L43" s="79"/>
      <c r="M43" s="80"/>
      <c r="N43" s="81">
        <f>分析係数表!H46</f>
        <v>2.3785808199529863E-2</v>
      </c>
      <c r="O43" s="82">
        <f t="shared" si="4"/>
        <v>0.57148821803050676</v>
      </c>
      <c r="P43" s="76">
        <f>分析係数表!C46</f>
        <v>0.67444574095682608</v>
      </c>
      <c r="Q43" s="82">
        <f>O43*P43</f>
        <v>0.3854377946576813</v>
      </c>
      <c r="R43" s="83">
        <v>0.40700822076883608</v>
      </c>
      <c r="S43" s="84">
        <f>I43+R43</f>
        <v>0.73681242380796208</v>
      </c>
      <c r="T43" s="85">
        <f>分析係数表!F46</f>
        <v>0.31433506044905007</v>
      </c>
      <c r="U43" s="86">
        <f>S43*T43</f>
        <v>0.23160597777728686</v>
      </c>
      <c r="V43" s="87">
        <f>分析係数表!D46</f>
        <v>0</v>
      </c>
      <c r="W43" s="88">
        <f>ROUND(S43*V43,0)</f>
        <v>0</v>
      </c>
      <c r="X43" s="76">
        <f>分析係数表!E46</f>
        <v>1.7271157167530224E-3</v>
      </c>
      <c r="Y43" s="89">
        <f>ROUND(S43*X43,0)</f>
        <v>0</v>
      </c>
    </row>
    <row r="44" spans="1:25" x14ac:dyDescent="0.2">
      <c r="A44" s="192">
        <v>40</v>
      </c>
      <c r="B44" s="14" t="s">
        <v>150</v>
      </c>
      <c r="C44" s="197">
        <f>SUM(C5:C43)</f>
        <v>100</v>
      </c>
      <c r="D44" s="92">
        <f>投入係数表!AH44</f>
        <v>0.28976572133168926</v>
      </c>
      <c r="E44" s="91">
        <f>SUM(E5:E43)</f>
        <v>28.976572133168929</v>
      </c>
      <c r="F44" s="92">
        <f>分析係数表!C47</f>
        <v>0.30293510145279712</v>
      </c>
      <c r="G44" s="91">
        <f>SUM(G5:G43)</f>
        <v>9.2062739904479649</v>
      </c>
      <c r="H44" s="91">
        <f>SUM(H5:H43)</f>
        <v>10.630497171807813</v>
      </c>
      <c r="I44" s="91">
        <f>SUM(I5:I43)</f>
        <v>110.63049717180782</v>
      </c>
      <c r="J44" s="92">
        <f>分析係数表!G47</f>
        <v>0.26248630220382319</v>
      </c>
      <c r="K44" s="93">
        <f>SUM(K5:K43)</f>
        <v>38.319675956464103</v>
      </c>
      <c r="L44" s="94">
        <f>最終需要_まとめ!$L$33</f>
        <v>0.627</v>
      </c>
      <c r="M44" s="91">
        <f>K44*L44</f>
        <v>24.026436824702994</v>
      </c>
      <c r="N44" s="95">
        <f>分析係数表!H47</f>
        <v>1</v>
      </c>
      <c r="O44" s="96">
        <f>SUM(O5:O43)</f>
        <v>24.026436824702994</v>
      </c>
      <c r="P44" s="92">
        <f>分析係数表!C47</f>
        <v>0.30293510145279712</v>
      </c>
      <c r="Q44" s="96">
        <f>SUM(Q5:Q43)</f>
        <v>6.1600358048900059</v>
      </c>
      <c r="R44" s="91">
        <f>SUM(R5:R43)</f>
        <v>6.7909275084416496</v>
      </c>
      <c r="S44" s="97">
        <f>SUM(S5:S43)</f>
        <v>117.42142468024946</v>
      </c>
      <c r="T44" s="98">
        <f>分析係数表!F47</f>
        <v>0.4935102885669061</v>
      </c>
      <c r="U44" s="99">
        <f>SUM(U5:U43)</f>
        <v>80.07698597416632</v>
      </c>
      <c r="V44" s="100">
        <f>分析係数表!D47</f>
        <v>0.11041032509436259</v>
      </c>
      <c r="W44" s="101">
        <f>SUM(W5:W43)</f>
        <v>8</v>
      </c>
      <c r="X44" s="92">
        <f>分析係数表!E47</f>
        <v>8.4451479361987089E-2</v>
      </c>
      <c r="Y44" s="102">
        <f>SUM(Y5:Y43)</f>
        <v>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287</v>
      </c>
      <c r="S2" s="3" t="s">
        <v>152</v>
      </c>
      <c r="U2" s="64" t="s">
        <v>209</v>
      </c>
      <c r="W2" s="3" t="s">
        <v>130</v>
      </c>
      <c r="Y2" s="3" t="s">
        <v>153</v>
      </c>
    </row>
    <row r="3" spans="1:25" ht="44" x14ac:dyDescent="0.2">
      <c r="B3" s="65"/>
      <c r="C3" s="66" t="s">
        <v>227</v>
      </c>
      <c r="D3" s="66" t="s">
        <v>229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投入係数表!AI5</f>
        <v>2.4301336573511541E-3</v>
      </c>
      <c r="E5" s="77">
        <f>$C$37*D5</f>
        <v>0.24301336573511542</v>
      </c>
      <c r="F5" s="76">
        <f>分析係数表!C8</f>
        <v>0.98909090909090913</v>
      </c>
      <c r="G5" s="77">
        <f t="shared" ref="G5:G38" si="0">E5*F5</f>
        <v>0.24036231083618689</v>
      </c>
      <c r="H5" s="77">
        <f t="array" ref="H5:H43">MMULT(逆行列係数!C5:AO43,'33'!G5:G43)</f>
        <v>0.2865362083751537</v>
      </c>
      <c r="I5" s="77">
        <f t="shared" ref="I5:I38" si="1">C5+H5</f>
        <v>0.2865362083751537</v>
      </c>
      <c r="J5" s="76">
        <f>分析係数表!G8</f>
        <v>0.12014134275618374</v>
      </c>
      <c r="K5" s="78">
        <f t="shared" ref="K5:K38" si="2">I5*J5</f>
        <v>3.4424844822456627E-2</v>
      </c>
      <c r="L5" s="79" t="s">
        <v>187</v>
      </c>
      <c r="M5" s="80" t="s">
        <v>187</v>
      </c>
      <c r="N5" s="81">
        <f>分析係数表!H8</f>
        <v>1.3068249731064983E-2</v>
      </c>
      <c r="O5" s="82">
        <f t="shared" ref="O5:O43" si="3">$M$44*N5</f>
        <v>0.49334394598209458</v>
      </c>
      <c r="P5" s="76">
        <f>分析係数表!C8</f>
        <v>0.98909090909090913</v>
      </c>
      <c r="Q5" s="82">
        <f t="shared" ref="Q5:Q38" si="4">O5*P5</f>
        <v>0.48796201202592632</v>
      </c>
      <c r="R5" s="83">
        <f t="array" ref="R5:R43">MMULT(逆行列係数!C5:AO43,'33'!Q5:Q43)</f>
        <v>0.59454736763595151</v>
      </c>
      <c r="S5" s="84">
        <f t="shared" ref="S5:S38" si="5">I5+R5</f>
        <v>0.88108357601110521</v>
      </c>
      <c r="T5" s="85">
        <f>分析係数表!F8</f>
        <v>0.45141342756183744</v>
      </c>
      <c r="U5" s="86">
        <f t="shared" ref="U5:U38" si="6">S5*T5</f>
        <v>0.39773295701561373</v>
      </c>
      <c r="V5" s="87">
        <f>分析係数表!D8</f>
        <v>0.18992932862190812</v>
      </c>
      <c r="W5" s="88">
        <f t="shared" ref="W5:W38" si="7">ROUND(S5*V5,0)</f>
        <v>0</v>
      </c>
      <c r="X5" s="76">
        <f>分析係数表!E8</f>
        <v>0.11484098939929328</v>
      </c>
      <c r="Y5" s="89">
        <f t="shared" ref="Y5:Y38" si="8">ROUND(S5*X5,0)</f>
        <v>0</v>
      </c>
    </row>
    <row r="6" spans="1:25" x14ac:dyDescent="0.2">
      <c r="A6" s="6" t="s">
        <v>219</v>
      </c>
      <c r="B6" s="5" t="s">
        <v>265</v>
      </c>
      <c r="C6" s="90"/>
      <c r="D6" s="76">
        <f>投入係数表!AI6</f>
        <v>0</v>
      </c>
      <c r="E6" s="77">
        <f t="shared" ref="E6:E43" si="9">$C$37*D6</f>
        <v>0</v>
      </c>
      <c r="F6" s="76">
        <f>分析係数表!C9</f>
        <v>0.97580645161290325</v>
      </c>
      <c r="G6" s="77">
        <f t="shared" si="0"/>
        <v>0</v>
      </c>
      <c r="H6" s="77">
        <v>2.5763497390104445E-2</v>
      </c>
      <c r="I6" s="77">
        <f t="shared" si="1"/>
        <v>2.5763497390104445E-2</v>
      </c>
      <c r="J6" s="76">
        <f>分析係数表!G9</f>
        <v>0.23846153846153847</v>
      </c>
      <c r="K6" s="78">
        <f t="shared" si="2"/>
        <v>6.143603223794137E-3</v>
      </c>
      <c r="L6" s="79"/>
      <c r="M6" s="80"/>
      <c r="N6" s="81">
        <f>分析係数表!H9</f>
        <v>6.773178214271485E-4</v>
      </c>
      <c r="O6" s="82">
        <f t="shared" si="3"/>
        <v>2.5569655736876851E-2</v>
      </c>
      <c r="P6" s="76">
        <f>分析係数表!C9</f>
        <v>0.97580645161290325</v>
      </c>
      <c r="Q6" s="82">
        <f t="shared" si="4"/>
        <v>2.4951035033565314E-2</v>
      </c>
      <c r="R6" s="83">
        <v>3.4920115751770932E-2</v>
      </c>
      <c r="S6" s="84">
        <f t="shared" si="5"/>
        <v>6.0683613141875377E-2</v>
      </c>
      <c r="T6" s="85">
        <f>分析係数表!F9</f>
        <v>0.65384615384615385</v>
      </c>
      <c r="U6" s="86">
        <f t="shared" si="6"/>
        <v>3.9677747054303131E-2</v>
      </c>
      <c r="V6" s="87">
        <f>分析係数表!D9</f>
        <v>0.11538461538461539</v>
      </c>
      <c r="W6" s="88">
        <f t="shared" si="7"/>
        <v>0</v>
      </c>
      <c r="X6" s="76">
        <f>分析係数表!E9</f>
        <v>0</v>
      </c>
      <c r="Y6" s="89">
        <f t="shared" si="8"/>
        <v>0</v>
      </c>
    </row>
    <row r="7" spans="1:25" x14ac:dyDescent="0.2">
      <c r="A7" s="6" t="s">
        <v>220</v>
      </c>
      <c r="B7" s="5" t="s">
        <v>266</v>
      </c>
      <c r="C7" s="90"/>
      <c r="D7" s="76">
        <f>投入係数表!AI7</f>
        <v>0</v>
      </c>
      <c r="E7" s="77">
        <f t="shared" si="9"/>
        <v>0</v>
      </c>
      <c r="F7" s="76">
        <f>分析係数表!C10</f>
        <v>0</v>
      </c>
      <c r="G7" s="77">
        <f t="shared" si="0"/>
        <v>0</v>
      </c>
      <c r="H7" s="77">
        <v>0</v>
      </c>
      <c r="I7" s="77">
        <f t="shared" si="1"/>
        <v>0</v>
      </c>
      <c r="J7" s="76">
        <f>分析係数表!G10</f>
        <v>0</v>
      </c>
      <c r="K7" s="78">
        <f t="shared" si="2"/>
        <v>0</v>
      </c>
      <c r="L7" s="79"/>
      <c r="M7" s="80"/>
      <c r="N7" s="81">
        <f>分析係数表!H10</f>
        <v>1.354635642854297E-3</v>
      </c>
      <c r="O7" s="82">
        <f t="shared" si="3"/>
        <v>5.1139311473753703E-2</v>
      </c>
      <c r="P7" s="76">
        <f>分析係数表!C10</f>
        <v>0</v>
      </c>
      <c r="Q7" s="82">
        <f t="shared" si="4"/>
        <v>0</v>
      </c>
      <c r="R7" s="83">
        <v>0</v>
      </c>
      <c r="S7" s="84">
        <f t="shared" si="5"/>
        <v>0</v>
      </c>
      <c r="T7" s="85">
        <f>分析係数表!F10</f>
        <v>0</v>
      </c>
      <c r="U7" s="86">
        <f t="shared" si="6"/>
        <v>0</v>
      </c>
      <c r="V7" s="87">
        <f>分析係数表!D10</f>
        <v>0</v>
      </c>
      <c r="W7" s="88">
        <f t="shared" si="7"/>
        <v>0</v>
      </c>
      <c r="X7" s="76">
        <f>分析係数表!E10</f>
        <v>0</v>
      </c>
      <c r="Y7" s="89">
        <f t="shared" si="8"/>
        <v>0</v>
      </c>
    </row>
    <row r="8" spans="1:25" x14ac:dyDescent="0.2">
      <c r="A8" s="6" t="s">
        <v>221</v>
      </c>
      <c r="B8" s="5" t="s">
        <v>27</v>
      </c>
      <c r="C8" s="90"/>
      <c r="D8" s="76">
        <f>投入係数表!AI8</f>
        <v>0</v>
      </c>
      <c r="E8" s="77">
        <f t="shared" si="9"/>
        <v>0</v>
      </c>
      <c r="F8" s="76">
        <f>分析係数表!C11</f>
        <v>0.58682634730538918</v>
      </c>
      <c r="G8" s="77">
        <f t="shared" si="0"/>
        <v>0</v>
      </c>
      <c r="H8" s="77">
        <v>2.6611671523146752E-2</v>
      </c>
      <c r="I8" s="77">
        <f t="shared" si="1"/>
        <v>2.6611671523146752E-2</v>
      </c>
      <c r="J8" s="76">
        <f>分析係数表!G11</f>
        <v>0.35416666666666669</v>
      </c>
      <c r="K8" s="78">
        <f t="shared" si="2"/>
        <v>9.4249669977811423E-3</v>
      </c>
      <c r="L8" s="79"/>
      <c r="M8" s="80"/>
      <c r="N8" s="81">
        <f>分析係数表!H11</f>
        <v>-3.9842224789832265E-5</v>
      </c>
      <c r="O8" s="82">
        <f t="shared" si="3"/>
        <v>-1.5040973962868736E-3</v>
      </c>
      <c r="P8" s="76">
        <f>分析係数表!C11</f>
        <v>0.58682634730538918</v>
      </c>
      <c r="Q8" s="82">
        <f t="shared" si="4"/>
        <v>-8.8264398105457244E-4</v>
      </c>
      <c r="R8" s="83">
        <v>1.0494000889629755E-2</v>
      </c>
      <c r="S8" s="84">
        <f t="shared" si="5"/>
        <v>3.7105672412776507E-2</v>
      </c>
      <c r="T8" s="85">
        <f>分析係数表!F11</f>
        <v>0.57638888888888884</v>
      </c>
      <c r="U8" s="86">
        <f t="shared" si="6"/>
        <v>2.1387297293475344E-2</v>
      </c>
      <c r="V8" s="87">
        <f>分析係数表!D11</f>
        <v>0</v>
      </c>
      <c r="W8" s="88">
        <f t="shared" si="7"/>
        <v>0</v>
      </c>
      <c r="X8" s="76">
        <f>分析係数表!E11</f>
        <v>0</v>
      </c>
      <c r="Y8" s="89">
        <f t="shared" si="8"/>
        <v>0</v>
      </c>
    </row>
    <row r="9" spans="1:25" x14ac:dyDescent="0.2">
      <c r="A9" s="6" t="s">
        <v>222</v>
      </c>
      <c r="B9" s="5" t="s">
        <v>190</v>
      </c>
      <c r="C9" s="90"/>
      <c r="D9" s="76">
        <f>投入係数表!AI9</f>
        <v>7.2904009720534627E-3</v>
      </c>
      <c r="E9" s="77">
        <f t="shared" si="9"/>
        <v>0.72904009720534624</v>
      </c>
      <c r="F9" s="76">
        <f>分析係数表!C12</f>
        <v>4.9122807017544234E-3</v>
      </c>
      <c r="G9" s="77">
        <f t="shared" si="0"/>
        <v>3.5812496003069915E-3</v>
      </c>
      <c r="H9" s="77">
        <v>3.8529796708098012E-3</v>
      </c>
      <c r="I9" s="77">
        <f t="shared" si="1"/>
        <v>3.8529796708098012E-3</v>
      </c>
      <c r="J9" s="76">
        <f>分析係数表!G12</f>
        <v>0.15517241379310345</v>
      </c>
      <c r="K9" s="78">
        <f t="shared" si="2"/>
        <v>5.97876155815314E-4</v>
      </c>
      <c r="L9" s="79"/>
      <c r="M9" s="80"/>
      <c r="N9" s="81">
        <f>分析係数表!H12</f>
        <v>9.8290768556516195E-2</v>
      </c>
      <c r="O9" s="82">
        <f t="shared" si="3"/>
        <v>3.710608276639717</v>
      </c>
      <c r="P9" s="76">
        <f>分析係数表!C12</f>
        <v>4.9122807017544234E-3</v>
      </c>
      <c r="Q9" s="82">
        <f t="shared" si="4"/>
        <v>1.8227549429107519E-2</v>
      </c>
      <c r="R9" s="83">
        <v>1.9279254687941401E-2</v>
      </c>
      <c r="S9" s="84">
        <f t="shared" si="5"/>
        <v>2.3132234358751204E-2</v>
      </c>
      <c r="T9" s="85">
        <f>分析係数表!F12</f>
        <v>0.31896551724137934</v>
      </c>
      <c r="U9" s="86">
        <f t="shared" si="6"/>
        <v>7.3783850971878848E-3</v>
      </c>
      <c r="V9" s="87">
        <f>分析係数表!D12</f>
        <v>0.18965517241379309</v>
      </c>
      <c r="W9" s="88">
        <f t="shared" si="7"/>
        <v>0</v>
      </c>
      <c r="X9" s="76">
        <f>分析係数表!E12</f>
        <v>0.12931034482758622</v>
      </c>
      <c r="Y9" s="89">
        <f t="shared" si="8"/>
        <v>0</v>
      </c>
    </row>
    <row r="10" spans="1:25" x14ac:dyDescent="0.2">
      <c r="A10" s="6" t="s">
        <v>223</v>
      </c>
      <c r="B10" s="5" t="s">
        <v>28</v>
      </c>
      <c r="C10" s="90"/>
      <c r="D10" s="76">
        <f>投入係数表!AI10</f>
        <v>0</v>
      </c>
      <c r="E10" s="77">
        <f t="shared" si="9"/>
        <v>0</v>
      </c>
      <c r="F10" s="76">
        <f>分析係数表!C13</f>
        <v>0</v>
      </c>
      <c r="G10" s="77">
        <f t="shared" si="0"/>
        <v>0</v>
      </c>
      <c r="H10" s="77">
        <v>0</v>
      </c>
      <c r="I10" s="77">
        <f t="shared" si="1"/>
        <v>0</v>
      </c>
      <c r="J10" s="76">
        <f>分析係数表!G13</f>
        <v>0.2471264367816092</v>
      </c>
      <c r="K10" s="78">
        <f t="shared" si="2"/>
        <v>0</v>
      </c>
      <c r="L10" s="79"/>
      <c r="M10" s="80"/>
      <c r="N10" s="81">
        <f>分析係数表!H13</f>
        <v>1.4741623172237938E-2</v>
      </c>
      <c r="O10" s="82">
        <f t="shared" si="3"/>
        <v>0.55651603662614324</v>
      </c>
      <c r="P10" s="76">
        <f>分析係数表!C13</f>
        <v>0</v>
      </c>
      <c r="Q10" s="82">
        <f t="shared" si="4"/>
        <v>0</v>
      </c>
      <c r="R10" s="83">
        <v>0</v>
      </c>
      <c r="S10" s="84">
        <f t="shared" si="5"/>
        <v>0</v>
      </c>
      <c r="T10" s="85">
        <f>分析係数表!F13</f>
        <v>0.38505747126436779</v>
      </c>
      <c r="U10" s="86">
        <f t="shared" si="6"/>
        <v>0</v>
      </c>
      <c r="V10" s="87">
        <f>分析係数表!D13</f>
        <v>0.37931034482758619</v>
      </c>
      <c r="W10" s="88">
        <f t="shared" si="7"/>
        <v>0</v>
      </c>
      <c r="X10" s="76">
        <f>分析係数表!E13</f>
        <v>0.33333333333333331</v>
      </c>
      <c r="Y10" s="89">
        <f t="shared" si="8"/>
        <v>0</v>
      </c>
    </row>
    <row r="11" spans="1:25" x14ac:dyDescent="0.2">
      <c r="A11" s="6" t="s">
        <v>224</v>
      </c>
      <c r="B11" s="5" t="s">
        <v>267</v>
      </c>
      <c r="C11" s="90"/>
      <c r="D11" s="76">
        <f>投入係数表!AI11</f>
        <v>5.4678007290400975E-3</v>
      </c>
      <c r="E11" s="77">
        <f t="shared" si="9"/>
        <v>0.54678007290400976</v>
      </c>
      <c r="F11" s="76">
        <f>分析係数表!C14</f>
        <v>0.28421052631578947</v>
      </c>
      <c r="G11" s="77">
        <f t="shared" si="0"/>
        <v>0.15540065229903435</v>
      </c>
      <c r="H11" s="77">
        <v>0.28167352613980845</v>
      </c>
      <c r="I11" s="77">
        <f t="shared" si="1"/>
        <v>0.28167352613980845</v>
      </c>
      <c r="J11" s="76">
        <f>分析係数表!G14</f>
        <v>0.16638935108153077</v>
      </c>
      <c r="K11" s="78">
        <f t="shared" si="2"/>
        <v>4.6867475231249324E-2</v>
      </c>
      <c r="L11" s="79"/>
      <c r="M11" s="80"/>
      <c r="N11" s="81">
        <f>分析係数表!H14</f>
        <v>1.2351089684848001E-3</v>
      </c>
      <c r="O11" s="82">
        <f t="shared" si="3"/>
        <v>4.662701928489308E-2</v>
      </c>
      <c r="P11" s="76">
        <f>分析係数表!C14</f>
        <v>0.28421052631578947</v>
      </c>
      <c r="Q11" s="82">
        <f t="shared" si="4"/>
        <v>1.3251889691495928E-2</v>
      </c>
      <c r="R11" s="83">
        <v>5.7314314669201082E-2</v>
      </c>
      <c r="S11" s="84">
        <f t="shared" si="5"/>
        <v>0.33898784080900951</v>
      </c>
      <c r="T11" s="85">
        <f>分析係数表!F14</f>
        <v>0.35440931780366058</v>
      </c>
      <c r="U11" s="86">
        <f t="shared" si="6"/>
        <v>0.12014044940485695</v>
      </c>
      <c r="V11" s="87">
        <f>分析係数表!D14</f>
        <v>9.9833610648918464E-2</v>
      </c>
      <c r="W11" s="88">
        <f t="shared" si="7"/>
        <v>0</v>
      </c>
      <c r="X11" s="76">
        <f>分析係数表!E14</f>
        <v>6.8219633943427616E-2</v>
      </c>
      <c r="Y11" s="89">
        <f t="shared" si="8"/>
        <v>0</v>
      </c>
    </row>
    <row r="12" spans="1:25" x14ac:dyDescent="0.2">
      <c r="A12" s="6" t="s">
        <v>225</v>
      </c>
      <c r="B12" s="5" t="s">
        <v>29</v>
      </c>
      <c r="C12" s="90"/>
      <c r="D12" s="76">
        <f>投入係数表!AI12</f>
        <v>3.6452004860267314E-3</v>
      </c>
      <c r="E12" s="77">
        <f t="shared" si="9"/>
        <v>0.36452004860267312</v>
      </c>
      <c r="F12" s="76">
        <f>分析係数表!C15</f>
        <v>0</v>
      </c>
      <c r="G12" s="77">
        <f t="shared" si="0"/>
        <v>0</v>
      </c>
      <c r="H12" s="77">
        <v>0</v>
      </c>
      <c r="I12" s="77">
        <f t="shared" si="1"/>
        <v>0</v>
      </c>
      <c r="J12" s="76">
        <f>分析係数表!G15</f>
        <v>9.6006144393241163E-2</v>
      </c>
      <c r="K12" s="78">
        <f t="shared" si="2"/>
        <v>0</v>
      </c>
      <c r="L12" s="79"/>
      <c r="M12" s="80"/>
      <c r="N12" s="81">
        <f>分析係数表!H15</f>
        <v>9.1238694768715888E-3</v>
      </c>
      <c r="O12" s="82">
        <f t="shared" si="3"/>
        <v>0.34443830374969409</v>
      </c>
      <c r="P12" s="76">
        <f>分析係数表!C15</f>
        <v>0</v>
      </c>
      <c r="Q12" s="82">
        <f t="shared" si="4"/>
        <v>0</v>
      </c>
      <c r="R12" s="83">
        <v>0</v>
      </c>
      <c r="S12" s="84">
        <f t="shared" si="5"/>
        <v>0</v>
      </c>
      <c r="T12" s="85">
        <f>分析係数表!F15</f>
        <v>0.30337941628264209</v>
      </c>
      <c r="U12" s="86">
        <f t="shared" si="6"/>
        <v>0</v>
      </c>
      <c r="V12" s="87">
        <f>分析係数表!D15</f>
        <v>4.6082949308755762E-2</v>
      </c>
      <c r="W12" s="88">
        <f t="shared" si="7"/>
        <v>0</v>
      </c>
      <c r="X12" s="76">
        <f>分析係数表!E15</f>
        <v>4.3010752688172046E-2</v>
      </c>
      <c r="Y12" s="89">
        <f t="shared" si="8"/>
        <v>0</v>
      </c>
    </row>
    <row r="13" spans="1:25" x14ac:dyDescent="0.2">
      <c r="A13" s="6" t="s">
        <v>226</v>
      </c>
      <c r="B13" s="5" t="s">
        <v>30</v>
      </c>
      <c r="C13" s="90"/>
      <c r="D13" s="76">
        <f>投入係数表!AI13</f>
        <v>2.4301336573511541E-3</v>
      </c>
      <c r="E13" s="77">
        <f t="shared" si="9"/>
        <v>0.24301336573511542</v>
      </c>
      <c r="F13" s="76">
        <f>分析係数表!C16</f>
        <v>1.2870012870012881E-2</v>
      </c>
      <c r="G13" s="77">
        <f t="shared" si="0"/>
        <v>3.1275851445960829E-3</v>
      </c>
      <c r="H13" s="77">
        <v>4.1144271973508834E-3</v>
      </c>
      <c r="I13" s="77">
        <f t="shared" si="1"/>
        <v>4.1144271973508834E-3</v>
      </c>
      <c r="J13" s="76">
        <f>分析係数表!G16</f>
        <v>4.3478260869565216E-2</v>
      </c>
      <c r="K13" s="78">
        <f t="shared" si="2"/>
        <v>1.7888813901525581E-4</v>
      </c>
      <c r="L13" s="79"/>
      <c r="M13" s="80"/>
      <c r="N13" s="81">
        <f>分析係数表!H16</f>
        <v>1.7650105581895694E-2</v>
      </c>
      <c r="O13" s="82">
        <f t="shared" si="3"/>
        <v>0.66631514655508506</v>
      </c>
      <c r="P13" s="76">
        <f>分析係数表!C16</f>
        <v>1.2870012870012881E-2</v>
      </c>
      <c r="Q13" s="82">
        <f t="shared" si="4"/>
        <v>8.5754845116484645E-3</v>
      </c>
      <c r="R13" s="83">
        <v>9.244685692600384E-3</v>
      </c>
      <c r="S13" s="84">
        <f t="shared" si="5"/>
        <v>1.3359112889951268E-2</v>
      </c>
      <c r="T13" s="85">
        <f>分析係数表!F16</f>
        <v>0.30434782608695654</v>
      </c>
      <c r="U13" s="86">
        <f t="shared" si="6"/>
        <v>4.0658169665069082E-3</v>
      </c>
      <c r="V13" s="87">
        <f>分析係数表!D16</f>
        <v>0</v>
      </c>
      <c r="W13" s="88">
        <f t="shared" si="7"/>
        <v>0</v>
      </c>
      <c r="X13" s="76">
        <f>分析係数表!E16</f>
        <v>0</v>
      </c>
      <c r="Y13" s="89">
        <f t="shared" si="8"/>
        <v>0</v>
      </c>
    </row>
    <row r="14" spans="1:25" x14ac:dyDescent="0.2">
      <c r="A14" s="6" t="s">
        <v>2</v>
      </c>
      <c r="B14" s="5" t="s">
        <v>364</v>
      </c>
      <c r="C14" s="90"/>
      <c r="D14" s="76">
        <f>投入係数表!AI14</f>
        <v>1.8226002430133657E-3</v>
      </c>
      <c r="E14" s="77">
        <f t="shared" si="9"/>
        <v>0.18226002430133656</v>
      </c>
      <c r="F14" s="76">
        <f>分析係数表!C17</f>
        <v>0.42397137745974955</v>
      </c>
      <c r="G14" s="77">
        <f t="shared" si="0"/>
        <v>7.7273033558885096E-2</v>
      </c>
      <c r="H14" s="77">
        <v>0.22543994179398683</v>
      </c>
      <c r="I14" s="77">
        <f t="shared" si="1"/>
        <v>0.22543994179398683</v>
      </c>
      <c r="J14" s="76">
        <f>分析係数表!G17</f>
        <v>0.21220930232558138</v>
      </c>
      <c r="K14" s="78">
        <f t="shared" si="2"/>
        <v>4.7840452764421622E-2</v>
      </c>
      <c r="L14" s="79"/>
      <c r="M14" s="80"/>
      <c r="N14" s="81">
        <f>分析係数表!H17</f>
        <v>2.9483246344475873E-3</v>
      </c>
      <c r="O14" s="82">
        <f t="shared" si="3"/>
        <v>0.11130320732522864</v>
      </c>
      <c r="P14" s="76">
        <f>分析係数表!C17</f>
        <v>0.42397137745974955</v>
      </c>
      <c r="Q14" s="82">
        <f t="shared" si="4"/>
        <v>4.7189374125365273E-2</v>
      </c>
      <c r="R14" s="83">
        <v>9.4821330147652746E-2</v>
      </c>
      <c r="S14" s="84">
        <f t="shared" si="5"/>
        <v>0.32026127194163956</v>
      </c>
      <c r="T14" s="85">
        <f>分析係数表!F17</f>
        <v>0.32194767441860467</v>
      </c>
      <c r="U14" s="86">
        <f t="shared" si="6"/>
        <v>0.10310737170795518</v>
      </c>
      <c r="V14" s="87">
        <f>分析係数表!D17</f>
        <v>4.1908914728682169E-2</v>
      </c>
      <c r="W14" s="88">
        <f t="shared" si="7"/>
        <v>0</v>
      </c>
      <c r="X14" s="76">
        <f>分析係数表!E17</f>
        <v>4.2151162790697673E-2</v>
      </c>
      <c r="Y14" s="89">
        <f t="shared" si="8"/>
        <v>0</v>
      </c>
    </row>
    <row r="15" spans="1:25" x14ac:dyDescent="0.2">
      <c r="A15" s="6" t="s">
        <v>3</v>
      </c>
      <c r="B15" s="5" t="s">
        <v>31</v>
      </c>
      <c r="C15" s="90"/>
      <c r="D15" s="76">
        <f>投入係数表!AI15</f>
        <v>1.8226002430133657E-3</v>
      </c>
      <c r="E15" s="77">
        <f t="shared" si="9"/>
        <v>0.18226002430133656</v>
      </c>
      <c r="F15" s="76">
        <f>分析係数表!C18</f>
        <v>0.3411764705882353</v>
      </c>
      <c r="G15" s="77">
        <f t="shared" si="0"/>
        <v>6.2182831820456003E-2</v>
      </c>
      <c r="H15" s="77">
        <v>8.8919418715773677E-2</v>
      </c>
      <c r="I15" s="77">
        <f t="shared" si="1"/>
        <v>8.8919418715773677E-2</v>
      </c>
      <c r="J15" s="76">
        <f>分析係数表!G18</f>
        <v>0.21582733812949639</v>
      </c>
      <c r="K15" s="78">
        <f t="shared" si="2"/>
        <v>1.9191241449447557E-2</v>
      </c>
      <c r="L15" s="79"/>
      <c r="M15" s="80"/>
      <c r="N15" s="81">
        <f>分析係数表!H18</f>
        <v>4.7810669747798716E-4</v>
      </c>
      <c r="O15" s="82">
        <f t="shared" si="3"/>
        <v>1.8049168755442484E-2</v>
      </c>
      <c r="P15" s="76">
        <f>分析係数表!C18</f>
        <v>0.3411764705882353</v>
      </c>
      <c r="Q15" s="82">
        <f t="shared" si="4"/>
        <v>6.1579516930333183E-3</v>
      </c>
      <c r="R15" s="83">
        <v>1.2812207893113544E-2</v>
      </c>
      <c r="S15" s="84">
        <f t="shared" si="5"/>
        <v>0.10173162660888722</v>
      </c>
      <c r="T15" s="85">
        <f>分析係数表!F18</f>
        <v>0.45899280575539569</v>
      </c>
      <c r="U15" s="86">
        <f t="shared" si="6"/>
        <v>4.6694084731273421E-2</v>
      </c>
      <c r="V15" s="87">
        <f>分析係数表!D18</f>
        <v>0.1223021582733813</v>
      </c>
      <c r="W15" s="88">
        <f t="shared" si="7"/>
        <v>0</v>
      </c>
      <c r="X15" s="76">
        <f>分析係数表!E18</f>
        <v>0.12949640287769784</v>
      </c>
      <c r="Y15" s="89">
        <f t="shared" si="8"/>
        <v>0</v>
      </c>
    </row>
    <row r="16" spans="1:25" x14ac:dyDescent="0.2">
      <c r="A16" s="6" t="s">
        <v>4</v>
      </c>
      <c r="B16" s="5" t="s">
        <v>32</v>
      </c>
      <c r="C16" s="90"/>
      <c r="D16" s="76">
        <f>投入係数表!AI16</f>
        <v>0</v>
      </c>
      <c r="E16" s="77">
        <f t="shared" si="9"/>
        <v>0</v>
      </c>
      <c r="F16" s="76">
        <f>分析係数表!C19</f>
        <v>3.2631144155307767E-2</v>
      </c>
      <c r="G16" s="77">
        <f t="shared" si="0"/>
        <v>0</v>
      </c>
      <c r="H16" s="77">
        <v>1.979756871431787E-3</v>
      </c>
      <c r="I16" s="77">
        <f t="shared" si="1"/>
        <v>1.979756871431787E-3</v>
      </c>
      <c r="J16" s="76">
        <f>分析係数表!G19</f>
        <v>5.8988764044943819E-2</v>
      </c>
      <c r="K16" s="78">
        <f t="shared" si="2"/>
        <v>1.1678341095524586E-4</v>
      </c>
      <c r="L16" s="79"/>
      <c r="M16" s="80"/>
      <c r="N16" s="81">
        <f>分析係数表!H19</f>
        <v>-1.1952667436949679E-4</v>
      </c>
      <c r="O16" s="82">
        <f t="shared" si="3"/>
        <v>-4.5122921888606209E-3</v>
      </c>
      <c r="P16" s="76">
        <f>分析係数表!C19</f>
        <v>3.2631144155307767E-2</v>
      </c>
      <c r="Q16" s="82">
        <f t="shared" si="4"/>
        <v>-1.4724125688558013E-4</v>
      </c>
      <c r="R16" s="83">
        <v>9.4728360847839434E-4</v>
      </c>
      <c r="S16" s="84">
        <f t="shared" si="5"/>
        <v>2.9270404799101816E-3</v>
      </c>
      <c r="T16" s="85">
        <f>分析係数表!F19</f>
        <v>0.2443820224719101</v>
      </c>
      <c r="U16" s="86">
        <f t="shared" si="6"/>
        <v>7.1531607233760056E-4</v>
      </c>
      <c r="V16" s="87">
        <f>分析係数表!D19</f>
        <v>4.49438202247191E-2</v>
      </c>
      <c r="W16" s="88">
        <f t="shared" si="7"/>
        <v>0</v>
      </c>
      <c r="X16" s="76">
        <f>分析係数表!E19</f>
        <v>4.7752808988764044E-2</v>
      </c>
      <c r="Y16" s="89">
        <f t="shared" si="8"/>
        <v>0</v>
      </c>
    </row>
    <row r="17" spans="1:25" x14ac:dyDescent="0.2">
      <c r="A17" s="6" t="s">
        <v>5</v>
      </c>
      <c r="B17" s="5" t="s">
        <v>33</v>
      </c>
      <c r="C17" s="90"/>
      <c r="D17" s="76">
        <f>投入係数表!AI17</f>
        <v>0</v>
      </c>
      <c r="E17" s="77">
        <f t="shared" si="9"/>
        <v>0</v>
      </c>
      <c r="F17" s="76">
        <f>分析係数表!C20</f>
        <v>6.4516129032258118E-2</v>
      </c>
      <c r="G17" s="77">
        <f t="shared" si="0"/>
        <v>0</v>
      </c>
      <c r="H17" s="77">
        <v>3.1386871348930436E-3</v>
      </c>
      <c r="I17" s="77">
        <f t="shared" si="1"/>
        <v>3.1386871348930436E-3</v>
      </c>
      <c r="J17" s="76">
        <f>分析係数表!G20</f>
        <v>0.10153846153846154</v>
      </c>
      <c r="K17" s="78">
        <f t="shared" si="2"/>
        <v>3.1869746292760136E-4</v>
      </c>
      <c r="L17" s="79"/>
      <c r="M17" s="80"/>
      <c r="N17" s="81">
        <f>分析係数表!H20</f>
        <v>5.9763337184748399E-4</v>
      </c>
      <c r="O17" s="82">
        <f t="shared" si="3"/>
        <v>2.2561460944303106E-2</v>
      </c>
      <c r="P17" s="76">
        <f>分析係数表!C20</f>
        <v>6.4516129032258118E-2</v>
      </c>
      <c r="Q17" s="82">
        <f t="shared" si="4"/>
        <v>1.4555781254389113E-3</v>
      </c>
      <c r="R17" s="83">
        <v>3.4356373647544476E-3</v>
      </c>
      <c r="S17" s="84">
        <f t="shared" si="5"/>
        <v>6.5743244996474912E-3</v>
      </c>
      <c r="T17" s="85">
        <f>分析係数表!F20</f>
        <v>0.22461538461538461</v>
      </c>
      <c r="U17" s="86">
        <f t="shared" si="6"/>
        <v>1.4766944260746673E-3</v>
      </c>
      <c r="V17" s="87">
        <f>分析係数表!D20</f>
        <v>1.2307692307692308E-2</v>
      </c>
      <c r="W17" s="88">
        <f t="shared" si="7"/>
        <v>0</v>
      </c>
      <c r="X17" s="76">
        <f>分析係数表!E20</f>
        <v>1.2307692307692308E-2</v>
      </c>
      <c r="Y17" s="89">
        <f t="shared" si="8"/>
        <v>0</v>
      </c>
    </row>
    <row r="18" spans="1:25" x14ac:dyDescent="0.2">
      <c r="A18" s="6" t="s">
        <v>6</v>
      </c>
      <c r="B18" s="5" t="s">
        <v>34</v>
      </c>
      <c r="C18" s="90"/>
      <c r="D18" s="76">
        <f>投入係数表!AI18</f>
        <v>0</v>
      </c>
      <c r="E18" s="77">
        <f t="shared" si="9"/>
        <v>0</v>
      </c>
      <c r="F18" s="76">
        <f>分析係数表!C21</f>
        <v>0.91527001862197399</v>
      </c>
      <c r="G18" s="77">
        <f t="shared" si="0"/>
        <v>0</v>
      </c>
      <c r="H18" s="77">
        <v>0.11021468926321934</v>
      </c>
      <c r="I18" s="77">
        <f t="shared" si="1"/>
        <v>0.11021468926321934</v>
      </c>
      <c r="J18" s="76">
        <f>分析係数表!G21</f>
        <v>0.28514332965821387</v>
      </c>
      <c r="K18" s="78">
        <f t="shared" si="2"/>
        <v>3.1426983473759759E-2</v>
      </c>
      <c r="L18" s="79"/>
      <c r="M18" s="80"/>
      <c r="N18" s="81">
        <f>分析係数表!H21</f>
        <v>9.9605561974580657E-4</v>
      </c>
      <c r="O18" s="82">
        <f t="shared" si="3"/>
        <v>3.7602434907171842E-2</v>
      </c>
      <c r="P18" s="76">
        <f>分析係数表!C21</f>
        <v>0.91527001862197399</v>
      </c>
      <c r="Q18" s="82">
        <f t="shared" si="4"/>
        <v>3.4416381297718734E-2</v>
      </c>
      <c r="R18" s="83">
        <v>7.2099194078747847E-2</v>
      </c>
      <c r="S18" s="84">
        <f t="shared" si="5"/>
        <v>0.18231388334196719</v>
      </c>
      <c r="T18" s="85">
        <f>分析係数表!F21</f>
        <v>0.42530319735391398</v>
      </c>
      <c r="U18" s="86">
        <f t="shared" si="6"/>
        <v>7.7538677507347123E-2</v>
      </c>
      <c r="V18" s="87">
        <f>分析係数表!D21</f>
        <v>8.7513781697905177E-2</v>
      </c>
      <c r="W18" s="88">
        <f t="shared" si="7"/>
        <v>0</v>
      </c>
      <c r="X18" s="76">
        <f>分析係数表!E21</f>
        <v>7.5661521499448728E-2</v>
      </c>
      <c r="Y18" s="89">
        <f t="shared" si="8"/>
        <v>0</v>
      </c>
    </row>
    <row r="19" spans="1:25" x14ac:dyDescent="0.2">
      <c r="A19" s="6" t="s">
        <v>7</v>
      </c>
      <c r="B19" s="5" t="s">
        <v>268</v>
      </c>
      <c r="C19" s="90"/>
      <c r="D19" s="76">
        <f>投入係数表!AI19</f>
        <v>0</v>
      </c>
      <c r="E19" s="77">
        <f t="shared" si="9"/>
        <v>0</v>
      </c>
      <c r="F19" s="76">
        <f>分析係数表!C22</f>
        <v>0.14107142857142863</v>
      </c>
      <c r="G19" s="77">
        <f t="shared" si="0"/>
        <v>0</v>
      </c>
      <c r="H19" s="77">
        <v>4.2479343204668086E-3</v>
      </c>
      <c r="I19" s="77">
        <f t="shared" si="1"/>
        <v>4.2479343204668086E-3</v>
      </c>
      <c r="J19" s="76">
        <f>分析係数表!G22</f>
        <v>0.19425587467362923</v>
      </c>
      <c r="K19" s="78">
        <f t="shared" si="2"/>
        <v>8.2518619697840873E-4</v>
      </c>
      <c r="L19" s="79"/>
      <c r="M19" s="80"/>
      <c r="N19" s="81">
        <f>分析係数表!H22</f>
        <v>3.9842224789832265E-5</v>
      </c>
      <c r="O19" s="82">
        <f t="shared" si="3"/>
        <v>1.5040973962868736E-3</v>
      </c>
      <c r="P19" s="76">
        <f>分析係数表!C22</f>
        <v>0.14107142857142863</v>
      </c>
      <c r="Q19" s="82">
        <f t="shared" si="4"/>
        <v>2.1218516840475546E-4</v>
      </c>
      <c r="R19" s="83">
        <v>1.7829543173692017E-3</v>
      </c>
      <c r="S19" s="84">
        <f t="shared" si="5"/>
        <v>6.0308886378360104E-3</v>
      </c>
      <c r="T19" s="85">
        <f>分析係数表!F22</f>
        <v>0.41148825065274153</v>
      </c>
      <c r="U19" s="86">
        <f t="shared" si="6"/>
        <v>2.4816398154646354E-3</v>
      </c>
      <c r="V19" s="87">
        <f>分析係数表!D22</f>
        <v>6.2663185378590081E-3</v>
      </c>
      <c r="W19" s="88">
        <f t="shared" si="7"/>
        <v>0</v>
      </c>
      <c r="X19" s="76">
        <f>分析係数表!E22</f>
        <v>5.2219321148825066E-3</v>
      </c>
      <c r="Y19" s="89">
        <f t="shared" si="8"/>
        <v>0</v>
      </c>
    </row>
    <row r="20" spans="1:25" x14ac:dyDescent="0.2">
      <c r="A20" s="6" t="s">
        <v>8</v>
      </c>
      <c r="B20" s="5" t="s">
        <v>269</v>
      </c>
      <c r="C20" s="90"/>
      <c r="D20" s="76">
        <f>投入係数表!AI20</f>
        <v>0</v>
      </c>
      <c r="E20" s="77">
        <f t="shared" si="9"/>
        <v>0</v>
      </c>
      <c r="F20" s="76">
        <f>分析係数表!C23</f>
        <v>0</v>
      </c>
      <c r="G20" s="77">
        <f t="shared" si="0"/>
        <v>0</v>
      </c>
      <c r="H20" s="77">
        <v>0</v>
      </c>
      <c r="I20" s="77">
        <f t="shared" si="1"/>
        <v>0</v>
      </c>
      <c r="J20" s="76">
        <f>分析係数表!G23</f>
        <v>0.21448999046711154</v>
      </c>
      <c r="K20" s="78">
        <f t="shared" si="2"/>
        <v>0</v>
      </c>
      <c r="L20" s="79"/>
      <c r="M20" s="80"/>
      <c r="N20" s="81">
        <f>分析係数表!H23</f>
        <v>3.9842224789832265E-5</v>
      </c>
      <c r="O20" s="82">
        <f t="shared" si="3"/>
        <v>1.5040973962868736E-3</v>
      </c>
      <c r="P20" s="76">
        <f>分析係数表!C23</f>
        <v>0</v>
      </c>
      <c r="Q20" s="82">
        <f t="shared" si="4"/>
        <v>0</v>
      </c>
      <c r="R20" s="83">
        <v>0</v>
      </c>
      <c r="S20" s="84">
        <f t="shared" si="5"/>
        <v>0</v>
      </c>
      <c r="T20" s="85">
        <f>分析係数表!F23</f>
        <v>0.43755958055290756</v>
      </c>
      <c r="U20" s="86">
        <f t="shared" si="6"/>
        <v>0</v>
      </c>
      <c r="V20" s="87">
        <f>分析係数表!D23</f>
        <v>4.9571020019065777E-2</v>
      </c>
      <c r="W20" s="88">
        <f t="shared" si="7"/>
        <v>0</v>
      </c>
      <c r="X20" s="76">
        <f>分析係数表!E23</f>
        <v>4.38512869399428E-2</v>
      </c>
      <c r="Y20" s="89">
        <f t="shared" si="8"/>
        <v>0</v>
      </c>
    </row>
    <row r="21" spans="1:25" x14ac:dyDescent="0.2">
      <c r="A21" s="6" t="s">
        <v>9</v>
      </c>
      <c r="B21" s="5" t="s">
        <v>270</v>
      </c>
      <c r="C21" s="90"/>
      <c r="D21" s="76">
        <f>投入係数表!AI21</f>
        <v>0</v>
      </c>
      <c r="E21" s="77">
        <f t="shared" si="9"/>
        <v>0</v>
      </c>
      <c r="F21" s="76">
        <f>分析係数表!C24</f>
        <v>1</v>
      </c>
      <c r="G21" s="77">
        <f t="shared" si="0"/>
        <v>0</v>
      </c>
      <c r="H21" s="77">
        <v>8.1707720831366862E-2</v>
      </c>
      <c r="I21" s="77">
        <f t="shared" si="1"/>
        <v>8.1707720831366862E-2</v>
      </c>
      <c r="J21" s="76">
        <f>分析係数表!G24</f>
        <v>0.20760410380205191</v>
      </c>
      <c r="K21" s="78">
        <f t="shared" si="2"/>
        <v>1.6962858156904164E-2</v>
      </c>
      <c r="L21" s="79"/>
      <c r="M21" s="80"/>
      <c r="N21" s="81">
        <f>分析係数表!H24</f>
        <v>3.9842224789832264E-4</v>
      </c>
      <c r="O21" s="82">
        <f t="shared" si="3"/>
        <v>1.5040973962868735E-2</v>
      </c>
      <c r="P21" s="76">
        <f>分析係数表!C24</f>
        <v>1</v>
      </c>
      <c r="Q21" s="82">
        <f t="shared" si="4"/>
        <v>1.5040973962868735E-2</v>
      </c>
      <c r="R21" s="83">
        <v>3.2151644841658084E-2</v>
      </c>
      <c r="S21" s="84">
        <f t="shared" si="5"/>
        <v>0.11385936567302495</v>
      </c>
      <c r="T21" s="85">
        <f>分析係数表!F24</f>
        <v>0.38986119493059745</v>
      </c>
      <c r="U21" s="86">
        <f t="shared" si="6"/>
        <v>4.4389348355325355E-2</v>
      </c>
      <c r="V21" s="87">
        <f>分析係数表!D24</f>
        <v>0.12190706095353047</v>
      </c>
      <c r="W21" s="88">
        <f t="shared" si="7"/>
        <v>0</v>
      </c>
      <c r="X21" s="76">
        <f>分析係数表!E24</f>
        <v>0.12492456246228123</v>
      </c>
      <c r="Y21" s="89">
        <f t="shared" si="8"/>
        <v>0</v>
      </c>
    </row>
    <row r="22" spans="1:25" x14ac:dyDescent="0.2">
      <c r="A22" s="6" t="s">
        <v>10</v>
      </c>
      <c r="B22" s="5" t="s">
        <v>271</v>
      </c>
      <c r="C22" s="90"/>
      <c r="D22" s="76">
        <f>投入係数表!AI22</f>
        <v>6.0753341433778852E-4</v>
      </c>
      <c r="E22" s="77">
        <f t="shared" si="9"/>
        <v>6.0753341433778855E-2</v>
      </c>
      <c r="F22" s="76">
        <f>分析係数表!C25</f>
        <v>2.3217247097844118E-2</v>
      </c>
      <c r="G22" s="77">
        <f t="shared" si="0"/>
        <v>1.410525340087735E-3</v>
      </c>
      <c r="H22" s="77">
        <v>2.7774218059912611E-3</v>
      </c>
      <c r="I22" s="77">
        <f t="shared" si="1"/>
        <v>2.7774218059912611E-3</v>
      </c>
      <c r="J22" s="76">
        <f>分析係数表!G25</f>
        <v>0.19607843137254902</v>
      </c>
      <c r="K22" s="78">
        <f t="shared" si="2"/>
        <v>5.4459251097867863E-4</v>
      </c>
      <c r="L22" s="79"/>
      <c r="M22" s="80"/>
      <c r="N22" s="81">
        <f>分析係数表!H25</f>
        <v>5.5779114705765173E-4</v>
      </c>
      <c r="O22" s="82">
        <f t="shared" si="3"/>
        <v>2.1057363548016232E-2</v>
      </c>
      <c r="P22" s="76">
        <f>分析係数表!C25</f>
        <v>2.3217247097844118E-2</v>
      </c>
      <c r="Q22" s="82">
        <f t="shared" si="4"/>
        <v>4.8889401272342835E-4</v>
      </c>
      <c r="R22" s="83">
        <v>1.6777606389923574E-3</v>
      </c>
      <c r="S22" s="84">
        <f t="shared" si="5"/>
        <v>4.4551824449836188E-3</v>
      </c>
      <c r="T22" s="85">
        <f>分析係数表!F25</f>
        <v>0.34640522875816993</v>
      </c>
      <c r="U22" s="86">
        <f t="shared" si="6"/>
        <v>1.5432984940139333E-3</v>
      </c>
      <c r="V22" s="87">
        <f>分析係数表!D25</f>
        <v>3.9215686274509803E-2</v>
      </c>
      <c r="W22" s="88">
        <f t="shared" si="7"/>
        <v>0</v>
      </c>
      <c r="X22" s="76">
        <f>分析係数表!E25</f>
        <v>3.9215686274509803E-2</v>
      </c>
      <c r="Y22" s="89">
        <f t="shared" si="8"/>
        <v>0</v>
      </c>
    </row>
    <row r="23" spans="1:25" x14ac:dyDescent="0.2">
      <c r="A23" s="6" t="s">
        <v>11</v>
      </c>
      <c r="B23" s="5" t="s">
        <v>35</v>
      </c>
      <c r="C23" s="90"/>
      <c r="D23" s="76">
        <f>投入係数表!AI23</f>
        <v>6.0753341433778852E-4</v>
      </c>
      <c r="E23" s="77">
        <f t="shared" si="9"/>
        <v>6.0753341433778855E-2</v>
      </c>
      <c r="F23" s="76">
        <f>分析係数表!C26</f>
        <v>0.3263433813892529</v>
      </c>
      <c r="G23" s="77">
        <f t="shared" si="0"/>
        <v>1.9826450874195194E-2</v>
      </c>
      <c r="H23" s="77">
        <v>2.7945686870545449E-2</v>
      </c>
      <c r="I23" s="77">
        <f t="shared" si="1"/>
        <v>2.7945686870545449E-2</v>
      </c>
      <c r="J23" s="76">
        <f>分析係数表!G26</f>
        <v>0.19720279720279721</v>
      </c>
      <c r="K23" s="78">
        <f t="shared" si="2"/>
        <v>5.5109676206250464E-3</v>
      </c>
      <c r="L23" s="79"/>
      <c r="M23" s="80"/>
      <c r="N23" s="81">
        <f>分析係数表!H26</f>
        <v>1.195266743694968E-2</v>
      </c>
      <c r="O23" s="82">
        <f t="shared" si="3"/>
        <v>0.4512292188860621</v>
      </c>
      <c r="P23" s="76">
        <f>分析係数表!C26</f>
        <v>0.3263433813892529</v>
      </c>
      <c r="Q23" s="82">
        <f t="shared" si="4"/>
        <v>0.14725566907290885</v>
      </c>
      <c r="R23" s="83">
        <v>0.15623423114450627</v>
      </c>
      <c r="S23" s="84">
        <f t="shared" si="5"/>
        <v>0.18417991801505171</v>
      </c>
      <c r="T23" s="85">
        <f>分析係数表!F26</f>
        <v>0.33496503496503499</v>
      </c>
      <c r="U23" s="86">
        <f t="shared" si="6"/>
        <v>6.1693832677769074E-2</v>
      </c>
      <c r="V23" s="87">
        <f>分析係数表!D26</f>
        <v>7.8321678321678329E-2</v>
      </c>
      <c r="W23" s="88">
        <f t="shared" si="7"/>
        <v>0</v>
      </c>
      <c r="X23" s="76">
        <f>分析係数表!E26</f>
        <v>8.3216783216783219E-2</v>
      </c>
      <c r="Y23" s="89">
        <f t="shared" si="8"/>
        <v>0</v>
      </c>
    </row>
    <row r="24" spans="1:25" x14ac:dyDescent="0.2">
      <c r="A24" s="6" t="s">
        <v>12</v>
      </c>
      <c r="B24" s="5" t="s">
        <v>365</v>
      </c>
      <c r="C24" s="90"/>
      <c r="D24" s="76">
        <f>投入係数表!AI24</f>
        <v>0</v>
      </c>
      <c r="E24" s="77">
        <f t="shared" si="9"/>
        <v>0</v>
      </c>
      <c r="F24" s="76">
        <f>分析係数表!C27</f>
        <v>4.6641791044776171E-2</v>
      </c>
      <c r="G24" s="77">
        <f t="shared" si="0"/>
        <v>0</v>
      </c>
      <c r="H24" s="77">
        <v>7.6089126452752819E-5</v>
      </c>
      <c r="I24" s="77">
        <f t="shared" si="1"/>
        <v>7.6089126452752819E-5</v>
      </c>
      <c r="J24" s="76">
        <f>分析係数表!G27</f>
        <v>0.18461538461538463</v>
      </c>
      <c r="K24" s="78">
        <f t="shared" si="2"/>
        <v>1.4047223345123598E-5</v>
      </c>
      <c r="L24" s="79"/>
      <c r="M24" s="80"/>
      <c r="N24" s="81">
        <f>分析係数表!H27</f>
        <v>1.1394876289892027E-2</v>
      </c>
      <c r="O24" s="82">
        <f t="shared" si="3"/>
        <v>0.43017185533804581</v>
      </c>
      <c r="P24" s="76">
        <f>分析係数表!C27</f>
        <v>4.6641791044776171E-2</v>
      </c>
      <c r="Q24" s="82">
        <f t="shared" si="4"/>
        <v>2.0063985790020816E-2</v>
      </c>
      <c r="R24" s="83">
        <v>2.0127220456653685E-2</v>
      </c>
      <c r="S24" s="84">
        <f t="shared" si="5"/>
        <v>2.0203309583106437E-2</v>
      </c>
      <c r="T24" s="85">
        <f>分析係数表!F27</f>
        <v>0.35384615384615387</v>
      </c>
      <c r="U24" s="86">
        <f t="shared" si="6"/>
        <v>7.1488633909453552E-3</v>
      </c>
      <c r="V24" s="87">
        <f>分析係数表!D27</f>
        <v>3.0769230769230771E-2</v>
      </c>
      <c r="W24" s="88">
        <f t="shared" si="7"/>
        <v>0</v>
      </c>
      <c r="X24" s="76">
        <f>分析係数表!E27</f>
        <v>4.6153846153846156E-2</v>
      </c>
      <c r="Y24" s="89">
        <f t="shared" si="8"/>
        <v>0</v>
      </c>
    </row>
    <row r="25" spans="1:25" x14ac:dyDescent="0.2">
      <c r="A25" s="6" t="s">
        <v>13</v>
      </c>
      <c r="B25" s="5" t="s">
        <v>191</v>
      </c>
      <c r="C25" s="90"/>
      <c r="D25" s="76">
        <f>投入係数表!AI25</f>
        <v>0</v>
      </c>
      <c r="E25" s="77">
        <f t="shared" si="9"/>
        <v>0</v>
      </c>
      <c r="F25" s="76">
        <f>分析係数表!C28</f>
        <v>2.8632025450689325E-2</v>
      </c>
      <c r="G25" s="77">
        <f t="shared" si="0"/>
        <v>0</v>
      </c>
      <c r="H25" s="77">
        <v>1.0209347856918573E-3</v>
      </c>
      <c r="I25" s="77">
        <f t="shared" si="1"/>
        <v>1.0209347856918573E-3</v>
      </c>
      <c r="J25" s="76">
        <f>分析係数表!G28</f>
        <v>0.12903225806451613</v>
      </c>
      <c r="K25" s="78">
        <f t="shared" si="2"/>
        <v>1.317335207344332E-4</v>
      </c>
      <c r="L25" s="79"/>
      <c r="M25" s="80"/>
      <c r="N25" s="81">
        <f>分析係数表!H28</f>
        <v>2.2510857006255228E-2</v>
      </c>
      <c r="O25" s="82">
        <f t="shared" si="3"/>
        <v>0.84981502890208349</v>
      </c>
      <c r="P25" s="76">
        <f>分析係数表!C28</f>
        <v>2.8632025450689325E-2</v>
      </c>
      <c r="Q25" s="82">
        <f t="shared" si="4"/>
        <v>2.433192553590274E-2</v>
      </c>
      <c r="R25" s="83">
        <v>2.5061879387985021E-2</v>
      </c>
      <c r="S25" s="84">
        <f t="shared" si="5"/>
        <v>2.6082814173676878E-2</v>
      </c>
      <c r="T25" s="85">
        <f>分析係数表!F28</f>
        <v>0.22580645161290322</v>
      </c>
      <c r="U25" s="86">
        <f t="shared" si="6"/>
        <v>5.8896677166367139E-3</v>
      </c>
      <c r="V25" s="87">
        <f>分析係数表!D28</f>
        <v>0.15207373271889402</v>
      </c>
      <c r="W25" s="88">
        <f t="shared" si="7"/>
        <v>0</v>
      </c>
      <c r="X25" s="76">
        <f>分析係数表!E28</f>
        <v>9.6774193548387094E-2</v>
      </c>
      <c r="Y25" s="89">
        <f t="shared" si="8"/>
        <v>0</v>
      </c>
    </row>
    <row r="26" spans="1:25" x14ac:dyDescent="0.2">
      <c r="A26" s="6" t="s">
        <v>14</v>
      </c>
      <c r="B26" s="5" t="s">
        <v>50</v>
      </c>
      <c r="C26" s="90"/>
      <c r="D26" s="76">
        <f>投入係数表!AI26</f>
        <v>1.275820170109356E-2</v>
      </c>
      <c r="E26" s="77">
        <f t="shared" si="9"/>
        <v>1.2758201701093561</v>
      </c>
      <c r="F26" s="76">
        <f>分析係数表!C29</f>
        <v>0.63560732113144758</v>
      </c>
      <c r="G26" s="77">
        <f t="shared" si="0"/>
        <v>0.81092064056867563</v>
      </c>
      <c r="H26" s="77">
        <v>0.92869774295721585</v>
      </c>
      <c r="I26" s="77">
        <f t="shared" si="1"/>
        <v>0.92869774295721585</v>
      </c>
      <c r="J26" s="76">
        <f>分析係数表!G29</f>
        <v>0.25937031484257872</v>
      </c>
      <c r="K26" s="78">
        <f t="shared" si="2"/>
        <v>0.24087662598440532</v>
      </c>
      <c r="L26" s="79"/>
      <c r="M26" s="80"/>
      <c r="N26" s="81">
        <f>分析係数表!H29</f>
        <v>1.0239451770986892E-2</v>
      </c>
      <c r="O26" s="82">
        <f t="shared" si="3"/>
        <v>0.38655303084572651</v>
      </c>
      <c r="P26" s="76">
        <f>分析係数表!C29</f>
        <v>0.63560732113144758</v>
      </c>
      <c r="Q26" s="82">
        <f t="shared" si="4"/>
        <v>0.24569593641109405</v>
      </c>
      <c r="R26" s="83">
        <v>0.30562909018803236</v>
      </c>
      <c r="S26" s="84">
        <f t="shared" si="5"/>
        <v>1.2343268331452482</v>
      </c>
      <c r="T26" s="85">
        <f>分析係数表!F29</f>
        <v>0.38680659670164919</v>
      </c>
      <c r="U26" s="86">
        <f t="shared" si="6"/>
        <v>0.47744576154643781</v>
      </c>
      <c r="V26" s="87">
        <f>分析係数表!D29</f>
        <v>0.1184407796101949</v>
      </c>
      <c r="W26" s="88">
        <f t="shared" si="7"/>
        <v>0</v>
      </c>
      <c r="X26" s="76">
        <f>分析係数表!E29</f>
        <v>6.5967016491754127E-2</v>
      </c>
      <c r="Y26" s="89">
        <f t="shared" si="8"/>
        <v>0</v>
      </c>
    </row>
    <row r="27" spans="1:25" x14ac:dyDescent="0.2">
      <c r="A27" s="6" t="s">
        <v>15</v>
      </c>
      <c r="B27" s="5" t="s">
        <v>36</v>
      </c>
      <c r="C27" s="90"/>
      <c r="D27" s="76">
        <f>投入係数表!AI27</f>
        <v>6.6828675577156743E-3</v>
      </c>
      <c r="E27" s="77">
        <f t="shared" si="9"/>
        <v>0.66828675577156749</v>
      </c>
      <c r="F27" s="76">
        <f>分析係数表!C30</f>
        <v>1</v>
      </c>
      <c r="G27" s="77">
        <f t="shared" si="0"/>
        <v>0.66828675577156749</v>
      </c>
      <c r="H27" s="77">
        <v>0.71637836947583911</v>
      </c>
      <c r="I27" s="77">
        <f t="shared" si="1"/>
        <v>0.71637836947583911</v>
      </c>
      <c r="J27" s="76">
        <f>分析係数表!G30</f>
        <v>0.34552666372851476</v>
      </c>
      <c r="K27" s="78">
        <f t="shared" si="2"/>
        <v>0.24752782797225997</v>
      </c>
      <c r="L27" s="79"/>
      <c r="M27" s="80"/>
      <c r="N27" s="81">
        <f>分析係数表!H30</f>
        <v>0</v>
      </c>
      <c r="O27" s="82">
        <f t="shared" si="3"/>
        <v>0</v>
      </c>
      <c r="P27" s="76">
        <f>分析係数表!C30</f>
        <v>1</v>
      </c>
      <c r="Q27" s="82">
        <f t="shared" si="4"/>
        <v>0</v>
      </c>
      <c r="R27" s="83">
        <v>6.39115593360262E-2</v>
      </c>
      <c r="S27" s="84">
        <f t="shared" si="5"/>
        <v>0.78028992881186532</v>
      </c>
      <c r="T27" s="85">
        <f>分析係数表!F30</f>
        <v>0.44072278536800352</v>
      </c>
      <c r="U27" s="86">
        <f t="shared" si="6"/>
        <v>0.34389155082056649</v>
      </c>
      <c r="V27" s="87">
        <f>分析係数表!D30</f>
        <v>0.15998237108858529</v>
      </c>
      <c r="W27" s="88">
        <f t="shared" si="7"/>
        <v>0</v>
      </c>
      <c r="X27" s="76">
        <f>分析係数表!E30</f>
        <v>8.153371529308065E-2</v>
      </c>
      <c r="Y27" s="89">
        <f t="shared" si="8"/>
        <v>0</v>
      </c>
    </row>
    <row r="28" spans="1:25" x14ac:dyDescent="0.2">
      <c r="A28" s="6" t="s">
        <v>16</v>
      </c>
      <c r="B28" s="5" t="s">
        <v>192</v>
      </c>
      <c r="C28" s="90"/>
      <c r="D28" s="76">
        <f>投入係数表!AI28</f>
        <v>2.551640340218712E-2</v>
      </c>
      <c r="E28" s="77">
        <f t="shared" si="9"/>
        <v>2.5516403402187122</v>
      </c>
      <c r="F28" s="76">
        <f>分析係数表!C31</f>
        <v>3.6128152692569859E-2</v>
      </c>
      <c r="G28" s="77">
        <f t="shared" si="0"/>
        <v>9.2186051827942539E-2</v>
      </c>
      <c r="H28" s="77">
        <v>9.8461356616776644E-2</v>
      </c>
      <c r="I28" s="77">
        <f t="shared" si="1"/>
        <v>9.8461356616776644E-2</v>
      </c>
      <c r="J28" s="76">
        <f>分析係数表!G31</f>
        <v>5.6603773584905662E-2</v>
      </c>
      <c r="K28" s="78">
        <f t="shared" si="2"/>
        <v>5.5732843367986779E-3</v>
      </c>
      <c r="L28" s="79"/>
      <c r="M28" s="80"/>
      <c r="N28" s="81">
        <f>分析係数表!H31</f>
        <v>2.4303757121797682E-2</v>
      </c>
      <c r="O28" s="82">
        <f t="shared" si="3"/>
        <v>0.91749941173499294</v>
      </c>
      <c r="P28" s="76">
        <f>分析係数表!C31</f>
        <v>3.6128152692569859E-2</v>
      </c>
      <c r="Q28" s="82">
        <f t="shared" si="4"/>
        <v>3.3147558842504844E-2</v>
      </c>
      <c r="R28" s="83">
        <v>3.7907901204040292E-2</v>
      </c>
      <c r="S28" s="84">
        <f t="shared" si="5"/>
        <v>0.13636925782081694</v>
      </c>
      <c r="T28" s="85">
        <f>分析係数表!F31</f>
        <v>0.33962264150943394</v>
      </c>
      <c r="U28" s="86">
        <f t="shared" si="6"/>
        <v>4.6314087561786878E-2</v>
      </c>
      <c r="V28" s="87">
        <f>分析係数表!D31</f>
        <v>0</v>
      </c>
      <c r="W28" s="88">
        <f t="shared" si="7"/>
        <v>0</v>
      </c>
      <c r="X28" s="76">
        <f>分析係数表!E31</f>
        <v>0</v>
      </c>
      <c r="Y28" s="89">
        <f t="shared" si="8"/>
        <v>0</v>
      </c>
    </row>
    <row r="29" spans="1:25" x14ac:dyDescent="0.2">
      <c r="A29" s="6" t="s">
        <v>17</v>
      </c>
      <c r="B29" s="5" t="s">
        <v>272</v>
      </c>
      <c r="C29" s="90"/>
      <c r="D29" s="76">
        <f>投入係数表!AI29</f>
        <v>9.7205346294046164E-3</v>
      </c>
      <c r="E29" s="77">
        <f t="shared" si="9"/>
        <v>0.97205346294046169</v>
      </c>
      <c r="F29" s="76">
        <f>分析係数表!C32</f>
        <v>1</v>
      </c>
      <c r="G29" s="77">
        <f t="shared" si="0"/>
        <v>0.97205346294046169</v>
      </c>
      <c r="H29" s="77">
        <v>1.0868100189301335</v>
      </c>
      <c r="I29" s="77">
        <f t="shared" si="1"/>
        <v>1.0868100189301335</v>
      </c>
      <c r="J29" s="76">
        <f>分析係数表!G32</f>
        <v>0.14012738853503184</v>
      </c>
      <c r="K29" s="78">
        <f t="shared" si="2"/>
        <v>0.15229184978638813</v>
      </c>
      <c r="L29" s="79"/>
      <c r="M29" s="80"/>
      <c r="N29" s="81">
        <f>分析係数表!H32</f>
        <v>7.0919160125901427E-3</v>
      </c>
      <c r="O29" s="82">
        <f t="shared" si="3"/>
        <v>0.2677293365390635</v>
      </c>
      <c r="P29" s="76">
        <f>分析係数表!C32</f>
        <v>1</v>
      </c>
      <c r="Q29" s="82">
        <f t="shared" si="4"/>
        <v>0.2677293365390635</v>
      </c>
      <c r="R29" s="83">
        <v>0.32326890831131416</v>
      </c>
      <c r="S29" s="84">
        <f t="shared" si="5"/>
        <v>1.4100789272414476</v>
      </c>
      <c r="T29" s="85">
        <f>分析係数表!F32</f>
        <v>0.48195329087048833</v>
      </c>
      <c r="U29" s="86">
        <f t="shared" si="6"/>
        <v>0.67959217937114358</v>
      </c>
      <c r="V29" s="87">
        <f>分析係数表!D32</f>
        <v>1.0615711252653927E-2</v>
      </c>
      <c r="W29" s="88">
        <f t="shared" si="7"/>
        <v>0</v>
      </c>
      <c r="X29" s="76">
        <f>分析係数表!E32</f>
        <v>1.4861995753715499E-2</v>
      </c>
      <c r="Y29" s="89">
        <f t="shared" si="8"/>
        <v>0</v>
      </c>
    </row>
    <row r="30" spans="1:25" x14ac:dyDescent="0.2">
      <c r="A30" s="6" t="s">
        <v>18</v>
      </c>
      <c r="B30" s="5" t="s">
        <v>273</v>
      </c>
      <c r="C30" s="90"/>
      <c r="D30" s="76">
        <f>投入係数表!AI30</f>
        <v>6.0753341433778859E-3</v>
      </c>
      <c r="E30" s="77">
        <f t="shared" si="9"/>
        <v>0.60753341433778862</v>
      </c>
      <c r="F30" s="76">
        <f>分析係数表!C33</f>
        <v>1</v>
      </c>
      <c r="G30" s="77">
        <f t="shared" si="0"/>
        <v>0.60753341433778862</v>
      </c>
      <c r="H30" s="77">
        <v>0.632412791391322</v>
      </c>
      <c r="I30" s="77">
        <f t="shared" si="1"/>
        <v>0.632412791391322</v>
      </c>
      <c r="J30" s="76">
        <f>分析係数表!G33</f>
        <v>0.50577557755775582</v>
      </c>
      <c r="K30" s="78">
        <f t="shared" si="2"/>
        <v>0.31985894482085842</v>
      </c>
      <c r="L30" s="79"/>
      <c r="M30" s="80"/>
      <c r="N30" s="81">
        <f>分析係数表!H33</f>
        <v>1.0358978445356389E-3</v>
      </c>
      <c r="O30" s="82">
        <f t="shared" si="3"/>
        <v>3.9106532303458716E-2</v>
      </c>
      <c r="P30" s="76">
        <f>分析係数表!C33</f>
        <v>1</v>
      </c>
      <c r="Q30" s="82">
        <f t="shared" si="4"/>
        <v>3.9106532303458716E-2</v>
      </c>
      <c r="R30" s="83">
        <v>7.8214100230310446E-2</v>
      </c>
      <c r="S30" s="84">
        <f t="shared" si="5"/>
        <v>0.71062689162163251</v>
      </c>
      <c r="T30" s="85">
        <f>分析係数表!F33</f>
        <v>0.6410891089108911</v>
      </c>
      <c r="U30" s="86">
        <f t="shared" si="6"/>
        <v>0.45557516071782878</v>
      </c>
      <c r="V30" s="87">
        <f>分析係数表!D33</f>
        <v>2.3927392739273929E-2</v>
      </c>
      <c r="W30" s="88">
        <f t="shared" si="7"/>
        <v>0</v>
      </c>
      <c r="X30" s="76">
        <f>分析係数表!E33</f>
        <v>2.0627062706270627E-2</v>
      </c>
      <c r="Y30" s="89">
        <f t="shared" si="8"/>
        <v>0</v>
      </c>
    </row>
    <row r="31" spans="1:25" x14ac:dyDescent="0.2">
      <c r="A31" s="6" t="s">
        <v>19</v>
      </c>
      <c r="B31" s="5" t="s">
        <v>274</v>
      </c>
      <c r="C31" s="90"/>
      <c r="D31" s="76">
        <f>投入係数表!AI31</f>
        <v>1.3973268529769137E-2</v>
      </c>
      <c r="E31" s="77">
        <f t="shared" si="9"/>
        <v>1.3973268529769136</v>
      </c>
      <c r="F31" s="76">
        <f>分析係数表!C34</f>
        <v>0.1150316455696202</v>
      </c>
      <c r="G31" s="77">
        <f t="shared" si="0"/>
        <v>0.16073680729655312</v>
      </c>
      <c r="H31" s="77">
        <v>0.20121436003273058</v>
      </c>
      <c r="I31" s="77">
        <f t="shared" si="1"/>
        <v>0.20121436003273058</v>
      </c>
      <c r="J31" s="76">
        <f>分析係数表!G34</f>
        <v>0.42702251876563802</v>
      </c>
      <c r="K31" s="78">
        <f t="shared" si="2"/>
        <v>8.5923062832992531E-2</v>
      </c>
      <c r="L31" s="79"/>
      <c r="M31" s="80"/>
      <c r="N31" s="81">
        <f>分析係数表!H34</f>
        <v>0.17339336228535002</v>
      </c>
      <c r="O31" s="82">
        <f t="shared" si="3"/>
        <v>6.5458318686404739</v>
      </c>
      <c r="P31" s="76">
        <f>分析係数表!C34</f>
        <v>0.1150316455696202</v>
      </c>
      <c r="Q31" s="82">
        <f t="shared" si="4"/>
        <v>0.75297781147177567</v>
      </c>
      <c r="R31" s="83">
        <v>0.78668685654417814</v>
      </c>
      <c r="S31" s="84">
        <f t="shared" si="5"/>
        <v>0.98790121657690877</v>
      </c>
      <c r="T31" s="85">
        <f>分析係数表!F34</f>
        <v>0.70141784820683906</v>
      </c>
      <c r="U31" s="86">
        <f t="shared" si="6"/>
        <v>0.69293154557229386</v>
      </c>
      <c r="V31" s="87">
        <f>分析係数表!D34</f>
        <v>0.4553794829024187</v>
      </c>
      <c r="W31" s="88">
        <f t="shared" si="7"/>
        <v>0</v>
      </c>
      <c r="X31" s="76">
        <f>分析係数表!E34</f>
        <v>0.29190992493744788</v>
      </c>
      <c r="Y31" s="89">
        <f t="shared" si="8"/>
        <v>0</v>
      </c>
    </row>
    <row r="32" spans="1:25" x14ac:dyDescent="0.2">
      <c r="A32" s="6" t="s">
        <v>20</v>
      </c>
      <c r="B32" s="5" t="s">
        <v>37</v>
      </c>
      <c r="C32" s="90"/>
      <c r="D32" s="76">
        <f>投入係数表!AI32</f>
        <v>1.0328068043742407E-2</v>
      </c>
      <c r="E32" s="77">
        <f t="shared" si="9"/>
        <v>1.0328068043742407</v>
      </c>
      <c r="F32" s="76">
        <f>分析係数表!C35</f>
        <v>3.8036267138434332E-2</v>
      </c>
      <c r="G32" s="77">
        <f t="shared" si="0"/>
        <v>3.9284115513571305E-2</v>
      </c>
      <c r="H32" s="77">
        <v>4.417134786671837E-2</v>
      </c>
      <c r="I32" s="77">
        <f t="shared" si="1"/>
        <v>4.417134786671837E-2</v>
      </c>
      <c r="J32" s="76">
        <f>分析係数表!G35</f>
        <v>0.34782608695652173</v>
      </c>
      <c r="K32" s="78">
        <f t="shared" si="2"/>
        <v>1.5363947084075954E-2</v>
      </c>
      <c r="L32" s="79"/>
      <c r="M32" s="80"/>
      <c r="N32" s="81">
        <f>分析係数表!H35</f>
        <v>6.6058408701541893E-2</v>
      </c>
      <c r="O32" s="82">
        <f t="shared" si="3"/>
        <v>2.4937934830436363</v>
      </c>
      <c r="P32" s="76">
        <f>分析係数表!C35</f>
        <v>3.8036267138434332E-2</v>
      </c>
      <c r="Q32" s="82">
        <f t="shared" si="4"/>
        <v>9.4854595109134354E-2</v>
      </c>
      <c r="R32" s="83">
        <v>0.10843126198133791</v>
      </c>
      <c r="S32" s="84">
        <f t="shared" si="5"/>
        <v>0.15260260984805629</v>
      </c>
      <c r="T32" s="85">
        <f>分析係数表!F35</f>
        <v>0.69565217391304346</v>
      </c>
      <c r="U32" s="86">
        <f t="shared" si="6"/>
        <v>0.10615833728560438</v>
      </c>
      <c r="V32" s="87">
        <f>分析係数表!D35</f>
        <v>0.27173913043478259</v>
      </c>
      <c r="W32" s="88">
        <f t="shared" si="7"/>
        <v>0</v>
      </c>
      <c r="X32" s="76">
        <f>分析係数表!E35</f>
        <v>0.25</v>
      </c>
      <c r="Y32" s="89">
        <f t="shared" si="8"/>
        <v>0</v>
      </c>
    </row>
    <row r="33" spans="1:25" x14ac:dyDescent="0.2">
      <c r="A33" s="6" t="s">
        <v>21</v>
      </c>
      <c r="B33" s="5" t="s">
        <v>38</v>
      </c>
      <c r="C33" s="90"/>
      <c r="D33" s="76">
        <f>投入係数表!AI33</f>
        <v>2.4301336573511541E-3</v>
      </c>
      <c r="E33" s="77">
        <f t="shared" si="9"/>
        <v>0.24301336573511542</v>
      </c>
      <c r="F33" s="76">
        <f>分析係数表!C36</f>
        <v>0.6983193277310924</v>
      </c>
      <c r="G33" s="77">
        <f t="shared" si="0"/>
        <v>0.16970093018981589</v>
      </c>
      <c r="H33" s="77">
        <v>0.20877067353845064</v>
      </c>
      <c r="I33" s="77">
        <f t="shared" si="1"/>
        <v>0.20877067353845064</v>
      </c>
      <c r="J33" s="76">
        <f>分析係数表!G36</f>
        <v>2.0048115477145148E-3</v>
      </c>
      <c r="K33" s="78">
        <f t="shared" si="2"/>
        <v>4.1854585713402292E-4</v>
      </c>
      <c r="L33" s="79"/>
      <c r="M33" s="80"/>
      <c r="N33" s="81">
        <f>分析係数表!H36</f>
        <v>0.13239571297661262</v>
      </c>
      <c r="O33" s="82">
        <f t="shared" si="3"/>
        <v>4.9981156478612814</v>
      </c>
      <c r="P33" s="76">
        <f>分析係数表!C36</f>
        <v>0.6983193277310924</v>
      </c>
      <c r="Q33" s="82">
        <f t="shared" si="4"/>
        <v>3.4902807591367435</v>
      </c>
      <c r="R33" s="83">
        <v>3.5697270402155818</v>
      </c>
      <c r="S33" s="84">
        <f t="shared" si="5"/>
        <v>3.7784977137540325</v>
      </c>
      <c r="T33" s="85">
        <f>分析係数表!F36</f>
        <v>0.90136327185244591</v>
      </c>
      <c r="U33" s="86">
        <f t="shared" si="6"/>
        <v>3.4057990619563214</v>
      </c>
      <c r="V33" s="87">
        <f>分析係数表!D36</f>
        <v>3.6086607858861267E-3</v>
      </c>
      <c r="W33" s="88">
        <f t="shared" si="7"/>
        <v>0</v>
      </c>
      <c r="X33" s="76">
        <f>分析係数表!E36</f>
        <v>4.0096230954290296E-4</v>
      </c>
      <c r="Y33" s="89">
        <f t="shared" si="8"/>
        <v>0</v>
      </c>
    </row>
    <row r="34" spans="1:25" x14ac:dyDescent="0.2">
      <c r="A34" s="6" t="s">
        <v>22</v>
      </c>
      <c r="B34" s="5" t="s">
        <v>377</v>
      </c>
      <c r="C34" s="90"/>
      <c r="D34" s="76">
        <f>投入係数表!AI34</f>
        <v>1.4580801944106925E-2</v>
      </c>
      <c r="E34" s="77">
        <f t="shared" si="9"/>
        <v>1.4580801944106925</v>
      </c>
      <c r="F34" s="76">
        <f>分析係数表!C37</f>
        <v>0.25193798449612403</v>
      </c>
      <c r="G34" s="77">
        <f t="shared" si="0"/>
        <v>0.36734578541354657</v>
      </c>
      <c r="H34" s="77">
        <v>0.45744034816434281</v>
      </c>
      <c r="I34" s="77">
        <f t="shared" si="1"/>
        <v>0.45744034816434281</v>
      </c>
      <c r="J34" s="76">
        <f>分析係数表!G37</f>
        <v>0.36436436436436437</v>
      </c>
      <c r="K34" s="78">
        <f t="shared" si="2"/>
        <v>0.16667496169351431</v>
      </c>
      <c r="L34" s="79"/>
      <c r="M34" s="80"/>
      <c r="N34" s="81">
        <f>分析係数表!H37</f>
        <v>5.107773218056496E-2</v>
      </c>
      <c r="O34" s="82">
        <f t="shared" si="3"/>
        <v>1.9282528620397719</v>
      </c>
      <c r="P34" s="76">
        <f>分析係数表!C37</f>
        <v>0.25193798449612403</v>
      </c>
      <c r="Q34" s="82">
        <f t="shared" si="4"/>
        <v>0.48580013966118285</v>
      </c>
      <c r="R34" s="83">
        <v>0.53960377258611569</v>
      </c>
      <c r="S34" s="84">
        <f t="shared" si="5"/>
        <v>0.99704412075045856</v>
      </c>
      <c r="T34" s="85">
        <f>分析係数表!F37</f>
        <v>0.67567567567567566</v>
      </c>
      <c r="U34" s="86">
        <f t="shared" si="6"/>
        <v>0.67367845996652609</v>
      </c>
      <c r="V34" s="87">
        <f>分析係数表!D37</f>
        <v>9.1091091091091092E-2</v>
      </c>
      <c r="W34" s="88">
        <f t="shared" si="7"/>
        <v>0</v>
      </c>
      <c r="X34" s="76">
        <f>分析係数表!E37</f>
        <v>7.6576576576576572E-2</v>
      </c>
      <c r="Y34" s="89">
        <f t="shared" si="8"/>
        <v>0</v>
      </c>
    </row>
    <row r="35" spans="1:25" x14ac:dyDescent="0.2">
      <c r="A35" s="6" t="s">
        <v>23</v>
      </c>
      <c r="B35" s="5" t="s">
        <v>193</v>
      </c>
      <c r="C35" s="90"/>
      <c r="D35" s="76">
        <f>投入係数表!AI35</f>
        <v>1.3973268529769137E-2</v>
      </c>
      <c r="E35" s="77">
        <f t="shared" si="9"/>
        <v>1.3973268529769136</v>
      </c>
      <c r="F35" s="76">
        <f>分析係数表!C38</f>
        <v>5.8638743455497355E-2</v>
      </c>
      <c r="G35" s="77">
        <f t="shared" si="0"/>
        <v>8.1937490855190712E-2</v>
      </c>
      <c r="H35" s="77">
        <v>9.3728810895034487E-2</v>
      </c>
      <c r="I35" s="77">
        <f t="shared" si="1"/>
        <v>9.3728810895034487E-2</v>
      </c>
      <c r="J35" s="76">
        <f>分析係数表!G38</f>
        <v>6.6115702479338845E-2</v>
      </c>
      <c r="K35" s="78">
        <f t="shared" si="2"/>
        <v>6.1969461748783133E-3</v>
      </c>
      <c r="L35" s="79"/>
      <c r="M35" s="80"/>
      <c r="N35" s="81">
        <f>分析係数表!H38</f>
        <v>4.4663133989401971E-2</v>
      </c>
      <c r="O35" s="82">
        <f t="shared" si="3"/>
        <v>1.6860931812375854</v>
      </c>
      <c r="P35" s="76">
        <f>分析係数表!C38</f>
        <v>5.8638743455497355E-2</v>
      </c>
      <c r="Q35" s="82">
        <f t="shared" si="4"/>
        <v>9.8870385496654181E-2</v>
      </c>
      <c r="R35" s="83">
        <v>0.11085576756065801</v>
      </c>
      <c r="S35" s="84">
        <f t="shared" si="5"/>
        <v>0.2045845784556925</v>
      </c>
      <c r="T35" s="85">
        <f>分析係数表!F38</f>
        <v>0.57851239669421484</v>
      </c>
      <c r="U35" s="86">
        <f t="shared" si="6"/>
        <v>0.1183547148090783</v>
      </c>
      <c r="V35" s="87">
        <f>分析係数表!D38</f>
        <v>8.2644628099173556E-2</v>
      </c>
      <c r="W35" s="88">
        <f t="shared" si="7"/>
        <v>0</v>
      </c>
      <c r="X35" s="76">
        <f>分析係数表!E38</f>
        <v>0</v>
      </c>
      <c r="Y35" s="89">
        <f t="shared" si="8"/>
        <v>0</v>
      </c>
    </row>
    <row r="36" spans="1:25" x14ac:dyDescent="0.2">
      <c r="A36" s="6" t="s">
        <v>24</v>
      </c>
      <c r="B36" s="5" t="s">
        <v>39</v>
      </c>
      <c r="C36" s="90"/>
      <c r="D36" s="76">
        <f>投入係数表!AI36</f>
        <v>0</v>
      </c>
      <c r="E36" s="77">
        <f t="shared" si="9"/>
        <v>0</v>
      </c>
      <c r="F36" s="76">
        <f>分析係数表!C39</f>
        <v>1</v>
      </c>
      <c r="G36" s="77">
        <f t="shared" si="0"/>
        <v>0</v>
      </c>
      <c r="H36" s="77">
        <v>0.19300250029634991</v>
      </c>
      <c r="I36" s="77">
        <f t="shared" si="1"/>
        <v>0.19300250029634991</v>
      </c>
      <c r="J36" s="76">
        <f>分析係数表!G39</f>
        <v>0.34956843403205917</v>
      </c>
      <c r="K36" s="78">
        <f t="shared" si="2"/>
        <v>6.7467581792867076E-2</v>
      </c>
      <c r="L36" s="79"/>
      <c r="M36" s="80"/>
      <c r="N36" s="81">
        <f>分析係数表!H39</f>
        <v>4.0639069285628906E-3</v>
      </c>
      <c r="O36" s="82">
        <f t="shared" si="3"/>
        <v>0.15341793442126109</v>
      </c>
      <c r="P36" s="76">
        <f>分析係数表!C39</f>
        <v>1</v>
      </c>
      <c r="Q36" s="82">
        <f t="shared" si="4"/>
        <v>0.15341793442126109</v>
      </c>
      <c r="R36" s="83">
        <v>0.27380896294599544</v>
      </c>
      <c r="S36" s="84">
        <f t="shared" si="5"/>
        <v>0.46681146324234535</v>
      </c>
      <c r="T36" s="85">
        <f>分析係数表!F39</f>
        <v>0.6997533908754624</v>
      </c>
      <c r="U36" s="86">
        <f t="shared" si="6"/>
        <v>0.32665290430336741</v>
      </c>
      <c r="V36" s="87">
        <f>分析係数表!D39</f>
        <v>6.7817509247842175E-2</v>
      </c>
      <c r="W36" s="88">
        <f t="shared" si="7"/>
        <v>0</v>
      </c>
      <c r="X36" s="76">
        <f>分析係数表!E39</f>
        <v>8.0764488286066582E-2</v>
      </c>
      <c r="Y36" s="89">
        <f t="shared" si="8"/>
        <v>0</v>
      </c>
    </row>
    <row r="37" spans="1:25" x14ac:dyDescent="0.2">
      <c r="A37" s="6" t="s">
        <v>25</v>
      </c>
      <c r="B37" s="5" t="s">
        <v>40</v>
      </c>
      <c r="C37" s="75">
        <f>最終需要_まとめ!C38</f>
        <v>100</v>
      </c>
      <c r="D37" s="76">
        <f>投入係数表!AI37</f>
        <v>0</v>
      </c>
      <c r="E37" s="77">
        <f t="shared" si="9"/>
        <v>0</v>
      </c>
      <c r="F37" s="76">
        <f>分析係数表!C40</f>
        <v>0.52321668909825036</v>
      </c>
      <c r="G37" s="77">
        <f t="shared" si="0"/>
        <v>0</v>
      </c>
      <c r="H37" s="77">
        <v>1.7448379872764453E-4</v>
      </c>
      <c r="I37" s="77">
        <f t="shared" si="1"/>
        <v>100.00017448379873</v>
      </c>
      <c r="J37" s="76">
        <f>分析係数表!G40</f>
        <v>0.58262454434993927</v>
      </c>
      <c r="K37" s="78">
        <f t="shared" si="2"/>
        <v>58.262556093537661</v>
      </c>
      <c r="L37" s="79"/>
      <c r="M37" s="80"/>
      <c r="N37" s="81">
        <f>分析係数表!H40</f>
        <v>2.9881668592374198E-2</v>
      </c>
      <c r="O37" s="82">
        <f t="shared" si="3"/>
        <v>1.1280730472151552</v>
      </c>
      <c r="P37" s="76">
        <f>分析係数表!C40</f>
        <v>0.52321668909825036</v>
      </c>
      <c r="Q37" s="82">
        <f t="shared" si="4"/>
        <v>0.59022664482488774</v>
      </c>
      <c r="R37" s="83">
        <v>0.59044753118054205</v>
      </c>
      <c r="S37" s="84">
        <f t="shared" si="5"/>
        <v>100.59062201497927</v>
      </c>
      <c r="T37" s="85">
        <f>分析係数表!F40</f>
        <v>0.77642770352369384</v>
      </c>
      <c r="U37" s="86">
        <f t="shared" si="6"/>
        <v>78.101345647110278</v>
      </c>
      <c r="V37" s="87">
        <f>分析係数表!D40</f>
        <v>0.18529769137302551</v>
      </c>
      <c r="W37" s="88">
        <f t="shared" si="7"/>
        <v>19</v>
      </c>
      <c r="X37" s="76">
        <f>分析係数表!E40</f>
        <v>0.10328068043742406</v>
      </c>
      <c r="Y37" s="89">
        <f t="shared" si="8"/>
        <v>10</v>
      </c>
    </row>
    <row r="38" spans="1:25" x14ac:dyDescent="0.2">
      <c r="A38" s="6" t="s">
        <v>26</v>
      </c>
      <c r="B38" s="5" t="s">
        <v>276</v>
      </c>
      <c r="C38" s="90"/>
      <c r="D38" s="76">
        <f>投入係数表!AI38</f>
        <v>0</v>
      </c>
      <c r="E38" s="77">
        <f t="shared" si="9"/>
        <v>0</v>
      </c>
      <c r="F38" s="76">
        <f>分析係数表!C41</f>
        <v>0.20545717383447781</v>
      </c>
      <c r="G38" s="77">
        <f t="shared" si="0"/>
        <v>0</v>
      </c>
      <c r="H38" s="77">
        <v>6.0658598145385989E-4</v>
      </c>
      <c r="I38" s="77">
        <f t="shared" si="1"/>
        <v>6.0658598145385989E-4</v>
      </c>
      <c r="J38" s="76">
        <f>分析係数表!G41</f>
        <v>0.49662731871838112</v>
      </c>
      <c r="K38" s="78">
        <f t="shared" si="2"/>
        <v>3.0124716954158811E-4</v>
      </c>
      <c r="L38" s="79"/>
      <c r="M38" s="80"/>
      <c r="N38" s="81">
        <f>分析係数表!H41</f>
        <v>5.2870632296107417E-2</v>
      </c>
      <c r="O38" s="82">
        <f t="shared" si="3"/>
        <v>1.9959372448726813</v>
      </c>
      <c r="P38" s="76">
        <f>分析係数表!C41</f>
        <v>0.20545717383447781</v>
      </c>
      <c r="Q38" s="82">
        <f t="shared" si="4"/>
        <v>0.4100796254825152</v>
      </c>
      <c r="R38" s="83">
        <v>0.41242257136177218</v>
      </c>
      <c r="S38" s="84">
        <f t="shared" si="5"/>
        <v>0.41302915734322604</v>
      </c>
      <c r="T38" s="85">
        <f>分析係数表!F41</f>
        <v>0.59106239460370991</v>
      </c>
      <c r="U38" s="86">
        <f t="shared" si="6"/>
        <v>0.24412600278043967</v>
      </c>
      <c r="V38" s="87">
        <f>分析係数表!D41</f>
        <v>0.2799325463743676</v>
      </c>
      <c r="W38" s="88">
        <f t="shared" si="7"/>
        <v>0</v>
      </c>
      <c r="X38" s="76">
        <f>分析係数表!E41</f>
        <v>0.26559865092748736</v>
      </c>
      <c r="Y38" s="89">
        <f t="shared" si="8"/>
        <v>0</v>
      </c>
    </row>
    <row r="39" spans="1:25" x14ac:dyDescent="0.2">
      <c r="A39" s="6" t="s">
        <v>51</v>
      </c>
      <c r="B39" s="5" t="s">
        <v>367</v>
      </c>
      <c r="C39" s="90"/>
      <c r="D39" s="76">
        <f>投入係数表!AI39</f>
        <v>6.0753341433778852E-4</v>
      </c>
      <c r="E39" s="77">
        <f t="shared" si="9"/>
        <v>6.0753341433778855E-2</v>
      </c>
      <c r="F39" s="76">
        <f>分析係数表!C42</f>
        <v>0.63260340632603407</v>
      </c>
      <c r="G39" s="77">
        <f>E39*F39</f>
        <v>3.8432770736697083E-2</v>
      </c>
      <c r="H39" s="77">
        <v>5.1193377383209296E-2</v>
      </c>
      <c r="I39" s="77">
        <f>C39+H39</f>
        <v>5.1193377383209296E-2</v>
      </c>
      <c r="J39" s="76">
        <f>分析係数表!G42</f>
        <v>0.48091603053435117</v>
      </c>
      <c r="K39" s="78">
        <f>I39*J39</f>
        <v>2.4619715840780043E-2</v>
      </c>
      <c r="L39" s="79"/>
      <c r="M39" s="80"/>
      <c r="N39" s="81">
        <f>分析係数表!H42</f>
        <v>1.4900992071397267E-2</v>
      </c>
      <c r="O39" s="82">
        <f t="shared" si="3"/>
        <v>0.56253242621129074</v>
      </c>
      <c r="P39" s="76">
        <f>分析係数表!C42</f>
        <v>0.63260340632603407</v>
      </c>
      <c r="Q39" s="82">
        <f>O39*P39</f>
        <v>0.35585992899011093</v>
      </c>
      <c r="R39" s="83">
        <v>0.36178607821012648</v>
      </c>
      <c r="S39" s="84">
        <f>I39+R39</f>
        <v>0.41297945559333576</v>
      </c>
      <c r="T39" s="85">
        <f>分析係数表!F42</f>
        <v>0.54580152671755722</v>
      </c>
      <c r="U39" s="86">
        <f>S39*T39</f>
        <v>0.22540481736582829</v>
      </c>
      <c r="V39" s="87">
        <f>分析係数表!D42</f>
        <v>0.26335877862595419</v>
      </c>
      <c r="W39" s="88">
        <f>ROUND(S39*V39,0)</f>
        <v>0</v>
      </c>
      <c r="X39" s="76">
        <f>分析係数表!E42</f>
        <v>0.19083969465648856</v>
      </c>
      <c r="Y39" s="89">
        <f>ROUND(S39*X39,0)</f>
        <v>0</v>
      </c>
    </row>
    <row r="40" spans="1:25" x14ac:dyDescent="0.2">
      <c r="A40" s="6" t="s">
        <v>194</v>
      </c>
      <c r="B40" s="5" t="s">
        <v>41</v>
      </c>
      <c r="C40" s="90"/>
      <c r="D40" s="76">
        <f>投入係数表!AI40</f>
        <v>5.1032806804374241E-2</v>
      </c>
      <c r="E40" s="77">
        <f t="shared" si="9"/>
        <v>5.1032806804374244</v>
      </c>
      <c r="F40" s="76">
        <f>分析係数表!C43</f>
        <v>0.18460513162279235</v>
      </c>
      <c r="G40" s="77">
        <f>E40*F40</f>
        <v>0.94209180172020401</v>
      </c>
      <c r="H40" s="77">
        <v>1.0566795297614655</v>
      </c>
      <c r="I40" s="77">
        <f>C40+H40</f>
        <v>1.0566795297614655</v>
      </c>
      <c r="J40" s="76">
        <f>分析係数表!G43</f>
        <v>0.34455128205128205</v>
      </c>
      <c r="K40" s="78">
        <f>I40*J40</f>
        <v>0.36408028669665876</v>
      </c>
      <c r="L40" s="79"/>
      <c r="M40" s="80"/>
      <c r="N40" s="81">
        <f>分析係数表!H43</f>
        <v>4.0001593688991595E-2</v>
      </c>
      <c r="O40" s="82">
        <f t="shared" si="3"/>
        <v>1.5101137858720211</v>
      </c>
      <c r="P40" s="76">
        <f>分析係数表!C43</f>
        <v>0.18460513162279235</v>
      </c>
      <c r="Q40" s="82">
        <f>O40*P40</f>
        <v>0.27877475420629771</v>
      </c>
      <c r="R40" s="83">
        <v>0.36484449029510452</v>
      </c>
      <c r="S40" s="84">
        <f>I40+R40</f>
        <v>1.42152402005657</v>
      </c>
      <c r="T40" s="85">
        <f>分析係数表!F43</f>
        <v>0.64423076923076927</v>
      </c>
      <c r="U40" s="86">
        <f>S40*T40</f>
        <v>0.91578951292105959</v>
      </c>
      <c r="V40" s="87">
        <f>分析係数表!D43</f>
        <v>0.36378205128205127</v>
      </c>
      <c r="W40" s="88">
        <f>ROUND(S40*V40,0)</f>
        <v>1</v>
      </c>
      <c r="X40" s="76">
        <f>分析係数表!E43</f>
        <v>0.22596153846153846</v>
      </c>
      <c r="Y40" s="89">
        <f>ROUND(S40*X40,0)</f>
        <v>0</v>
      </c>
    </row>
    <row r="41" spans="1:25" x14ac:dyDescent="0.2">
      <c r="A41" s="6" t="s">
        <v>340</v>
      </c>
      <c r="B41" s="5" t="s">
        <v>42</v>
      </c>
      <c r="C41" s="90"/>
      <c r="D41" s="76">
        <f>投入係数表!AI41</f>
        <v>3.0376670716889429E-3</v>
      </c>
      <c r="E41" s="77">
        <f t="shared" si="9"/>
        <v>0.30376670716889431</v>
      </c>
      <c r="F41" s="76">
        <f>分析係数表!C44</f>
        <v>0.21127596439169138</v>
      </c>
      <c r="G41" s="77">
        <f>E41*F41</f>
        <v>6.417860400719666E-2</v>
      </c>
      <c r="H41" s="77">
        <v>6.5060510748070788E-2</v>
      </c>
      <c r="I41" s="77">
        <f>C41+H41</f>
        <v>6.5060510748070788E-2</v>
      </c>
      <c r="J41" s="76">
        <f>分析係数表!G44</f>
        <v>0.28586387434554972</v>
      </c>
      <c r="K41" s="78">
        <f>I41*J41</f>
        <v>1.8598449669343795E-2</v>
      </c>
      <c r="L41" s="79"/>
      <c r="M41" s="80"/>
      <c r="N41" s="81">
        <f>分析係数表!H44</f>
        <v>0.11633929638631021</v>
      </c>
      <c r="O41" s="82">
        <f t="shared" si="3"/>
        <v>4.391964397157671</v>
      </c>
      <c r="P41" s="76">
        <f>分析係数表!C44</f>
        <v>0.21127596439169138</v>
      </c>
      <c r="Q41" s="82">
        <f>O41*P41</f>
        <v>0.92791651358346039</v>
      </c>
      <c r="R41" s="83">
        <v>0.93293036735165602</v>
      </c>
      <c r="S41" s="84">
        <f>I41+R41</f>
        <v>0.99799087809972686</v>
      </c>
      <c r="T41" s="85">
        <f>分析係数表!F44</f>
        <v>0.54973821989528793</v>
      </c>
      <c r="U41" s="86">
        <f>S41*T41</f>
        <v>0.5486337287982791</v>
      </c>
      <c r="V41" s="87">
        <f>分析係数表!D44</f>
        <v>0.41256544502617803</v>
      </c>
      <c r="W41" s="88">
        <f>ROUND(S41*V41,0)</f>
        <v>0</v>
      </c>
      <c r="X41" s="76">
        <f>分析係数表!E44</f>
        <v>0.29528795811518327</v>
      </c>
      <c r="Y41" s="89">
        <f>ROUND(S41*X41,0)</f>
        <v>0</v>
      </c>
    </row>
    <row r="42" spans="1:25" x14ac:dyDescent="0.2">
      <c r="A42" s="6" t="s">
        <v>341</v>
      </c>
      <c r="B42" s="5" t="s">
        <v>278</v>
      </c>
      <c r="C42" s="90"/>
      <c r="D42" s="76">
        <f>投入係数表!AI42</f>
        <v>4.8602673147023082E-3</v>
      </c>
      <c r="E42" s="77">
        <f t="shared" si="9"/>
        <v>0.48602673147023084</v>
      </c>
      <c r="F42" s="76">
        <f>分析係数表!C45</f>
        <v>1</v>
      </c>
      <c r="G42" s="77">
        <f>E42*F42</f>
        <v>0.48602673147023084</v>
      </c>
      <c r="H42" s="77">
        <v>0.50557711245974868</v>
      </c>
      <c r="I42" s="77">
        <f>C42+H42</f>
        <v>0.50557711245974868</v>
      </c>
      <c r="J42" s="76">
        <f>分析係数表!G45</f>
        <v>0</v>
      </c>
      <c r="K42" s="78">
        <f>I42*J42</f>
        <v>0</v>
      </c>
      <c r="L42" s="79"/>
      <c r="M42" s="80"/>
      <c r="N42" s="81">
        <f>分析係数表!H45</f>
        <v>0</v>
      </c>
      <c r="O42" s="82">
        <f t="shared" si="3"/>
        <v>0</v>
      </c>
      <c r="P42" s="76">
        <f>分析係数表!C45</f>
        <v>1</v>
      </c>
      <c r="Q42" s="82">
        <f>O42*P42</f>
        <v>0</v>
      </c>
      <c r="R42" s="83">
        <v>2.3253145920071067E-2</v>
      </c>
      <c r="S42" s="84">
        <f>I42+R42</f>
        <v>0.52883025837981978</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投入係数表!AI43</f>
        <v>1.4580801944106925E-2</v>
      </c>
      <c r="E43" s="77">
        <f t="shared" si="9"/>
        <v>1.4580801944106925</v>
      </c>
      <c r="F43" s="76">
        <f>分析係数表!C46</f>
        <v>0.67444574095682608</v>
      </c>
      <c r="G43" s="77">
        <f>E43*F43</f>
        <v>0.98339597709379245</v>
      </c>
      <c r="H43" s="77">
        <v>1.0252151162530883</v>
      </c>
      <c r="I43" s="77">
        <f>C43+H43</f>
        <v>1.0252151162530883</v>
      </c>
      <c r="J43" s="76">
        <f>分析係数表!G46</f>
        <v>1.0362694300518135E-2</v>
      </c>
      <c r="K43" s="78">
        <f>I43*J43</f>
        <v>1.0623990842000915E-2</v>
      </c>
      <c r="L43" s="79"/>
      <c r="M43" s="80"/>
      <c r="N43" s="81">
        <f>分析係数表!H46</f>
        <v>2.3785808199529863E-2</v>
      </c>
      <c r="O43" s="82">
        <f t="shared" si="3"/>
        <v>0.89794614558326358</v>
      </c>
      <c r="P43" s="76">
        <f>分析係数表!C46</f>
        <v>0.67444574095682608</v>
      </c>
      <c r="Q43" s="82">
        <f>O43*P43</f>
        <v>0.60561595349723019</v>
      </c>
      <c r="R43" s="83">
        <v>0.63950830748459797</v>
      </c>
      <c r="S43" s="84">
        <f>I43+R43</f>
        <v>1.6647234237376862</v>
      </c>
      <c r="T43" s="85">
        <f>分析係数表!F46</f>
        <v>0.31433506044905007</v>
      </c>
      <c r="U43" s="86">
        <f>S43*T43</f>
        <v>0.52328093803153519</v>
      </c>
      <c r="V43" s="87">
        <f>分析係数表!D46</f>
        <v>0</v>
      </c>
      <c r="W43" s="88">
        <f>ROUND(S43*V43,0)</f>
        <v>0</v>
      </c>
      <c r="X43" s="76">
        <f>分析係数表!E46</f>
        <v>1.7271157167530224E-3</v>
      </c>
      <c r="Y43" s="89">
        <f>ROUND(S43*X43,0)</f>
        <v>0</v>
      </c>
    </row>
    <row r="44" spans="1:25" x14ac:dyDescent="0.2">
      <c r="A44" s="192">
        <v>40</v>
      </c>
      <c r="B44" s="14" t="s">
        <v>150</v>
      </c>
      <c r="C44" s="197">
        <f>SUM(C5:C43)</f>
        <v>100</v>
      </c>
      <c r="D44" s="92">
        <f>投入係数表!AI44</f>
        <v>0.21628189550425272</v>
      </c>
      <c r="E44" s="91">
        <f>SUM(E5:E43)</f>
        <v>21.628189550425269</v>
      </c>
      <c r="F44" s="92">
        <f>分析係数表!C47</f>
        <v>0.30293510145279712</v>
      </c>
      <c r="G44" s="91">
        <f>SUM(G5:G43)</f>
        <v>7.0472759792169839</v>
      </c>
      <c r="H44" s="91">
        <f>SUM(H5:H43)</f>
        <v>8.5416156283668716</v>
      </c>
      <c r="I44" s="91">
        <f>SUM(I5:I43)</f>
        <v>108.54161562836688</v>
      </c>
      <c r="J44" s="92">
        <f>分析係数表!G47</f>
        <v>0.26248630220382319</v>
      </c>
      <c r="K44" s="93">
        <f>SUM(K5:K43)</f>
        <v>60.209474560453337</v>
      </c>
      <c r="L44" s="94">
        <f>最終需要_まとめ!$L$33</f>
        <v>0.627</v>
      </c>
      <c r="M44" s="91">
        <f>K44*L44</f>
        <v>37.75134054940424</v>
      </c>
      <c r="N44" s="95">
        <f>分析係数表!H47</f>
        <v>1</v>
      </c>
      <c r="O44" s="109">
        <f>SUM(O5:O43)</f>
        <v>37.75134054940424</v>
      </c>
      <c r="P44" s="92">
        <f>分析係数表!C47</f>
        <v>0.30293510145279712</v>
      </c>
      <c r="Q44" s="96">
        <f>SUM(Q5:Q43)</f>
        <v>9.6789054142155635</v>
      </c>
      <c r="R44" s="91">
        <f>SUM(R5:R43)</f>
        <v>10.670188796114466</v>
      </c>
      <c r="S44" s="97">
        <f>SUM(S5:S43)</f>
        <v>119.21180442448133</v>
      </c>
      <c r="T44" s="98">
        <f>分析係数表!F47</f>
        <v>0.4935102885669061</v>
      </c>
      <c r="U44" s="99">
        <f>SUM(U5:U43)</f>
        <v>88.828035858645464</v>
      </c>
      <c r="V44" s="100">
        <f>分析係数表!D47</f>
        <v>0.11041032509436259</v>
      </c>
      <c r="W44" s="101">
        <f>SUM(W5:W43)</f>
        <v>20</v>
      </c>
      <c r="X44" s="92">
        <f>分析係数表!E47</f>
        <v>8.4451479361987089E-2</v>
      </c>
      <c r="Y44" s="102">
        <f>SUM(Y5:Y43)</f>
        <v>10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I34" sqref="I34"/>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276</v>
      </c>
      <c r="S2" s="3" t="s">
        <v>152</v>
      </c>
      <c r="U2" s="64" t="s">
        <v>209</v>
      </c>
      <c r="W2" s="3" t="s">
        <v>130</v>
      </c>
      <c r="Y2" s="3" t="s">
        <v>153</v>
      </c>
    </row>
    <row r="3" spans="1:25" ht="44" x14ac:dyDescent="0.2">
      <c r="B3" s="65"/>
      <c r="C3" s="66" t="s">
        <v>227</v>
      </c>
      <c r="D3" s="66" t="s">
        <v>317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投入係数表!AJ5</f>
        <v>2.5295109612141651E-3</v>
      </c>
      <c r="E5" s="110">
        <f>$C$38*D5</f>
        <v>0.25295109612141653</v>
      </c>
      <c r="F5" s="85">
        <f>分析係数表!C8</f>
        <v>0.98909090909090913</v>
      </c>
      <c r="G5" s="110">
        <f t="shared" ref="G5:G38" si="0">E5*F5</f>
        <v>0.25019162961827379</v>
      </c>
      <c r="H5" s="110">
        <f t="array" ref="H5:H43">MMULT(逆行列係数!C5:AO43,'34'!G5:G43)</f>
        <v>0.30043593627339094</v>
      </c>
      <c r="I5" s="110">
        <f t="shared" ref="I5:I38" si="1">C5+H5</f>
        <v>0.30043593627339094</v>
      </c>
      <c r="J5" s="85">
        <f>分析係数表!G8</f>
        <v>0.12014134275618374</v>
      </c>
      <c r="K5" s="111">
        <f t="shared" ref="K5:K38" si="2">I5*J5</f>
        <v>3.6094776796096434E-2</v>
      </c>
      <c r="L5" s="79" t="s">
        <v>187</v>
      </c>
      <c r="M5" s="80" t="s">
        <v>187</v>
      </c>
      <c r="N5" s="81">
        <f>分析係数表!H8</f>
        <v>1.3068249731064983E-2</v>
      </c>
      <c r="O5" s="82">
        <f t="shared" ref="O5:O43" si="3">$M$44*N5</f>
        <v>0.42403896112487932</v>
      </c>
      <c r="P5" s="76">
        <f>分析係数表!C8</f>
        <v>0.98909090909090913</v>
      </c>
      <c r="Q5" s="82">
        <f t="shared" ref="Q5:Q38" si="4">O5*P5</f>
        <v>0.41941308154897156</v>
      </c>
      <c r="R5" s="83">
        <f t="array" ref="R5:R43">MMULT(逆行列係数!C5:AO43,'34'!Q5:Q43)</f>
        <v>0.51102532049928284</v>
      </c>
      <c r="S5" s="84">
        <f t="shared" ref="S5:S38" si="5">I5+R5</f>
        <v>0.81146125677267378</v>
      </c>
      <c r="T5" s="85">
        <f>分析係数表!F8</f>
        <v>0.45141342756183744</v>
      </c>
      <c r="U5" s="86">
        <f t="shared" ref="U5:U43" si="6">S5*T5</f>
        <v>0.36630450725338892</v>
      </c>
      <c r="V5" s="87">
        <f>分析係数表!D8</f>
        <v>0.18992932862190812</v>
      </c>
      <c r="W5" s="167">
        <f t="shared" ref="W5:W43" si="7">ROUND(S5*V5,0)</f>
        <v>0</v>
      </c>
      <c r="X5" s="76">
        <f>分析係数表!E8</f>
        <v>0.11484098939929328</v>
      </c>
      <c r="Y5" s="166">
        <f t="shared" ref="Y5:Y43" si="8">ROUND(S5*X5,0)</f>
        <v>0</v>
      </c>
    </row>
    <row r="6" spans="1:25" x14ac:dyDescent="0.2">
      <c r="A6" s="6" t="s">
        <v>219</v>
      </c>
      <c r="B6" s="5" t="s">
        <v>265</v>
      </c>
      <c r="C6" s="90"/>
      <c r="D6" s="107">
        <f>投入係数表!AJ6</f>
        <v>0</v>
      </c>
      <c r="E6" s="110">
        <f t="shared" ref="E6:E43" si="9">$C$38*D6</f>
        <v>0</v>
      </c>
      <c r="F6" s="85">
        <f>分析係数表!C9</f>
        <v>0.97580645161290325</v>
      </c>
      <c r="G6" s="110">
        <f t="shared" si="0"/>
        <v>0</v>
      </c>
      <c r="H6" s="110">
        <v>2.4851308229088487E-2</v>
      </c>
      <c r="I6" s="110">
        <f t="shared" si="1"/>
        <v>2.4851308229088487E-2</v>
      </c>
      <c r="J6" s="85">
        <f>分析係数表!G9</f>
        <v>0.23846153846153847</v>
      </c>
      <c r="K6" s="111">
        <f t="shared" si="2"/>
        <v>5.9260811930903316E-3</v>
      </c>
      <c r="L6" s="79"/>
      <c r="M6" s="80"/>
      <c r="N6" s="81">
        <f>分析係数表!H9</f>
        <v>6.773178214271485E-4</v>
      </c>
      <c r="O6" s="82">
        <f t="shared" si="3"/>
        <v>2.1977629082691914E-2</v>
      </c>
      <c r="P6" s="76">
        <f>分析係数表!C9</f>
        <v>0.97580645161290325</v>
      </c>
      <c r="Q6" s="82">
        <f t="shared" si="4"/>
        <v>2.1445912250046141E-2</v>
      </c>
      <c r="R6" s="83">
        <v>3.0014535956784407E-2</v>
      </c>
      <c r="S6" s="84">
        <f t="shared" si="5"/>
        <v>5.4865844185872897E-2</v>
      </c>
      <c r="T6" s="85">
        <f>分析係数表!F9</f>
        <v>0.65384615384615385</v>
      </c>
      <c r="U6" s="86">
        <f t="shared" si="6"/>
        <v>3.5873821198455356E-2</v>
      </c>
      <c r="V6" s="87">
        <f>分析係数表!D9</f>
        <v>0.11538461538461539</v>
      </c>
      <c r="W6" s="167">
        <f t="shared" si="7"/>
        <v>0</v>
      </c>
      <c r="X6" s="76">
        <f>分析係数表!E9</f>
        <v>0</v>
      </c>
      <c r="Y6" s="166">
        <f t="shared" si="8"/>
        <v>0</v>
      </c>
    </row>
    <row r="7" spans="1:25" x14ac:dyDescent="0.2">
      <c r="A7" s="6" t="s">
        <v>220</v>
      </c>
      <c r="B7" s="5" t="s">
        <v>266</v>
      </c>
      <c r="C7" s="90"/>
      <c r="D7" s="107">
        <f>投入係数表!AJ7</f>
        <v>0</v>
      </c>
      <c r="E7" s="110">
        <f t="shared" si="9"/>
        <v>0</v>
      </c>
      <c r="F7" s="85">
        <f>分析係数表!C10</f>
        <v>0</v>
      </c>
      <c r="G7" s="110">
        <f t="shared" si="0"/>
        <v>0</v>
      </c>
      <c r="H7" s="110">
        <v>0</v>
      </c>
      <c r="I7" s="110">
        <f t="shared" si="1"/>
        <v>0</v>
      </c>
      <c r="J7" s="85">
        <f>分析係数表!G10</f>
        <v>0</v>
      </c>
      <c r="K7" s="111">
        <f t="shared" si="2"/>
        <v>0</v>
      </c>
      <c r="L7" s="79"/>
      <c r="M7" s="80"/>
      <c r="N7" s="81">
        <f>分析係数表!H10</f>
        <v>1.354635642854297E-3</v>
      </c>
      <c r="O7" s="82">
        <f t="shared" si="3"/>
        <v>4.3955258165383829E-2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221</v>
      </c>
      <c r="B8" s="5" t="s">
        <v>27</v>
      </c>
      <c r="C8" s="90"/>
      <c r="D8" s="107">
        <f>投入係数表!AJ8</f>
        <v>0</v>
      </c>
      <c r="E8" s="110">
        <f t="shared" si="9"/>
        <v>0</v>
      </c>
      <c r="F8" s="85">
        <f>分析係数表!C11</f>
        <v>0.58682634730538918</v>
      </c>
      <c r="G8" s="110">
        <f t="shared" si="0"/>
        <v>0</v>
      </c>
      <c r="H8" s="110">
        <v>1.5929831197081034E-2</v>
      </c>
      <c r="I8" s="110">
        <f t="shared" si="1"/>
        <v>1.5929831197081034E-2</v>
      </c>
      <c r="J8" s="85">
        <f>分析係数表!G11</f>
        <v>0.35416666666666669</v>
      </c>
      <c r="K8" s="111">
        <f t="shared" si="2"/>
        <v>5.6418152156328663E-3</v>
      </c>
      <c r="L8" s="79"/>
      <c r="M8" s="80"/>
      <c r="N8" s="81">
        <f>分析係数表!H11</f>
        <v>-3.9842224789832265E-5</v>
      </c>
      <c r="O8" s="82">
        <f t="shared" si="3"/>
        <v>-1.2928017107465832E-3</v>
      </c>
      <c r="P8" s="76">
        <f>分析係数表!C11</f>
        <v>0.58682634730538918</v>
      </c>
      <c r="Q8" s="82">
        <f t="shared" si="4"/>
        <v>-7.5865010570757576E-4</v>
      </c>
      <c r="R8" s="83">
        <v>9.0198030634061187E-3</v>
      </c>
      <c r="S8" s="84">
        <f t="shared" si="5"/>
        <v>2.4949634260487151E-2</v>
      </c>
      <c r="T8" s="85">
        <f>分析係数表!F11</f>
        <v>0.57638888888888884</v>
      </c>
      <c r="U8" s="86">
        <f t="shared" si="6"/>
        <v>1.4380691969586343E-2</v>
      </c>
      <c r="V8" s="87">
        <f>分析係数表!D11</f>
        <v>0</v>
      </c>
      <c r="W8" s="167">
        <f t="shared" si="7"/>
        <v>0</v>
      </c>
      <c r="X8" s="76">
        <f>分析係数表!E11</f>
        <v>0</v>
      </c>
      <c r="Y8" s="166">
        <f t="shared" si="8"/>
        <v>0</v>
      </c>
    </row>
    <row r="9" spans="1:25" x14ac:dyDescent="0.2">
      <c r="A9" s="6" t="s">
        <v>222</v>
      </c>
      <c r="B9" s="5" t="s">
        <v>190</v>
      </c>
      <c r="C9" s="90"/>
      <c r="D9" s="107">
        <f>投入係数表!AJ9</f>
        <v>8.4317032040472171E-3</v>
      </c>
      <c r="E9" s="110">
        <f t="shared" si="9"/>
        <v>0.84317032040472173</v>
      </c>
      <c r="F9" s="85">
        <f>分析係数表!C12</f>
        <v>4.9122807017544234E-3</v>
      </c>
      <c r="G9" s="110">
        <f t="shared" si="0"/>
        <v>4.1418892932162084E-3</v>
      </c>
      <c r="H9" s="110">
        <v>4.5532062907542321E-3</v>
      </c>
      <c r="I9" s="110">
        <f t="shared" si="1"/>
        <v>4.5532062907542321E-3</v>
      </c>
      <c r="J9" s="85">
        <f>分析係数表!G12</f>
        <v>0.15517241379310345</v>
      </c>
      <c r="K9" s="111">
        <f t="shared" si="2"/>
        <v>7.0653201063427737E-4</v>
      </c>
      <c r="L9" s="79"/>
      <c r="M9" s="80"/>
      <c r="N9" s="81">
        <f>分析係数表!H12</f>
        <v>9.8290768556516195E-2</v>
      </c>
      <c r="O9" s="82">
        <f t="shared" si="3"/>
        <v>3.1893418204118209</v>
      </c>
      <c r="P9" s="76">
        <f>分析係数表!C12</f>
        <v>4.9122807017544234E-3</v>
      </c>
      <c r="Q9" s="82">
        <f t="shared" si="4"/>
        <v>1.5666942275707311E-2</v>
      </c>
      <c r="R9" s="83">
        <v>1.6570903921527692E-2</v>
      </c>
      <c r="S9" s="84">
        <f t="shared" si="5"/>
        <v>2.1124110212281923E-2</v>
      </c>
      <c r="T9" s="85">
        <f>分析係数表!F12</f>
        <v>0.31896551724137934</v>
      </c>
      <c r="U9" s="86">
        <f t="shared" si="6"/>
        <v>6.7378627401244069E-3</v>
      </c>
      <c r="V9" s="87">
        <f>分析係数表!D12</f>
        <v>0.18965517241379309</v>
      </c>
      <c r="W9" s="167">
        <f t="shared" si="7"/>
        <v>0</v>
      </c>
      <c r="X9" s="76">
        <f>分析係数表!E12</f>
        <v>0.12931034482758622</v>
      </c>
      <c r="Y9" s="166">
        <f t="shared" si="8"/>
        <v>0</v>
      </c>
    </row>
    <row r="10" spans="1:25" x14ac:dyDescent="0.2">
      <c r="A10" s="6" t="s">
        <v>223</v>
      </c>
      <c r="B10" s="5" t="s">
        <v>28</v>
      </c>
      <c r="C10" s="90"/>
      <c r="D10" s="107">
        <f>投入係数表!AJ10</f>
        <v>4.2158516020236085E-3</v>
      </c>
      <c r="E10" s="110">
        <f t="shared" si="9"/>
        <v>0.42158516020236086</v>
      </c>
      <c r="F10" s="85">
        <f>分析係数表!C13</f>
        <v>0</v>
      </c>
      <c r="G10" s="110">
        <f t="shared" si="0"/>
        <v>0</v>
      </c>
      <c r="H10" s="110">
        <v>0</v>
      </c>
      <c r="I10" s="110">
        <f t="shared" si="1"/>
        <v>0</v>
      </c>
      <c r="J10" s="85">
        <f>分析係数表!G13</f>
        <v>0.2471264367816092</v>
      </c>
      <c r="K10" s="111">
        <f t="shared" si="2"/>
        <v>0</v>
      </c>
      <c r="L10" s="79"/>
      <c r="M10" s="80"/>
      <c r="N10" s="81">
        <f>分析係数表!H13</f>
        <v>1.4741623172237938E-2</v>
      </c>
      <c r="O10" s="82">
        <f t="shared" si="3"/>
        <v>0.4783366329762358</v>
      </c>
      <c r="P10" s="76">
        <f>分析係数表!C13</f>
        <v>0</v>
      </c>
      <c r="Q10" s="82">
        <f t="shared" si="4"/>
        <v>0</v>
      </c>
      <c r="R10" s="83">
        <v>0</v>
      </c>
      <c r="S10" s="84">
        <f t="shared" si="5"/>
        <v>0</v>
      </c>
      <c r="T10" s="85">
        <f>分析係数表!F13</f>
        <v>0.38505747126436779</v>
      </c>
      <c r="U10" s="86">
        <f t="shared" si="6"/>
        <v>0</v>
      </c>
      <c r="V10" s="87">
        <f>分析係数表!D13</f>
        <v>0.37931034482758619</v>
      </c>
      <c r="W10" s="167">
        <f t="shared" si="7"/>
        <v>0</v>
      </c>
      <c r="X10" s="76">
        <f>分析係数表!E13</f>
        <v>0.33333333333333331</v>
      </c>
      <c r="Y10" s="166">
        <f t="shared" si="8"/>
        <v>0</v>
      </c>
    </row>
    <row r="11" spans="1:25" x14ac:dyDescent="0.2">
      <c r="A11" s="6" t="s">
        <v>224</v>
      </c>
      <c r="B11" s="5" t="s">
        <v>267</v>
      </c>
      <c r="C11" s="90"/>
      <c r="D11" s="107">
        <f>投入係数表!AJ11</f>
        <v>5.902192242833052E-3</v>
      </c>
      <c r="E11" s="110">
        <f t="shared" si="9"/>
        <v>0.5902192242833052</v>
      </c>
      <c r="F11" s="85">
        <f>分析係数表!C14</f>
        <v>0.28421052631578947</v>
      </c>
      <c r="G11" s="110">
        <f t="shared" si="0"/>
        <v>0.16774651637525517</v>
      </c>
      <c r="H11" s="110">
        <v>0.26904334823545095</v>
      </c>
      <c r="I11" s="110">
        <f t="shared" si="1"/>
        <v>0.26904334823545095</v>
      </c>
      <c r="J11" s="85">
        <f>分析係数表!G14</f>
        <v>0.16638935108153077</v>
      </c>
      <c r="K11" s="111">
        <f t="shared" si="2"/>
        <v>4.4765948125698993E-2</v>
      </c>
      <c r="L11" s="79"/>
      <c r="M11" s="80"/>
      <c r="N11" s="81">
        <f>分析係数表!H14</f>
        <v>1.2351089684848001E-3</v>
      </c>
      <c r="O11" s="82">
        <f t="shared" si="3"/>
        <v>4.007685303314408E-2</v>
      </c>
      <c r="P11" s="76">
        <f>分析係数表!C14</f>
        <v>0.28421052631578947</v>
      </c>
      <c r="Q11" s="82">
        <f t="shared" si="4"/>
        <v>1.1390263493630422E-2</v>
      </c>
      <c r="R11" s="83">
        <v>4.9262796569909721E-2</v>
      </c>
      <c r="S11" s="84">
        <f t="shared" si="5"/>
        <v>0.31830614480536068</v>
      </c>
      <c r="T11" s="85">
        <f>分析係数表!F14</f>
        <v>0.35440931780366058</v>
      </c>
      <c r="U11" s="86">
        <f t="shared" si="6"/>
        <v>0.11281066363318108</v>
      </c>
      <c r="V11" s="87">
        <f>分析係数表!D14</f>
        <v>9.9833610648918464E-2</v>
      </c>
      <c r="W11" s="167">
        <f t="shared" si="7"/>
        <v>0</v>
      </c>
      <c r="X11" s="76">
        <f>分析係数表!E14</f>
        <v>6.8219633943427616E-2</v>
      </c>
      <c r="Y11" s="166">
        <f t="shared" si="8"/>
        <v>0</v>
      </c>
    </row>
    <row r="12" spans="1:25" x14ac:dyDescent="0.2">
      <c r="A12" s="6" t="s">
        <v>225</v>
      </c>
      <c r="B12" s="5" t="s">
        <v>29</v>
      </c>
      <c r="C12" s="90"/>
      <c r="D12" s="107">
        <f>投入係数表!AJ12</f>
        <v>0.12731871838111297</v>
      </c>
      <c r="E12" s="110">
        <f t="shared" si="9"/>
        <v>12.731871838111298</v>
      </c>
      <c r="F12" s="85">
        <f>分析係数表!C15</f>
        <v>0</v>
      </c>
      <c r="G12" s="110">
        <f t="shared" si="0"/>
        <v>0</v>
      </c>
      <c r="H12" s="110">
        <v>0</v>
      </c>
      <c r="I12" s="110">
        <f t="shared" si="1"/>
        <v>0</v>
      </c>
      <c r="J12" s="85">
        <f>分析係数表!G15</f>
        <v>9.6006144393241163E-2</v>
      </c>
      <c r="K12" s="111">
        <f t="shared" si="2"/>
        <v>0</v>
      </c>
      <c r="L12" s="79"/>
      <c r="M12" s="80"/>
      <c r="N12" s="81">
        <f>分析係数表!H15</f>
        <v>9.1238694768715888E-3</v>
      </c>
      <c r="O12" s="82">
        <f t="shared" si="3"/>
        <v>0.29605159176096757</v>
      </c>
      <c r="P12" s="76">
        <f>分析係数表!C15</f>
        <v>0</v>
      </c>
      <c r="Q12" s="82">
        <f t="shared" si="4"/>
        <v>0</v>
      </c>
      <c r="R12" s="83">
        <v>0</v>
      </c>
      <c r="S12" s="84">
        <f t="shared" si="5"/>
        <v>0</v>
      </c>
      <c r="T12" s="85">
        <f>分析係数表!F15</f>
        <v>0.30337941628264209</v>
      </c>
      <c r="U12" s="86">
        <f t="shared" si="6"/>
        <v>0</v>
      </c>
      <c r="V12" s="87">
        <f>分析係数表!D15</f>
        <v>4.6082949308755762E-2</v>
      </c>
      <c r="W12" s="167">
        <f t="shared" si="7"/>
        <v>0</v>
      </c>
      <c r="X12" s="76">
        <f>分析係数表!E15</f>
        <v>4.3010752688172046E-2</v>
      </c>
      <c r="Y12" s="166">
        <f t="shared" si="8"/>
        <v>0</v>
      </c>
    </row>
    <row r="13" spans="1:25" x14ac:dyDescent="0.2">
      <c r="A13" s="6" t="s">
        <v>226</v>
      </c>
      <c r="B13" s="5" t="s">
        <v>30</v>
      </c>
      <c r="C13" s="90"/>
      <c r="D13" s="107">
        <f>投入係数表!AJ13</f>
        <v>3.3726812816188868E-3</v>
      </c>
      <c r="E13" s="110">
        <f t="shared" si="9"/>
        <v>0.33726812816188867</v>
      </c>
      <c r="F13" s="85">
        <f>分析係数表!C16</f>
        <v>1.2870012870012881E-2</v>
      </c>
      <c r="G13" s="110">
        <f t="shared" si="0"/>
        <v>4.3406451500886609E-3</v>
      </c>
      <c r="H13" s="110">
        <v>4.9902474001572812E-3</v>
      </c>
      <c r="I13" s="110">
        <f t="shared" si="1"/>
        <v>4.9902474001572812E-3</v>
      </c>
      <c r="J13" s="85">
        <f>分析係数表!G16</f>
        <v>4.3478260869565216E-2</v>
      </c>
      <c r="K13" s="111">
        <f t="shared" si="2"/>
        <v>2.1696727826770788E-4</v>
      </c>
      <c r="L13" s="79"/>
      <c r="M13" s="80"/>
      <c r="N13" s="81">
        <f>分析係数表!H16</f>
        <v>1.7650105581895694E-2</v>
      </c>
      <c r="O13" s="82">
        <f t="shared" si="3"/>
        <v>0.57271115786073645</v>
      </c>
      <c r="P13" s="76">
        <f>分析係数表!C16</f>
        <v>1.2870012870012881E-2</v>
      </c>
      <c r="Q13" s="82">
        <f t="shared" si="4"/>
        <v>7.3707999724676567E-3</v>
      </c>
      <c r="R13" s="83">
        <v>7.9459917344533084E-3</v>
      </c>
      <c r="S13" s="84">
        <f t="shared" si="5"/>
        <v>1.2936239134610589E-2</v>
      </c>
      <c r="T13" s="85">
        <f>分析係数表!F16</f>
        <v>0.30434782608695654</v>
      </c>
      <c r="U13" s="86">
        <f t="shared" si="6"/>
        <v>3.9371162583597442E-3</v>
      </c>
      <c r="V13" s="87">
        <f>分析係数表!D16</f>
        <v>0</v>
      </c>
      <c r="W13" s="167">
        <f t="shared" si="7"/>
        <v>0</v>
      </c>
      <c r="X13" s="76">
        <f>分析係数表!E16</f>
        <v>0</v>
      </c>
      <c r="Y13" s="166">
        <f t="shared" si="8"/>
        <v>0</v>
      </c>
    </row>
    <row r="14" spans="1:25" x14ac:dyDescent="0.2">
      <c r="A14" s="6" t="s">
        <v>2</v>
      </c>
      <c r="B14" s="5" t="s">
        <v>364</v>
      </c>
      <c r="C14" s="90"/>
      <c r="D14" s="107">
        <f>投入係数表!AJ14</f>
        <v>2.5295109612141651E-3</v>
      </c>
      <c r="E14" s="110">
        <f t="shared" si="9"/>
        <v>0.25295109612141653</v>
      </c>
      <c r="F14" s="85">
        <f>分析係数表!C17</f>
        <v>0.42397137745974955</v>
      </c>
      <c r="G14" s="110">
        <f t="shared" si="0"/>
        <v>0.10724402465255048</v>
      </c>
      <c r="H14" s="110">
        <v>0.25246047536316496</v>
      </c>
      <c r="I14" s="110">
        <f t="shared" si="1"/>
        <v>0.25246047536316496</v>
      </c>
      <c r="J14" s="85">
        <f>分析係数表!G17</f>
        <v>0.21220930232558138</v>
      </c>
      <c r="K14" s="111">
        <f t="shared" si="2"/>
        <v>5.3574461341601862E-2</v>
      </c>
      <c r="L14" s="79"/>
      <c r="M14" s="80"/>
      <c r="N14" s="81">
        <f>分析係数表!H17</f>
        <v>2.9483246344475873E-3</v>
      </c>
      <c r="O14" s="82">
        <f t="shared" si="3"/>
        <v>9.5667326595247154E-2</v>
      </c>
      <c r="P14" s="76">
        <f>分析係数表!C17</f>
        <v>0.42397137745974955</v>
      </c>
      <c r="Q14" s="82">
        <f t="shared" si="4"/>
        <v>4.0560208234478666E-2</v>
      </c>
      <c r="R14" s="83">
        <v>8.1500824436485875E-2</v>
      </c>
      <c r="S14" s="84">
        <f t="shared" si="5"/>
        <v>0.33396129979965083</v>
      </c>
      <c r="T14" s="85">
        <f>分析係数表!F17</f>
        <v>0.32194767441860467</v>
      </c>
      <c r="U14" s="86">
        <f t="shared" si="6"/>
        <v>0.10751806381631202</v>
      </c>
      <c r="V14" s="87">
        <f>分析係数表!D17</f>
        <v>4.1908914728682169E-2</v>
      </c>
      <c r="W14" s="167">
        <f t="shared" si="7"/>
        <v>0</v>
      </c>
      <c r="X14" s="76">
        <f>分析係数表!E17</f>
        <v>4.2151162790697673E-2</v>
      </c>
      <c r="Y14" s="166">
        <f t="shared" si="8"/>
        <v>0</v>
      </c>
    </row>
    <row r="15" spans="1:25" x14ac:dyDescent="0.2">
      <c r="A15" s="6" t="s">
        <v>3</v>
      </c>
      <c r="B15" s="5" t="s">
        <v>31</v>
      </c>
      <c r="C15" s="90"/>
      <c r="D15" s="107">
        <f>投入係数表!AJ15</f>
        <v>8.4317032040472171E-4</v>
      </c>
      <c r="E15" s="110">
        <f t="shared" si="9"/>
        <v>8.4317032040472167E-2</v>
      </c>
      <c r="F15" s="85">
        <f>分析係数表!C18</f>
        <v>0.3411764705882353</v>
      </c>
      <c r="G15" s="110">
        <f t="shared" si="0"/>
        <v>2.8766987402043444E-2</v>
      </c>
      <c r="H15" s="110">
        <v>4.951980095209145E-2</v>
      </c>
      <c r="I15" s="110">
        <f t="shared" si="1"/>
        <v>4.951980095209145E-2</v>
      </c>
      <c r="J15" s="85">
        <f>分析係数表!G18</f>
        <v>0.21582733812949639</v>
      </c>
      <c r="K15" s="111">
        <f t="shared" si="2"/>
        <v>1.0687726824192398E-2</v>
      </c>
      <c r="L15" s="79"/>
      <c r="M15" s="80"/>
      <c r="N15" s="81">
        <f>分析係数表!H18</f>
        <v>4.7810669747798716E-4</v>
      </c>
      <c r="O15" s="82">
        <f t="shared" si="3"/>
        <v>1.5513620528958999E-2</v>
      </c>
      <c r="P15" s="76">
        <f>分析係数表!C18</f>
        <v>0.3411764705882353</v>
      </c>
      <c r="Q15" s="82">
        <f t="shared" si="4"/>
        <v>5.2928822981154235E-3</v>
      </c>
      <c r="R15" s="83">
        <v>1.1012348218638172E-2</v>
      </c>
      <c r="S15" s="84">
        <f t="shared" si="5"/>
        <v>6.0532149170729618E-2</v>
      </c>
      <c r="T15" s="85">
        <f>分析係数表!F18</f>
        <v>0.45899280575539569</v>
      </c>
      <c r="U15" s="86">
        <f t="shared" si="6"/>
        <v>2.7783820986277335E-2</v>
      </c>
      <c r="V15" s="87">
        <f>分析係数表!D18</f>
        <v>0.1223021582733813</v>
      </c>
      <c r="W15" s="167">
        <f t="shared" si="7"/>
        <v>0</v>
      </c>
      <c r="X15" s="76">
        <f>分析係数表!E18</f>
        <v>0.12949640287769784</v>
      </c>
      <c r="Y15" s="166">
        <f t="shared" si="8"/>
        <v>0</v>
      </c>
    </row>
    <row r="16" spans="1:25" x14ac:dyDescent="0.2">
      <c r="A16" s="6" t="s">
        <v>4</v>
      </c>
      <c r="B16" s="5" t="s">
        <v>32</v>
      </c>
      <c r="C16" s="90"/>
      <c r="D16" s="107">
        <f>投入係数表!AJ16</f>
        <v>0</v>
      </c>
      <c r="E16" s="110">
        <f t="shared" si="9"/>
        <v>0</v>
      </c>
      <c r="F16" s="85">
        <f>分析係数表!C19</f>
        <v>3.2631144155307767E-2</v>
      </c>
      <c r="G16" s="110">
        <f t="shared" si="0"/>
        <v>0</v>
      </c>
      <c r="H16" s="110">
        <v>2.1636002879366228E-3</v>
      </c>
      <c r="I16" s="110">
        <f t="shared" si="1"/>
        <v>2.1636002879366228E-3</v>
      </c>
      <c r="J16" s="85">
        <f>分析係数表!G19</f>
        <v>5.8988764044943819E-2</v>
      </c>
      <c r="K16" s="111">
        <f t="shared" si="2"/>
        <v>1.2762810687266595E-4</v>
      </c>
      <c r="L16" s="79"/>
      <c r="M16" s="80"/>
      <c r="N16" s="81">
        <f>分析係数表!H19</f>
        <v>-1.1952667436949679E-4</v>
      </c>
      <c r="O16" s="82">
        <f t="shared" si="3"/>
        <v>-3.8784051322397497E-3</v>
      </c>
      <c r="P16" s="76">
        <f>分析係数表!C19</f>
        <v>3.2631144155307767E-2</v>
      </c>
      <c r="Q16" s="82">
        <f t="shared" si="4"/>
        <v>-1.2655679696280077E-4</v>
      </c>
      <c r="R16" s="83">
        <v>8.1420915469059788E-4</v>
      </c>
      <c r="S16" s="84">
        <f t="shared" si="5"/>
        <v>2.9778094426272206E-3</v>
      </c>
      <c r="T16" s="85">
        <f>分析係数表!F19</f>
        <v>0.2443820224719101</v>
      </c>
      <c r="U16" s="86">
        <f t="shared" si="6"/>
        <v>7.2772309412519147E-4</v>
      </c>
      <c r="V16" s="87">
        <f>分析係数表!D19</f>
        <v>4.49438202247191E-2</v>
      </c>
      <c r="W16" s="167">
        <f t="shared" si="7"/>
        <v>0</v>
      </c>
      <c r="X16" s="76">
        <f>分析係数表!E19</f>
        <v>4.7752808988764044E-2</v>
      </c>
      <c r="Y16" s="166">
        <f t="shared" si="8"/>
        <v>0</v>
      </c>
    </row>
    <row r="17" spans="1:25" x14ac:dyDescent="0.2">
      <c r="A17" s="6" t="s">
        <v>5</v>
      </c>
      <c r="B17" s="5" t="s">
        <v>33</v>
      </c>
      <c r="C17" s="90"/>
      <c r="D17" s="107">
        <f>投入係数表!AJ17</f>
        <v>8.4317032040472171E-4</v>
      </c>
      <c r="E17" s="110">
        <f t="shared" si="9"/>
        <v>8.4317032040472167E-2</v>
      </c>
      <c r="F17" s="85">
        <f>分析係数表!C20</f>
        <v>6.4516129032258118E-2</v>
      </c>
      <c r="G17" s="110">
        <f t="shared" si="0"/>
        <v>5.4398085187401446E-3</v>
      </c>
      <c r="H17" s="110">
        <v>1.0413085020184454E-2</v>
      </c>
      <c r="I17" s="110">
        <f t="shared" si="1"/>
        <v>1.0413085020184454E-2</v>
      </c>
      <c r="J17" s="85">
        <f>分析係数表!G20</f>
        <v>0.10153846153846154</v>
      </c>
      <c r="K17" s="111">
        <f t="shared" si="2"/>
        <v>1.0573286328187292E-3</v>
      </c>
      <c r="L17" s="79"/>
      <c r="M17" s="80"/>
      <c r="N17" s="81">
        <f>分析係数表!H20</f>
        <v>5.9763337184748399E-4</v>
      </c>
      <c r="O17" s="82">
        <f t="shared" si="3"/>
        <v>1.9392025661198749E-2</v>
      </c>
      <c r="P17" s="76">
        <f>分析係数表!C20</f>
        <v>6.4516129032258118E-2</v>
      </c>
      <c r="Q17" s="82">
        <f t="shared" si="4"/>
        <v>1.2510984297547591E-3</v>
      </c>
      <c r="R17" s="83">
        <v>2.9529988374584599E-3</v>
      </c>
      <c r="S17" s="84">
        <f t="shared" si="5"/>
        <v>1.3366083857642914E-2</v>
      </c>
      <c r="T17" s="85">
        <f>分析係数表!F20</f>
        <v>0.22461538461538461</v>
      </c>
      <c r="U17" s="86">
        <f t="shared" si="6"/>
        <v>3.0022280664859465E-3</v>
      </c>
      <c r="V17" s="87">
        <f>分析係数表!D20</f>
        <v>1.2307692307692308E-2</v>
      </c>
      <c r="W17" s="167">
        <f t="shared" si="7"/>
        <v>0</v>
      </c>
      <c r="X17" s="76">
        <f>分析係数表!E20</f>
        <v>1.2307692307692308E-2</v>
      </c>
      <c r="Y17" s="166">
        <f t="shared" si="8"/>
        <v>0</v>
      </c>
    </row>
    <row r="18" spans="1:25" x14ac:dyDescent="0.2">
      <c r="A18" s="6" t="s">
        <v>6</v>
      </c>
      <c r="B18" s="5" t="s">
        <v>34</v>
      </c>
      <c r="C18" s="90"/>
      <c r="D18" s="107">
        <f>投入係数表!AJ18</f>
        <v>0</v>
      </c>
      <c r="E18" s="110">
        <f t="shared" si="9"/>
        <v>0</v>
      </c>
      <c r="F18" s="85">
        <f>分析係数表!C21</f>
        <v>0.91527001862197399</v>
      </c>
      <c r="G18" s="110">
        <f t="shared" si="0"/>
        <v>0</v>
      </c>
      <c r="H18" s="110">
        <v>9.4062547305045208E-2</v>
      </c>
      <c r="I18" s="110">
        <f t="shared" si="1"/>
        <v>9.4062547305045208E-2</v>
      </c>
      <c r="J18" s="85">
        <f>分析係数表!G21</f>
        <v>0.28514332965821387</v>
      </c>
      <c r="K18" s="111">
        <f t="shared" si="2"/>
        <v>2.6821307934693842E-2</v>
      </c>
      <c r="L18" s="79"/>
      <c r="M18" s="80"/>
      <c r="N18" s="81">
        <f>分析係数表!H21</f>
        <v>9.9605561974580657E-4</v>
      </c>
      <c r="O18" s="82">
        <f t="shared" si="3"/>
        <v>3.2320042768664577E-2</v>
      </c>
      <c r="P18" s="76">
        <f>分析係数表!C21</f>
        <v>0.91527001862197399</v>
      </c>
      <c r="Q18" s="82">
        <f t="shared" si="4"/>
        <v>2.9581566146738621E-2</v>
      </c>
      <c r="R18" s="83">
        <v>6.1970695301088972E-2</v>
      </c>
      <c r="S18" s="84">
        <f t="shared" si="5"/>
        <v>0.15603324260613419</v>
      </c>
      <c r="T18" s="85">
        <f>分析係数表!F21</f>
        <v>0.42530319735391398</v>
      </c>
      <c r="U18" s="86">
        <f t="shared" si="6"/>
        <v>6.6361436973887827E-2</v>
      </c>
      <c r="V18" s="87">
        <f>分析係数表!D21</f>
        <v>8.7513781697905177E-2</v>
      </c>
      <c r="W18" s="167">
        <f t="shared" si="7"/>
        <v>0</v>
      </c>
      <c r="X18" s="76">
        <f>分析係数表!E21</f>
        <v>7.5661521499448728E-2</v>
      </c>
      <c r="Y18" s="166">
        <f t="shared" si="8"/>
        <v>0</v>
      </c>
    </row>
    <row r="19" spans="1:25" x14ac:dyDescent="0.2">
      <c r="A19" s="6" t="s">
        <v>7</v>
      </c>
      <c r="B19" s="5" t="s">
        <v>268</v>
      </c>
      <c r="C19" s="90"/>
      <c r="D19" s="107">
        <f>投入係数表!AJ19</f>
        <v>0</v>
      </c>
      <c r="E19" s="110">
        <f t="shared" si="9"/>
        <v>0</v>
      </c>
      <c r="F19" s="85">
        <f>分析係数表!C22</f>
        <v>0.14107142857142863</v>
      </c>
      <c r="G19" s="110">
        <f t="shared" si="0"/>
        <v>0</v>
      </c>
      <c r="H19" s="110">
        <v>5.5946815386942739E-3</v>
      </c>
      <c r="I19" s="110">
        <f t="shared" si="1"/>
        <v>5.5946815386942739E-3</v>
      </c>
      <c r="J19" s="85">
        <f>分析係数表!G22</f>
        <v>0.19425587467362923</v>
      </c>
      <c r="K19" s="111">
        <f t="shared" si="2"/>
        <v>1.086799755819462E-3</v>
      </c>
      <c r="L19" s="79"/>
      <c r="M19" s="80"/>
      <c r="N19" s="81">
        <f>分析係数表!H22</f>
        <v>3.9842224789832265E-5</v>
      </c>
      <c r="O19" s="82">
        <f t="shared" si="3"/>
        <v>1.2928017107465832E-3</v>
      </c>
      <c r="P19" s="76">
        <f>分析係数表!C22</f>
        <v>0.14107142857142863</v>
      </c>
      <c r="Q19" s="82">
        <f t="shared" si="4"/>
        <v>1.8237738419460734E-4</v>
      </c>
      <c r="R19" s="83">
        <v>1.5324847961097603E-3</v>
      </c>
      <c r="S19" s="84">
        <f t="shared" si="5"/>
        <v>7.1271663348040342E-3</v>
      </c>
      <c r="T19" s="85">
        <f>分析係数表!F22</f>
        <v>0.41148825065274153</v>
      </c>
      <c r="U19" s="86">
        <f t="shared" si="6"/>
        <v>2.9327452072196235E-3</v>
      </c>
      <c r="V19" s="87">
        <f>分析係数表!D22</f>
        <v>6.2663185378590081E-3</v>
      </c>
      <c r="W19" s="167">
        <f t="shared" si="7"/>
        <v>0</v>
      </c>
      <c r="X19" s="76">
        <f>分析係数表!E22</f>
        <v>5.2219321148825066E-3</v>
      </c>
      <c r="Y19" s="166">
        <f t="shared" si="8"/>
        <v>0</v>
      </c>
    </row>
    <row r="20" spans="1:25" x14ac:dyDescent="0.2">
      <c r="A20" s="6" t="s">
        <v>8</v>
      </c>
      <c r="B20" s="5" t="s">
        <v>269</v>
      </c>
      <c r="C20" s="90"/>
      <c r="D20" s="107">
        <f>投入係数表!AJ20</f>
        <v>0</v>
      </c>
      <c r="E20" s="110">
        <f t="shared" si="9"/>
        <v>0</v>
      </c>
      <c r="F20" s="85">
        <f>分析係数表!C23</f>
        <v>0</v>
      </c>
      <c r="G20" s="110">
        <f t="shared" si="0"/>
        <v>0</v>
      </c>
      <c r="H20" s="110">
        <v>0</v>
      </c>
      <c r="I20" s="110">
        <f t="shared" si="1"/>
        <v>0</v>
      </c>
      <c r="J20" s="85">
        <f>分析係数表!G23</f>
        <v>0.21448999046711154</v>
      </c>
      <c r="K20" s="111">
        <f t="shared" si="2"/>
        <v>0</v>
      </c>
      <c r="L20" s="79"/>
      <c r="M20" s="80"/>
      <c r="N20" s="81">
        <f>分析係数表!H23</f>
        <v>3.9842224789832265E-5</v>
      </c>
      <c r="O20" s="82">
        <f t="shared" si="3"/>
        <v>1.2928017107465832E-3</v>
      </c>
      <c r="P20" s="76">
        <f>分析係数表!C23</f>
        <v>0</v>
      </c>
      <c r="Q20" s="82">
        <f t="shared" si="4"/>
        <v>0</v>
      </c>
      <c r="R20" s="83">
        <v>0</v>
      </c>
      <c r="S20" s="84">
        <f t="shared" si="5"/>
        <v>0</v>
      </c>
      <c r="T20" s="85">
        <f>分析係数表!F23</f>
        <v>0.43755958055290756</v>
      </c>
      <c r="U20" s="86">
        <f t="shared" si="6"/>
        <v>0</v>
      </c>
      <c r="V20" s="87">
        <f>分析係数表!D23</f>
        <v>4.9571020019065777E-2</v>
      </c>
      <c r="W20" s="167">
        <f t="shared" si="7"/>
        <v>0</v>
      </c>
      <c r="X20" s="76">
        <f>分析係数表!E23</f>
        <v>4.38512869399428E-2</v>
      </c>
      <c r="Y20" s="166">
        <f t="shared" si="8"/>
        <v>0</v>
      </c>
    </row>
    <row r="21" spans="1:25" x14ac:dyDescent="0.2">
      <c r="A21" s="6" t="s">
        <v>9</v>
      </c>
      <c r="B21" s="5" t="s">
        <v>270</v>
      </c>
      <c r="C21" s="90"/>
      <c r="D21" s="107">
        <f>投入係数表!AJ21</f>
        <v>1.0961214165261383E-2</v>
      </c>
      <c r="E21" s="110">
        <f t="shared" si="9"/>
        <v>1.0961214165261384</v>
      </c>
      <c r="F21" s="85">
        <f>分析係数表!C24</f>
        <v>1</v>
      </c>
      <c r="G21" s="110">
        <f t="shared" si="0"/>
        <v>1.0961214165261384</v>
      </c>
      <c r="H21" s="110">
        <v>1.2891093575610324</v>
      </c>
      <c r="I21" s="110">
        <f t="shared" si="1"/>
        <v>1.2891093575610324</v>
      </c>
      <c r="J21" s="85">
        <f>分析係数表!G24</f>
        <v>0.20760410380205191</v>
      </c>
      <c r="K21" s="111">
        <f t="shared" si="2"/>
        <v>0.26762439287929701</v>
      </c>
      <c r="L21" s="79"/>
      <c r="M21" s="80"/>
      <c r="N21" s="81">
        <f>分析係数表!H24</f>
        <v>3.9842224789832264E-4</v>
      </c>
      <c r="O21" s="82">
        <f t="shared" si="3"/>
        <v>1.2928017107465833E-2</v>
      </c>
      <c r="P21" s="76">
        <f>分析係数表!C24</f>
        <v>1</v>
      </c>
      <c r="Q21" s="82">
        <f t="shared" si="4"/>
        <v>1.2928017107465833E-2</v>
      </c>
      <c r="R21" s="83">
        <v>2.7634979993466053E-2</v>
      </c>
      <c r="S21" s="84">
        <f t="shared" si="5"/>
        <v>1.3167443375544985</v>
      </c>
      <c r="T21" s="85">
        <f>分析係数表!F24</f>
        <v>0.38986119493059745</v>
      </c>
      <c r="U21" s="86">
        <f t="shared" si="6"/>
        <v>0.51334752085709479</v>
      </c>
      <c r="V21" s="87">
        <f>分析係数表!D24</f>
        <v>0.12190706095353047</v>
      </c>
      <c r="W21" s="167">
        <f t="shared" si="7"/>
        <v>0</v>
      </c>
      <c r="X21" s="76">
        <f>分析係数表!E24</f>
        <v>0.12492456246228123</v>
      </c>
      <c r="Y21" s="166">
        <f t="shared" si="8"/>
        <v>0</v>
      </c>
    </row>
    <row r="22" spans="1:25" x14ac:dyDescent="0.2">
      <c r="A22" s="6" t="s">
        <v>10</v>
      </c>
      <c r="B22" s="5" t="s">
        <v>271</v>
      </c>
      <c r="C22" s="90"/>
      <c r="D22" s="107">
        <f>投入係数表!AJ22</f>
        <v>0</v>
      </c>
      <c r="E22" s="110">
        <f t="shared" si="9"/>
        <v>0</v>
      </c>
      <c r="F22" s="85">
        <f>分析係数表!C25</f>
        <v>2.3217247097844118E-2</v>
      </c>
      <c r="G22" s="110">
        <f t="shared" si="0"/>
        <v>0</v>
      </c>
      <c r="H22" s="110">
        <v>4.9915599754478783E-3</v>
      </c>
      <c r="I22" s="110">
        <f t="shared" si="1"/>
        <v>4.9915599754478783E-3</v>
      </c>
      <c r="J22" s="85">
        <f>分析係数表!G25</f>
        <v>0.19607843137254902</v>
      </c>
      <c r="K22" s="111">
        <f t="shared" si="2"/>
        <v>9.787372500878193E-4</v>
      </c>
      <c r="L22" s="79"/>
      <c r="M22" s="80"/>
      <c r="N22" s="81">
        <f>分析係数表!H25</f>
        <v>5.5779114705765173E-4</v>
      </c>
      <c r="O22" s="82">
        <f t="shared" si="3"/>
        <v>1.8099223950452166E-2</v>
      </c>
      <c r="P22" s="76">
        <f>分析係数表!C25</f>
        <v>2.3217247097844118E-2</v>
      </c>
      <c r="Q22" s="82">
        <f t="shared" si="4"/>
        <v>4.202141547368663E-4</v>
      </c>
      <c r="R22" s="83">
        <v>1.4420687314978292E-3</v>
      </c>
      <c r="S22" s="84">
        <f t="shared" si="5"/>
        <v>6.4336287069457071E-3</v>
      </c>
      <c r="T22" s="85">
        <f>分析係数表!F25</f>
        <v>0.34640522875816993</v>
      </c>
      <c r="U22" s="86">
        <f t="shared" si="6"/>
        <v>2.2286426239746565E-3</v>
      </c>
      <c r="V22" s="87">
        <f>分析係数表!D25</f>
        <v>3.9215686274509803E-2</v>
      </c>
      <c r="W22" s="167">
        <f t="shared" si="7"/>
        <v>0</v>
      </c>
      <c r="X22" s="76">
        <f>分析係数表!E25</f>
        <v>3.9215686274509803E-2</v>
      </c>
      <c r="Y22" s="166">
        <f t="shared" si="8"/>
        <v>0</v>
      </c>
    </row>
    <row r="23" spans="1:25" x14ac:dyDescent="0.2">
      <c r="A23" s="6" t="s">
        <v>11</v>
      </c>
      <c r="B23" s="5" t="s">
        <v>35</v>
      </c>
      <c r="C23" s="90"/>
      <c r="D23" s="107">
        <f>投入係数表!AJ23</f>
        <v>0</v>
      </c>
      <c r="E23" s="110">
        <f t="shared" si="9"/>
        <v>0</v>
      </c>
      <c r="F23" s="85">
        <f>分析係数表!C26</f>
        <v>0.3263433813892529</v>
      </c>
      <c r="G23" s="110">
        <f t="shared" si="0"/>
        <v>0</v>
      </c>
      <c r="H23" s="110">
        <v>1.3170259293079616E-2</v>
      </c>
      <c r="I23" s="110">
        <f t="shared" si="1"/>
        <v>1.3170259293079616E-2</v>
      </c>
      <c r="J23" s="85">
        <f>分析係数表!G26</f>
        <v>0.19720279720279721</v>
      </c>
      <c r="K23" s="111">
        <f t="shared" si="2"/>
        <v>2.5972119724814351E-3</v>
      </c>
      <c r="L23" s="79"/>
      <c r="M23" s="80"/>
      <c r="N23" s="81">
        <f>分析係数表!H26</f>
        <v>1.195266743694968E-2</v>
      </c>
      <c r="O23" s="82">
        <f t="shared" si="3"/>
        <v>0.387840513223975</v>
      </c>
      <c r="P23" s="76">
        <f>分析係数表!C26</f>
        <v>0.3263433813892529</v>
      </c>
      <c r="Q23" s="82">
        <f t="shared" si="4"/>
        <v>0.12656918452525526</v>
      </c>
      <c r="R23" s="83">
        <v>0.13428643769972431</v>
      </c>
      <c r="S23" s="84">
        <f t="shared" si="5"/>
        <v>0.14745669699280392</v>
      </c>
      <c r="T23" s="85">
        <f>分析係数表!F26</f>
        <v>0.33496503496503499</v>
      </c>
      <c r="U23" s="86">
        <f t="shared" si="6"/>
        <v>4.9392837664023137E-2</v>
      </c>
      <c r="V23" s="87">
        <f>分析係数表!D26</f>
        <v>7.8321678321678329E-2</v>
      </c>
      <c r="W23" s="167">
        <f t="shared" si="7"/>
        <v>0</v>
      </c>
      <c r="X23" s="76">
        <f>分析係数表!E26</f>
        <v>8.3216783216783219E-2</v>
      </c>
      <c r="Y23" s="166">
        <f t="shared" si="8"/>
        <v>0</v>
      </c>
    </row>
    <row r="24" spans="1:25" x14ac:dyDescent="0.2">
      <c r="A24" s="6" t="s">
        <v>12</v>
      </c>
      <c r="B24" s="5" t="s">
        <v>365</v>
      </c>
      <c r="C24" s="90"/>
      <c r="D24" s="107">
        <f>投入係数表!AJ24</f>
        <v>0</v>
      </c>
      <c r="E24" s="110">
        <f t="shared" si="9"/>
        <v>0</v>
      </c>
      <c r="F24" s="85">
        <f>分析係数表!C27</f>
        <v>4.6641791044776171E-2</v>
      </c>
      <c r="G24" s="110">
        <f t="shared" si="0"/>
        <v>0</v>
      </c>
      <c r="H24" s="110">
        <v>2.6730224254561227E-5</v>
      </c>
      <c r="I24" s="110">
        <f t="shared" si="1"/>
        <v>2.6730224254561227E-5</v>
      </c>
      <c r="J24" s="85">
        <f>分析係数表!G27</f>
        <v>0.18461538461538463</v>
      </c>
      <c r="K24" s="111">
        <f t="shared" si="2"/>
        <v>4.9348106316113036E-6</v>
      </c>
      <c r="L24" s="79"/>
      <c r="M24" s="80"/>
      <c r="N24" s="81">
        <f>分析係数表!H27</f>
        <v>1.1394876289892027E-2</v>
      </c>
      <c r="O24" s="82">
        <f t="shared" si="3"/>
        <v>0.36974128927352279</v>
      </c>
      <c r="P24" s="76">
        <f>分析係数表!C27</f>
        <v>4.6641791044776171E-2</v>
      </c>
      <c r="Q24" s="82">
        <f t="shared" si="4"/>
        <v>1.7245395954921791E-2</v>
      </c>
      <c r="R24" s="83">
        <v>1.7299747412083597E-2</v>
      </c>
      <c r="S24" s="84">
        <f t="shared" si="5"/>
        <v>1.7326477636338159E-2</v>
      </c>
      <c r="T24" s="85">
        <f>分析係数表!F27</f>
        <v>0.35384615384615387</v>
      </c>
      <c r="U24" s="86">
        <f t="shared" si="6"/>
        <v>6.1309074713196566E-3</v>
      </c>
      <c r="V24" s="87">
        <f>分析係数表!D27</f>
        <v>3.0769230769230771E-2</v>
      </c>
      <c r="W24" s="167">
        <f t="shared" si="7"/>
        <v>0</v>
      </c>
      <c r="X24" s="76">
        <f>分析係数表!E27</f>
        <v>4.6153846153846156E-2</v>
      </c>
      <c r="Y24" s="166">
        <f t="shared" si="8"/>
        <v>0</v>
      </c>
    </row>
    <row r="25" spans="1:25" x14ac:dyDescent="0.2">
      <c r="A25" s="6" t="s">
        <v>13</v>
      </c>
      <c r="B25" s="5" t="s">
        <v>191</v>
      </c>
      <c r="C25" s="90"/>
      <c r="D25" s="107">
        <f>投入係数表!AJ25</f>
        <v>0</v>
      </c>
      <c r="E25" s="110">
        <f t="shared" si="9"/>
        <v>0</v>
      </c>
      <c r="F25" s="85">
        <f>分析係数表!C28</f>
        <v>2.8632025450689325E-2</v>
      </c>
      <c r="G25" s="110">
        <f t="shared" si="0"/>
        <v>0</v>
      </c>
      <c r="H25" s="110">
        <v>9.9732476753770544E-4</v>
      </c>
      <c r="I25" s="110">
        <f t="shared" si="1"/>
        <v>9.9732476753770544E-4</v>
      </c>
      <c r="J25" s="85">
        <f>分析係数表!G28</f>
        <v>0.12903225806451613</v>
      </c>
      <c r="K25" s="111">
        <f t="shared" si="2"/>
        <v>1.2868706677905876E-4</v>
      </c>
      <c r="L25" s="79"/>
      <c r="M25" s="80"/>
      <c r="N25" s="81">
        <f>分析係数表!H28</f>
        <v>2.2510857006255228E-2</v>
      </c>
      <c r="O25" s="82">
        <f t="shared" si="3"/>
        <v>0.73043296657181944</v>
      </c>
      <c r="P25" s="76">
        <f>分析係数表!C28</f>
        <v>2.8632025450689325E-2</v>
      </c>
      <c r="Q25" s="82">
        <f t="shared" si="4"/>
        <v>2.0913775288906838E-2</v>
      </c>
      <c r="R25" s="83">
        <v>2.1541185183417452E-2</v>
      </c>
      <c r="S25" s="84">
        <f t="shared" si="5"/>
        <v>2.2538509950955157E-2</v>
      </c>
      <c r="T25" s="85">
        <f>分析係数表!F28</f>
        <v>0.22580645161290322</v>
      </c>
      <c r="U25" s="86">
        <f t="shared" si="6"/>
        <v>5.0893409566672935E-3</v>
      </c>
      <c r="V25" s="87">
        <f>分析係数表!D28</f>
        <v>0.15207373271889402</v>
      </c>
      <c r="W25" s="167">
        <f t="shared" si="7"/>
        <v>0</v>
      </c>
      <c r="X25" s="76">
        <f>分析係数表!E28</f>
        <v>9.6774193548387094E-2</v>
      </c>
      <c r="Y25" s="166">
        <f t="shared" si="8"/>
        <v>0</v>
      </c>
    </row>
    <row r="26" spans="1:25" x14ac:dyDescent="0.2">
      <c r="A26" s="6" t="s">
        <v>14</v>
      </c>
      <c r="B26" s="5" t="s">
        <v>50</v>
      </c>
      <c r="C26" s="90"/>
      <c r="D26" s="107">
        <f>投入係数表!AJ26</f>
        <v>5.0590219224283303E-3</v>
      </c>
      <c r="E26" s="110">
        <f t="shared" si="9"/>
        <v>0.50590219224283306</v>
      </c>
      <c r="F26" s="85">
        <f>分析係数表!C29</f>
        <v>0.63560732113144758</v>
      </c>
      <c r="G26" s="110">
        <f t="shared" si="0"/>
        <v>0.32155513716599371</v>
      </c>
      <c r="H26" s="110">
        <v>0.41924731218896544</v>
      </c>
      <c r="I26" s="110">
        <f t="shared" si="1"/>
        <v>0.41924731218896544</v>
      </c>
      <c r="J26" s="85">
        <f>分析係数表!G29</f>
        <v>0.25937031484257872</v>
      </c>
      <c r="K26" s="111">
        <f t="shared" si="2"/>
        <v>0.10874030735935686</v>
      </c>
      <c r="L26" s="79"/>
      <c r="M26" s="80"/>
      <c r="N26" s="81">
        <f>分析係数表!H29</f>
        <v>1.0239451770986892E-2</v>
      </c>
      <c r="O26" s="82">
        <f t="shared" si="3"/>
        <v>0.33225003966187189</v>
      </c>
      <c r="P26" s="76">
        <f>分析係数表!C29</f>
        <v>0.63560732113144758</v>
      </c>
      <c r="Q26" s="82">
        <f t="shared" si="4"/>
        <v>0.21118055765529961</v>
      </c>
      <c r="R26" s="83">
        <v>0.2626942986700378</v>
      </c>
      <c r="S26" s="84">
        <f t="shared" si="5"/>
        <v>0.68194161085900329</v>
      </c>
      <c r="T26" s="85">
        <f>分析係数表!F29</f>
        <v>0.38680659670164919</v>
      </c>
      <c r="U26" s="86">
        <f t="shared" si="6"/>
        <v>0.26377951364561147</v>
      </c>
      <c r="V26" s="87">
        <f>分析係数表!D29</f>
        <v>0.1184407796101949</v>
      </c>
      <c r="W26" s="167">
        <f t="shared" si="7"/>
        <v>0</v>
      </c>
      <c r="X26" s="76">
        <f>分析係数表!E29</f>
        <v>6.5967016491754127E-2</v>
      </c>
      <c r="Y26" s="166">
        <f t="shared" si="8"/>
        <v>0</v>
      </c>
    </row>
    <row r="27" spans="1:25" x14ac:dyDescent="0.2">
      <c r="A27" s="6" t="s">
        <v>15</v>
      </c>
      <c r="B27" s="5" t="s">
        <v>36</v>
      </c>
      <c r="C27" s="90"/>
      <c r="D27" s="107">
        <f>投入係数表!AJ27</f>
        <v>1.6863406408094434E-3</v>
      </c>
      <c r="E27" s="110">
        <f t="shared" si="9"/>
        <v>0.16863406408094433</v>
      </c>
      <c r="F27" s="85">
        <f>分析係数表!C30</f>
        <v>1</v>
      </c>
      <c r="G27" s="110">
        <f t="shared" si="0"/>
        <v>0.16863406408094433</v>
      </c>
      <c r="H27" s="110">
        <v>0.2106298409216551</v>
      </c>
      <c r="I27" s="110">
        <f t="shared" si="1"/>
        <v>0.2106298409216551</v>
      </c>
      <c r="J27" s="85">
        <f>分析係数表!G30</f>
        <v>0.34552666372851476</v>
      </c>
      <c r="K27" s="111">
        <f t="shared" si="2"/>
        <v>7.2778226215327285E-2</v>
      </c>
      <c r="L27" s="79"/>
      <c r="M27" s="80"/>
      <c r="N27" s="81">
        <f>分析係数表!H30</f>
        <v>0</v>
      </c>
      <c r="O27" s="82">
        <f t="shared" si="3"/>
        <v>0</v>
      </c>
      <c r="P27" s="76">
        <f>分析係数表!C30</f>
        <v>1</v>
      </c>
      <c r="Q27" s="82">
        <f t="shared" si="4"/>
        <v>0</v>
      </c>
      <c r="R27" s="83">
        <v>5.4933259940526842E-2</v>
      </c>
      <c r="S27" s="84">
        <f t="shared" si="5"/>
        <v>0.26556310086218193</v>
      </c>
      <c r="T27" s="85">
        <f>分析係数表!F30</f>
        <v>0.44072278536800352</v>
      </c>
      <c r="U27" s="86">
        <f t="shared" si="6"/>
        <v>0.11703970950294489</v>
      </c>
      <c r="V27" s="87">
        <f>分析係数表!D30</f>
        <v>0.15998237108858529</v>
      </c>
      <c r="W27" s="167">
        <f t="shared" si="7"/>
        <v>0</v>
      </c>
      <c r="X27" s="76">
        <f>分析係数表!E30</f>
        <v>8.153371529308065E-2</v>
      </c>
      <c r="Y27" s="166">
        <f t="shared" si="8"/>
        <v>0</v>
      </c>
    </row>
    <row r="28" spans="1:25" x14ac:dyDescent="0.2">
      <c r="A28" s="6" t="s">
        <v>16</v>
      </c>
      <c r="B28" s="5" t="s">
        <v>192</v>
      </c>
      <c r="C28" s="90"/>
      <c r="D28" s="107">
        <f>投入係数表!AJ28</f>
        <v>1.3490725126475547E-2</v>
      </c>
      <c r="E28" s="110">
        <f t="shared" si="9"/>
        <v>1.3490725126475547</v>
      </c>
      <c r="F28" s="85">
        <f>分析係数表!C31</f>
        <v>3.6128152692569859E-2</v>
      </c>
      <c r="G28" s="110">
        <f t="shared" si="0"/>
        <v>4.8739497730279739E-2</v>
      </c>
      <c r="H28" s="110">
        <v>5.4241219305677671E-2</v>
      </c>
      <c r="I28" s="110">
        <f t="shared" si="1"/>
        <v>5.4241219305677671E-2</v>
      </c>
      <c r="J28" s="85">
        <f>分析係数表!G31</f>
        <v>5.6603773584905662E-2</v>
      </c>
      <c r="K28" s="111">
        <f t="shared" si="2"/>
        <v>3.0702576965477928E-3</v>
      </c>
      <c r="L28" s="79"/>
      <c r="M28" s="80"/>
      <c r="N28" s="81">
        <f>分析係数表!H31</f>
        <v>2.4303757121797682E-2</v>
      </c>
      <c r="O28" s="82">
        <f t="shared" si="3"/>
        <v>0.78860904355541583</v>
      </c>
      <c r="P28" s="76">
        <f>分析係数表!C31</f>
        <v>3.6128152692569859E-2</v>
      </c>
      <c r="Q28" s="82">
        <f t="shared" si="4"/>
        <v>2.8490987940311539E-2</v>
      </c>
      <c r="R28" s="83">
        <v>3.2582597143229607E-2</v>
      </c>
      <c r="S28" s="84">
        <f t="shared" si="5"/>
        <v>8.6823816448907271E-2</v>
      </c>
      <c r="T28" s="85">
        <f>分析係数表!F31</f>
        <v>0.33962264150943394</v>
      </c>
      <c r="U28" s="86">
        <f t="shared" si="6"/>
        <v>2.9487333888308129E-2</v>
      </c>
      <c r="V28" s="87">
        <f>分析係数表!D31</f>
        <v>0</v>
      </c>
      <c r="W28" s="167">
        <f t="shared" si="7"/>
        <v>0</v>
      </c>
      <c r="X28" s="76">
        <f>分析係数表!E31</f>
        <v>0</v>
      </c>
      <c r="Y28" s="166">
        <f t="shared" si="8"/>
        <v>0</v>
      </c>
    </row>
    <row r="29" spans="1:25" x14ac:dyDescent="0.2">
      <c r="A29" s="6" t="s">
        <v>17</v>
      </c>
      <c r="B29" s="5" t="s">
        <v>272</v>
      </c>
      <c r="C29" s="90"/>
      <c r="D29" s="107">
        <f>投入係数表!AJ29</f>
        <v>5.0590219224283303E-3</v>
      </c>
      <c r="E29" s="110">
        <f t="shared" si="9"/>
        <v>0.50590219224283306</v>
      </c>
      <c r="F29" s="85">
        <f>分析係数表!C32</f>
        <v>1</v>
      </c>
      <c r="G29" s="110">
        <f t="shared" si="0"/>
        <v>0.50590219224283306</v>
      </c>
      <c r="H29" s="110">
        <v>0.57469971409699927</v>
      </c>
      <c r="I29" s="110">
        <f t="shared" si="1"/>
        <v>0.57469971409699927</v>
      </c>
      <c r="J29" s="85">
        <f>分析係数表!G32</f>
        <v>0.14012738853503184</v>
      </c>
      <c r="K29" s="111">
        <f t="shared" si="2"/>
        <v>8.053117012824193E-2</v>
      </c>
      <c r="L29" s="79"/>
      <c r="M29" s="80"/>
      <c r="N29" s="81">
        <f>分析係数表!H32</f>
        <v>7.0919160125901427E-3</v>
      </c>
      <c r="O29" s="82">
        <f t="shared" si="3"/>
        <v>0.23011870451289179</v>
      </c>
      <c r="P29" s="76">
        <f>分析係数表!C32</f>
        <v>1</v>
      </c>
      <c r="Q29" s="82">
        <f t="shared" si="4"/>
        <v>0.23011870451289179</v>
      </c>
      <c r="R29" s="83">
        <v>0.2778560741663153</v>
      </c>
      <c r="S29" s="84">
        <f t="shared" si="5"/>
        <v>0.85255578826331457</v>
      </c>
      <c r="T29" s="85">
        <f>分析係数表!F32</f>
        <v>0.48195329087048833</v>
      </c>
      <c r="U29" s="86">
        <f t="shared" si="6"/>
        <v>0.41089206780418769</v>
      </c>
      <c r="V29" s="87">
        <f>分析係数表!D32</f>
        <v>1.0615711252653927E-2</v>
      </c>
      <c r="W29" s="167">
        <f t="shared" si="7"/>
        <v>0</v>
      </c>
      <c r="X29" s="76">
        <f>分析係数表!E32</f>
        <v>1.4861995753715499E-2</v>
      </c>
      <c r="Y29" s="166">
        <f t="shared" si="8"/>
        <v>0</v>
      </c>
    </row>
    <row r="30" spans="1:25" x14ac:dyDescent="0.2">
      <c r="A30" s="6" t="s">
        <v>18</v>
      </c>
      <c r="B30" s="5" t="s">
        <v>273</v>
      </c>
      <c r="C30" s="90"/>
      <c r="D30" s="107">
        <f>投入係数表!AJ30</f>
        <v>4.2158516020236085E-3</v>
      </c>
      <c r="E30" s="110">
        <f t="shared" si="9"/>
        <v>0.42158516020236086</v>
      </c>
      <c r="F30" s="85">
        <f>分析係数表!C33</f>
        <v>1</v>
      </c>
      <c r="G30" s="110">
        <f t="shared" si="0"/>
        <v>0.42158516020236086</v>
      </c>
      <c r="H30" s="110">
        <v>0.44181435381282602</v>
      </c>
      <c r="I30" s="110">
        <f t="shared" si="1"/>
        <v>0.44181435381282602</v>
      </c>
      <c r="J30" s="85">
        <f>分析係数表!G33</f>
        <v>0.50577557755775582</v>
      </c>
      <c r="K30" s="111">
        <f t="shared" si="2"/>
        <v>0.22345890997298876</v>
      </c>
      <c r="L30" s="79"/>
      <c r="M30" s="80"/>
      <c r="N30" s="81">
        <f>分析係数表!H33</f>
        <v>1.0358978445356389E-3</v>
      </c>
      <c r="O30" s="82">
        <f t="shared" si="3"/>
        <v>3.3612844479411166E-2</v>
      </c>
      <c r="P30" s="76">
        <f>分析係数表!C33</f>
        <v>1</v>
      </c>
      <c r="Q30" s="82">
        <f t="shared" si="4"/>
        <v>3.3612844479411166E-2</v>
      </c>
      <c r="R30" s="83">
        <v>6.7226579097783734E-2</v>
      </c>
      <c r="S30" s="84">
        <f t="shared" si="5"/>
        <v>0.50904093291060981</v>
      </c>
      <c r="T30" s="85">
        <f>分析係数表!F33</f>
        <v>0.6410891089108911</v>
      </c>
      <c r="U30" s="86">
        <f t="shared" si="6"/>
        <v>0.32634059807883153</v>
      </c>
      <c r="V30" s="87">
        <f>分析係数表!D33</f>
        <v>2.3927392739273929E-2</v>
      </c>
      <c r="W30" s="167">
        <f t="shared" si="7"/>
        <v>0</v>
      </c>
      <c r="X30" s="76">
        <f>分析係数表!E33</f>
        <v>2.0627062706270627E-2</v>
      </c>
      <c r="Y30" s="166">
        <f t="shared" si="8"/>
        <v>0</v>
      </c>
    </row>
    <row r="31" spans="1:25" x14ac:dyDescent="0.2">
      <c r="A31" s="6" t="s">
        <v>19</v>
      </c>
      <c r="B31" s="5" t="s">
        <v>274</v>
      </c>
      <c r="C31" s="90"/>
      <c r="D31" s="107">
        <f>投入係数表!AJ31</f>
        <v>5.0590219224283306E-2</v>
      </c>
      <c r="E31" s="110">
        <f t="shared" si="9"/>
        <v>5.0590219224283306</v>
      </c>
      <c r="F31" s="85">
        <f>分析係数表!C34</f>
        <v>0.1150316455696202</v>
      </c>
      <c r="G31" s="110">
        <f t="shared" si="0"/>
        <v>0.58194761670971429</v>
      </c>
      <c r="H31" s="110">
        <v>0.62131963850203564</v>
      </c>
      <c r="I31" s="110">
        <f t="shared" si="1"/>
        <v>0.62131963850203564</v>
      </c>
      <c r="J31" s="85">
        <f>分析係数表!G34</f>
        <v>0.42702251876563802</v>
      </c>
      <c r="K31" s="111">
        <f t="shared" si="2"/>
        <v>0.26531747699169494</v>
      </c>
      <c r="L31" s="79"/>
      <c r="M31" s="80"/>
      <c r="N31" s="81">
        <f>分析係数表!H34</f>
        <v>0.17339336228535002</v>
      </c>
      <c r="O31" s="82">
        <f t="shared" si="3"/>
        <v>5.6262730451691301</v>
      </c>
      <c r="P31" s="76">
        <f>分析係数表!C34</f>
        <v>0.1150316455696202</v>
      </c>
      <c r="Q31" s="82">
        <f t="shared" si="4"/>
        <v>0.64719944680980313</v>
      </c>
      <c r="R31" s="83">
        <v>0.67617304336333628</v>
      </c>
      <c r="S31" s="84">
        <f t="shared" si="5"/>
        <v>1.2974926818653718</v>
      </c>
      <c r="T31" s="85">
        <f>分析係数表!F34</f>
        <v>0.70141784820683906</v>
      </c>
      <c r="U31" s="86">
        <f t="shared" si="6"/>
        <v>0.91008452497812986</v>
      </c>
      <c r="V31" s="87">
        <f>分析係数表!D34</f>
        <v>0.4553794829024187</v>
      </c>
      <c r="W31" s="167">
        <f t="shared" si="7"/>
        <v>1</v>
      </c>
      <c r="X31" s="76">
        <f>分析係数表!E34</f>
        <v>0.29190992493744788</v>
      </c>
      <c r="Y31" s="166">
        <f t="shared" si="8"/>
        <v>0</v>
      </c>
    </row>
    <row r="32" spans="1:25" x14ac:dyDescent="0.2">
      <c r="A32" s="6" t="s">
        <v>20</v>
      </c>
      <c r="B32" s="5" t="s">
        <v>37</v>
      </c>
      <c r="C32" s="90"/>
      <c r="D32" s="107">
        <f>投入係数表!AJ32</f>
        <v>1.1804384485666104E-2</v>
      </c>
      <c r="E32" s="110">
        <f t="shared" si="9"/>
        <v>1.1804384485666104</v>
      </c>
      <c r="F32" s="85">
        <f>分析係数表!C35</f>
        <v>3.8036267138434332E-2</v>
      </c>
      <c r="G32" s="110">
        <f t="shared" si="0"/>
        <v>4.4899472170158571E-2</v>
      </c>
      <c r="H32" s="110">
        <v>5.2090834422602428E-2</v>
      </c>
      <c r="I32" s="110">
        <f t="shared" si="1"/>
        <v>5.2090834422602428E-2</v>
      </c>
      <c r="J32" s="85">
        <f>分析係数表!G35</f>
        <v>0.34782608695652173</v>
      </c>
      <c r="K32" s="111">
        <f t="shared" si="2"/>
        <v>1.8118551103513889E-2</v>
      </c>
      <c r="L32" s="79"/>
      <c r="M32" s="80"/>
      <c r="N32" s="81">
        <f>分析係数表!H35</f>
        <v>6.6058408701541893E-2</v>
      </c>
      <c r="O32" s="82">
        <f t="shared" si="3"/>
        <v>2.143465236417835</v>
      </c>
      <c r="P32" s="76">
        <f>分析係数表!C35</f>
        <v>3.8036267138434332E-2</v>
      </c>
      <c r="Q32" s="82">
        <f t="shared" si="4"/>
        <v>8.152941633433608E-2</v>
      </c>
      <c r="R32" s="83">
        <v>9.3198832292339384E-2</v>
      </c>
      <c r="S32" s="84">
        <f t="shared" si="5"/>
        <v>0.14528966671494181</v>
      </c>
      <c r="T32" s="85">
        <f>分析係数表!F35</f>
        <v>0.69565217391304346</v>
      </c>
      <c r="U32" s="86">
        <f t="shared" si="6"/>
        <v>0.10107107249735083</v>
      </c>
      <c r="V32" s="87">
        <f>分析係数表!D35</f>
        <v>0.27173913043478259</v>
      </c>
      <c r="W32" s="167">
        <f t="shared" si="7"/>
        <v>0</v>
      </c>
      <c r="X32" s="76">
        <f>分析係数表!E35</f>
        <v>0.25</v>
      </c>
      <c r="Y32" s="166">
        <f t="shared" si="8"/>
        <v>0</v>
      </c>
    </row>
    <row r="33" spans="1:25" x14ac:dyDescent="0.2">
      <c r="A33" s="6" t="s">
        <v>21</v>
      </c>
      <c r="B33" s="5" t="s">
        <v>38</v>
      </c>
      <c r="C33" s="90"/>
      <c r="D33" s="107">
        <f>投入係数表!AJ33</f>
        <v>1.6020236087689713E-2</v>
      </c>
      <c r="E33" s="110">
        <f t="shared" si="9"/>
        <v>1.6020236087689714</v>
      </c>
      <c r="F33" s="85">
        <f>分析係数表!C36</f>
        <v>0.6983193277310924</v>
      </c>
      <c r="G33" s="110">
        <f t="shared" si="0"/>
        <v>1.1187240494848867</v>
      </c>
      <c r="H33" s="110">
        <v>1.1686086285620081</v>
      </c>
      <c r="I33" s="110">
        <f t="shared" si="1"/>
        <v>1.1686086285620081</v>
      </c>
      <c r="J33" s="85">
        <f>分析係数表!G36</f>
        <v>2.0048115477145148E-3</v>
      </c>
      <c r="K33" s="111">
        <f t="shared" si="2"/>
        <v>2.3428400732999361E-3</v>
      </c>
      <c r="L33" s="79"/>
      <c r="M33" s="80"/>
      <c r="N33" s="81">
        <f>分析係数表!H36</f>
        <v>0.13239571297661262</v>
      </c>
      <c r="O33" s="82">
        <f t="shared" si="3"/>
        <v>4.2959800848108962</v>
      </c>
      <c r="P33" s="76">
        <f>分析係数表!C36</f>
        <v>0.6983193277310924</v>
      </c>
      <c r="Q33" s="82">
        <f t="shared" si="4"/>
        <v>2.9999659247713062</v>
      </c>
      <c r="R33" s="83">
        <v>3.0682515878837675</v>
      </c>
      <c r="S33" s="84">
        <f t="shared" si="5"/>
        <v>4.2368602164457752</v>
      </c>
      <c r="T33" s="85">
        <f>分析係数表!F36</f>
        <v>0.90136327185244591</v>
      </c>
      <c r="U33" s="86">
        <f t="shared" si="6"/>
        <v>3.8189501870770259</v>
      </c>
      <c r="V33" s="87">
        <f>分析係数表!D36</f>
        <v>3.6086607858861267E-3</v>
      </c>
      <c r="W33" s="167">
        <f t="shared" si="7"/>
        <v>0</v>
      </c>
      <c r="X33" s="76">
        <f>分析係数表!E36</f>
        <v>4.0096230954290296E-4</v>
      </c>
      <c r="Y33" s="166">
        <f t="shared" si="8"/>
        <v>0</v>
      </c>
    </row>
    <row r="34" spans="1:25" x14ac:dyDescent="0.2">
      <c r="A34" s="6" t="s">
        <v>22</v>
      </c>
      <c r="B34" s="5" t="s">
        <v>377</v>
      </c>
      <c r="C34" s="90"/>
      <c r="D34" s="107">
        <f>投入係数表!AJ34</f>
        <v>1.0961214165261383E-2</v>
      </c>
      <c r="E34" s="110">
        <f t="shared" si="9"/>
        <v>1.0961214165261384</v>
      </c>
      <c r="F34" s="85">
        <f>分析係数表!C37</f>
        <v>0.25193798449612403</v>
      </c>
      <c r="G34" s="110">
        <f t="shared" si="0"/>
        <v>0.27615462044263178</v>
      </c>
      <c r="H34" s="110">
        <v>0.34119432201214961</v>
      </c>
      <c r="I34" s="110">
        <f t="shared" si="1"/>
        <v>0.34119432201214961</v>
      </c>
      <c r="J34" s="85">
        <f>分析係数表!G37</f>
        <v>0.36436436436436437</v>
      </c>
      <c r="K34" s="111">
        <f t="shared" si="2"/>
        <v>0.12431905226468715</v>
      </c>
      <c r="L34" s="79"/>
      <c r="M34" s="80"/>
      <c r="N34" s="81">
        <f>分析係数表!H37</f>
        <v>5.107773218056496E-2</v>
      </c>
      <c r="O34" s="82">
        <f t="shared" si="3"/>
        <v>1.6573717931771197</v>
      </c>
      <c r="P34" s="76">
        <f>分析係数表!C37</f>
        <v>0.25193798449612403</v>
      </c>
      <c r="Q34" s="82">
        <f t="shared" si="4"/>
        <v>0.41755490913377047</v>
      </c>
      <c r="R34" s="83">
        <v>0.46380020472529843</v>
      </c>
      <c r="S34" s="84">
        <f t="shared" si="5"/>
        <v>0.80499452673744809</v>
      </c>
      <c r="T34" s="85">
        <f>分析係数表!F37</f>
        <v>0.67567567567567566</v>
      </c>
      <c r="U34" s="86">
        <f t="shared" si="6"/>
        <v>0.54391522076854604</v>
      </c>
      <c r="V34" s="87">
        <f>分析係数表!D37</f>
        <v>9.1091091091091092E-2</v>
      </c>
      <c r="W34" s="167">
        <f t="shared" si="7"/>
        <v>0</v>
      </c>
      <c r="X34" s="76">
        <f>分析係数表!E37</f>
        <v>7.6576576576576572E-2</v>
      </c>
      <c r="Y34" s="166">
        <f t="shared" si="8"/>
        <v>0</v>
      </c>
    </row>
    <row r="35" spans="1:25" x14ac:dyDescent="0.2">
      <c r="A35" s="6" t="s">
        <v>23</v>
      </c>
      <c r="B35" s="5" t="s">
        <v>193</v>
      </c>
      <c r="C35" s="90"/>
      <c r="D35" s="107">
        <f>投入係数表!AJ35</f>
        <v>1.2647554806070826E-2</v>
      </c>
      <c r="E35" s="110">
        <f t="shared" si="9"/>
        <v>1.2647554806070826</v>
      </c>
      <c r="F35" s="85">
        <f>分析係数表!C38</f>
        <v>5.8638743455497355E-2</v>
      </c>
      <c r="G35" s="110">
        <f t="shared" si="0"/>
        <v>7.4163672161252983E-2</v>
      </c>
      <c r="H35" s="110">
        <v>8.4161673896012909E-2</v>
      </c>
      <c r="I35" s="110">
        <f t="shared" si="1"/>
        <v>8.4161673896012909E-2</v>
      </c>
      <c r="J35" s="85">
        <f>分析係数表!G38</f>
        <v>6.6115702479338845E-2</v>
      </c>
      <c r="K35" s="111">
        <f t="shared" si="2"/>
        <v>5.5644081914719284E-3</v>
      </c>
      <c r="L35" s="79"/>
      <c r="M35" s="80"/>
      <c r="N35" s="81">
        <f>分析係数表!H38</f>
        <v>4.4663133989401971E-2</v>
      </c>
      <c r="O35" s="82">
        <f t="shared" si="3"/>
        <v>1.4492307177469199</v>
      </c>
      <c r="P35" s="76">
        <f>分析係数表!C38</f>
        <v>5.8638743455497355E-2</v>
      </c>
      <c r="Q35" s="82">
        <f t="shared" si="4"/>
        <v>8.498106826578794E-2</v>
      </c>
      <c r="R35" s="83">
        <v>9.5282743193586483E-2</v>
      </c>
      <c r="S35" s="84">
        <f t="shared" si="5"/>
        <v>0.17944441708959941</v>
      </c>
      <c r="T35" s="85">
        <f>分析係数表!F38</f>
        <v>0.57851239669421484</v>
      </c>
      <c r="U35" s="86">
        <f t="shared" si="6"/>
        <v>0.10381081980390047</v>
      </c>
      <c r="V35" s="87">
        <f>分析係数表!D38</f>
        <v>8.2644628099173556E-2</v>
      </c>
      <c r="W35" s="167">
        <f t="shared" si="7"/>
        <v>0</v>
      </c>
      <c r="X35" s="76">
        <f>分析係数表!E38</f>
        <v>0</v>
      </c>
      <c r="Y35" s="166">
        <f t="shared" si="8"/>
        <v>0</v>
      </c>
    </row>
    <row r="36" spans="1:25" x14ac:dyDescent="0.2">
      <c r="A36" s="6" t="s">
        <v>24</v>
      </c>
      <c r="B36" s="5" t="s">
        <v>39</v>
      </c>
      <c r="C36" s="90"/>
      <c r="D36" s="107">
        <f>投入係数表!AJ36</f>
        <v>0</v>
      </c>
      <c r="E36" s="110">
        <f t="shared" si="9"/>
        <v>0</v>
      </c>
      <c r="F36" s="85">
        <f>分析係数表!C39</f>
        <v>1</v>
      </c>
      <c r="G36" s="110">
        <f t="shared" si="0"/>
        <v>0</v>
      </c>
      <c r="H36" s="110">
        <v>0.10300623608873299</v>
      </c>
      <c r="I36" s="110">
        <f t="shared" si="1"/>
        <v>0.10300623608873299</v>
      </c>
      <c r="J36" s="85">
        <f>分析係数表!G39</f>
        <v>0.34956843403205917</v>
      </c>
      <c r="K36" s="111">
        <f t="shared" si="2"/>
        <v>3.6007728645074975E-2</v>
      </c>
      <c r="L36" s="79"/>
      <c r="M36" s="80"/>
      <c r="N36" s="81">
        <f>分析係数表!H39</f>
        <v>4.0639069285628906E-3</v>
      </c>
      <c r="O36" s="82">
        <f t="shared" si="3"/>
        <v>0.13186577449615147</v>
      </c>
      <c r="P36" s="76">
        <f>分析係数表!C39</f>
        <v>1</v>
      </c>
      <c r="Q36" s="82">
        <f t="shared" si="4"/>
        <v>0.13186577449615147</v>
      </c>
      <c r="R36" s="83">
        <v>0.23534426466543573</v>
      </c>
      <c r="S36" s="84">
        <f t="shared" si="5"/>
        <v>0.33835050075416873</v>
      </c>
      <c r="T36" s="85">
        <f>分析係数表!F39</f>
        <v>0.6997533908754624</v>
      </c>
      <c r="U36" s="86">
        <f t="shared" si="6"/>
        <v>0.23676191020714027</v>
      </c>
      <c r="V36" s="87">
        <f>分析係数表!D39</f>
        <v>6.7817509247842175E-2</v>
      </c>
      <c r="W36" s="167">
        <f t="shared" si="7"/>
        <v>0</v>
      </c>
      <c r="X36" s="76">
        <f>分析係数表!E39</f>
        <v>8.0764488286066582E-2</v>
      </c>
      <c r="Y36" s="166">
        <f t="shared" si="8"/>
        <v>0</v>
      </c>
    </row>
    <row r="37" spans="1:25" x14ac:dyDescent="0.2">
      <c r="A37" s="6" t="s">
        <v>25</v>
      </c>
      <c r="B37" s="5" t="s">
        <v>40</v>
      </c>
      <c r="C37" s="90"/>
      <c r="D37" s="107">
        <f>投入係数表!AJ37</f>
        <v>0</v>
      </c>
      <c r="E37" s="110">
        <f t="shared" si="9"/>
        <v>0</v>
      </c>
      <c r="F37" s="85">
        <f>分析係数表!C40</f>
        <v>0.52321668909825036</v>
      </c>
      <c r="G37" s="110">
        <f t="shared" si="0"/>
        <v>0</v>
      </c>
      <c r="H37" s="110">
        <v>1.3973171064028285E-4</v>
      </c>
      <c r="I37" s="110">
        <f t="shared" si="1"/>
        <v>1.3973171064028285E-4</v>
      </c>
      <c r="J37" s="85">
        <f>分析係数表!G40</f>
        <v>0.58262454434993927</v>
      </c>
      <c r="K37" s="111">
        <f t="shared" si="2"/>
        <v>8.141112424303235E-5</v>
      </c>
      <c r="L37" s="79"/>
      <c r="M37" s="80"/>
      <c r="N37" s="81">
        <f>分析係数表!H40</f>
        <v>2.9881668592374198E-2</v>
      </c>
      <c r="O37" s="82">
        <f t="shared" si="3"/>
        <v>0.96960128305993742</v>
      </c>
      <c r="P37" s="76">
        <f>分析係数表!C40</f>
        <v>0.52321668909825036</v>
      </c>
      <c r="Q37" s="82">
        <f t="shared" si="4"/>
        <v>0.50731157306803598</v>
      </c>
      <c r="R37" s="83">
        <v>0.50750142929621345</v>
      </c>
      <c r="S37" s="84">
        <f t="shared" si="5"/>
        <v>0.50764116100685375</v>
      </c>
      <c r="T37" s="85">
        <f>分析係数表!F40</f>
        <v>0.77642770352369384</v>
      </c>
      <c r="U37" s="86">
        <f t="shared" si="6"/>
        <v>0.39414666085465316</v>
      </c>
      <c r="V37" s="87">
        <f>分析係数表!D40</f>
        <v>0.18529769137302551</v>
      </c>
      <c r="W37" s="167">
        <f t="shared" si="7"/>
        <v>0</v>
      </c>
      <c r="X37" s="76">
        <f>分析係数表!E40</f>
        <v>0.10328068043742406</v>
      </c>
      <c r="Y37" s="166">
        <f t="shared" si="8"/>
        <v>0</v>
      </c>
    </row>
    <row r="38" spans="1:25" x14ac:dyDescent="0.2">
      <c r="A38" s="6" t="s">
        <v>26</v>
      </c>
      <c r="B38" s="5" t="s">
        <v>276</v>
      </c>
      <c r="C38" s="75">
        <f>最終需要_まとめ!C39</f>
        <v>100</v>
      </c>
      <c r="D38" s="107">
        <f>投入係数表!AJ38</f>
        <v>2.1079258010118045E-2</v>
      </c>
      <c r="E38" s="110">
        <f t="shared" si="9"/>
        <v>2.1079258010118047</v>
      </c>
      <c r="F38" s="85">
        <f>分析係数表!C41</f>
        <v>0.20545717383447781</v>
      </c>
      <c r="G38" s="110">
        <f t="shared" si="0"/>
        <v>0.43308847772866327</v>
      </c>
      <c r="H38" s="110">
        <v>0.43536301502967023</v>
      </c>
      <c r="I38" s="110">
        <f t="shared" si="1"/>
        <v>100.43536301502967</v>
      </c>
      <c r="J38" s="85">
        <f>分析係数表!G41</f>
        <v>0.49662731871838112</v>
      </c>
      <c r="K38" s="111">
        <f t="shared" si="2"/>
        <v>49.878945038661442</v>
      </c>
      <c r="L38" s="79"/>
      <c r="M38" s="80"/>
      <c r="N38" s="81">
        <f>分析係数表!H41</f>
        <v>5.2870632296107417E-2</v>
      </c>
      <c r="O38" s="82">
        <f t="shared" si="3"/>
        <v>1.7155478701607161</v>
      </c>
      <c r="P38" s="76">
        <f>分析係数表!C41</f>
        <v>0.20545717383447781</v>
      </c>
      <c r="Q38" s="82">
        <f t="shared" si="4"/>
        <v>0.3524716169809784</v>
      </c>
      <c r="R38" s="83">
        <v>0.35448542569334474</v>
      </c>
      <c r="S38" s="84">
        <f t="shared" si="5"/>
        <v>100.78984844072301</v>
      </c>
      <c r="T38" s="85">
        <f>分析係数表!F41</f>
        <v>0.59106239460370991</v>
      </c>
      <c r="U38" s="86">
        <f t="shared" si="6"/>
        <v>59.573089171118738</v>
      </c>
      <c r="V38" s="87">
        <f>分析係数表!D41</f>
        <v>0.2799325463743676</v>
      </c>
      <c r="W38" s="167">
        <f t="shared" si="7"/>
        <v>28</v>
      </c>
      <c r="X38" s="76">
        <f>分析係数表!E41</f>
        <v>0.26559865092748736</v>
      </c>
      <c r="Y38" s="166">
        <f t="shared" si="8"/>
        <v>27</v>
      </c>
    </row>
    <row r="39" spans="1:25" x14ac:dyDescent="0.2">
      <c r="A39" s="6" t="s">
        <v>51</v>
      </c>
      <c r="B39" s="5" t="s">
        <v>367</v>
      </c>
      <c r="C39" s="90"/>
      <c r="D39" s="107">
        <f>投入係数表!AJ39</f>
        <v>8.4317032040472171E-4</v>
      </c>
      <c r="E39" s="110">
        <f t="shared" si="9"/>
        <v>8.4317032040472167E-2</v>
      </c>
      <c r="F39" s="85">
        <f>分析係数表!C42</f>
        <v>0.63260340632603407</v>
      </c>
      <c r="G39" s="110">
        <f>E39*F39</f>
        <v>5.3339241680104045E-2</v>
      </c>
      <c r="H39" s="110">
        <v>6.2055315708316641E-2</v>
      </c>
      <c r="I39" s="110">
        <f>C39+H39</f>
        <v>6.2055315708316641E-2</v>
      </c>
      <c r="J39" s="85">
        <f>分析係数表!G42</f>
        <v>0.48091603053435117</v>
      </c>
      <c r="K39" s="111">
        <f>I39*J39</f>
        <v>2.9843396103999609E-2</v>
      </c>
      <c r="L39" s="79"/>
      <c r="M39" s="80"/>
      <c r="N39" s="81">
        <f>分析係数表!H42</f>
        <v>1.4900992071397267E-2</v>
      </c>
      <c r="O39" s="82">
        <f t="shared" si="3"/>
        <v>0.48350783981922213</v>
      </c>
      <c r="P39" s="76">
        <f>分析係数表!C42</f>
        <v>0.63260340632603407</v>
      </c>
      <c r="Q39" s="82">
        <f>O39*P39</f>
        <v>0.30586870645498238</v>
      </c>
      <c r="R39" s="83">
        <v>0.31096234990432881</v>
      </c>
      <c r="S39" s="84">
        <f>I39+R39</f>
        <v>0.37301766561264543</v>
      </c>
      <c r="T39" s="85">
        <f>分析係数表!F42</f>
        <v>0.54580152671755722</v>
      </c>
      <c r="U39" s="86">
        <f t="shared" si="6"/>
        <v>0.20359361138400112</v>
      </c>
      <c r="V39" s="87">
        <f>分析係数表!D42</f>
        <v>0.26335877862595419</v>
      </c>
      <c r="W39" s="167">
        <f t="shared" si="7"/>
        <v>0</v>
      </c>
      <c r="X39" s="76">
        <f>分析係数表!E42</f>
        <v>0.19083969465648856</v>
      </c>
      <c r="Y39" s="166">
        <f t="shared" si="8"/>
        <v>0</v>
      </c>
    </row>
    <row r="40" spans="1:25" x14ac:dyDescent="0.2">
      <c r="A40" s="6" t="s">
        <v>194</v>
      </c>
      <c r="B40" s="5" t="s">
        <v>41</v>
      </c>
      <c r="C40" s="90"/>
      <c r="D40" s="107">
        <f>投入係数表!AJ40</f>
        <v>5.1433389544688027E-2</v>
      </c>
      <c r="E40" s="110">
        <f t="shared" si="9"/>
        <v>5.1433389544688026</v>
      </c>
      <c r="F40" s="85">
        <f>分析係数表!C43</f>
        <v>0.18460513162279235</v>
      </c>
      <c r="G40" s="110">
        <f>E40*F40</f>
        <v>0.94948676467034854</v>
      </c>
      <c r="H40" s="110">
        <v>1.0487003668156964</v>
      </c>
      <c r="I40" s="110">
        <f>C40+H40</f>
        <v>1.0487003668156964</v>
      </c>
      <c r="J40" s="85">
        <f>分析係数表!G43</f>
        <v>0.34455128205128205</v>
      </c>
      <c r="K40" s="111">
        <f>I40*J40</f>
        <v>0.361331055873998</v>
      </c>
      <c r="L40" s="79"/>
      <c r="M40" s="80"/>
      <c r="N40" s="81">
        <f>分析係数表!H43</f>
        <v>4.0001593688991595E-2</v>
      </c>
      <c r="O40" s="82">
        <f t="shared" si="3"/>
        <v>1.2979729175895696</v>
      </c>
      <c r="P40" s="76">
        <f>分析係数表!C43</f>
        <v>0.18460513162279235</v>
      </c>
      <c r="Q40" s="82">
        <f>O40*P40</f>
        <v>0.2396124612944423</v>
      </c>
      <c r="R40" s="83">
        <v>0.31359111609020779</v>
      </c>
      <c r="S40" s="84">
        <f>I40+R40</f>
        <v>1.3622914829059043</v>
      </c>
      <c r="T40" s="85">
        <f>分析係数表!F43</f>
        <v>0.64423076923076927</v>
      </c>
      <c r="U40" s="86">
        <f t="shared" si="6"/>
        <v>0.87763008994899605</v>
      </c>
      <c r="V40" s="87">
        <f>分析係数表!D43</f>
        <v>0.36378205128205127</v>
      </c>
      <c r="W40" s="167">
        <f t="shared" si="7"/>
        <v>0</v>
      </c>
      <c r="X40" s="76">
        <f>分析係数表!E43</f>
        <v>0.22596153846153846</v>
      </c>
      <c r="Y40" s="166">
        <f t="shared" si="8"/>
        <v>0</v>
      </c>
    </row>
    <row r="41" spans="1:25" x14ac:dyDescent="0.2">
      <c r="A41" s="6" t="s">
        <v>340</v>
      </c>
      <c r="B41" s="5" t="s">
        <v>42</v>
      </c>
      <c r="C41" s="90"/>
      <c r="D41" s="107">
        <f>投入係数表!AJ41</f>
        <v>1.2647554806070826E-2</v>
      </c>
      <c r="E41" s="110">
        <f t="shared" si="9"/>
        <v>1.2647554806070826</v>
      </c>
      <c r="F41" s="85">
        <f>分析係数表!C44</f>
        <v>0.21127596439169138</v>
      </c>
      <c r="G41" s="110">
        <f>E41*F41</f>
        <v>0.26721243388493854</v>
      </c>
      <c r="H41" s="110">
        <v>0.2696493350696948</v>
      </c>
      <c r="I41" s="110">
        <f>C41+H41</f>
        <v>0.2696493350696948</v>
      </c>
      <c r="J41" s="85">
        <f>分析係数表!G44</f>
        <v>0.28586387434554972</v>
      </c>
      <c r="K41" s="111">
        <f>I41*J41</f>
        <v>7.7083003637724259E-2</v>
      </c>
      <c r="L41" s="79"/>
      <c r="M41" s="80"/>
      <c r="N41" s="81">
        <f>分析係数表!H44</f>
        <v>0.11633929638631021</v>
      </c>
      <c r="O41" s="82">
        <f t="shared" si="3"/>
        <v>3.7749809953800231</v>
      </c>
      <c r="P41" s="76">
        <f>分析係数表!C44</f>
        <v>0.21127596439169138</v>
      </c>
      <c r="Q41" s="82">
        <f>O41*P41</f>
        <v>0.79756275035922142</v>
      </c>
      <c r="R41" s="83">
        <v>0.80187225767235026</v>
      </c>
      <c r="S41" s="84">
        <f>I41+R41</f>
        <v>1.0715215927420449</v>
      </c>
      <c r="T41" s="85">
        <f>分析係数表!F44</f>
        <v>0.54973821989528793</v>
      </c>
      <c r="U41" s="86">
        <f t="shared" si="6"/>
        <v>0.58905637297337543</v>
      </c>
      <c r="V41" s="87">
        <f>分析係数表!D44</f>
        <v>0.41256544502617803</v>
      </c>
      <c r="W41" s="167">
        <f t="shared" si="7"/>
        <v>0</v>
      </c>
      <c r="X41" s="76">
        <f>分析係数表!E44</f>
        <v>0.29528795811518327</v>
      </c>
      <c r="Y41" s="166">
        <f t="shared" si="8"/>
        <v>0</v>
      </c>
    </row>
    <row r="42" spans="1:25" x14ac:dyDescent="0.2">
      <c r="A42" s="6" t="s">
        <v>341</v>
      </c>
      <c r="B42" s="5" t="s">
        <v>278</v>
      </c>
      <c r="C42" s="90"/>
      <c r="D42" s="107">
        <f>投入係数表!AJ42</f>
        <v>5.0590219224283303E-3</v>
      </c>
      <c r="E42" s="110">
        <f t="shared" si="9"/>
        <v>0.50590219224283306</v>
      </c>
      <c r="F42" s="85">
        <f>分析係数表!C45</f>
        <v>1</v>
      </c>
      <c r="G42" s="110">
        <f>E42*F42</f>
        <v>0.50590219224283306</v>
      </c>
      <c r="H42" s="110">
        <v>0.52664919860583725</v>
      </c>
      <c r="I42" s="110">
        <f>C42+H42</f>
        <v>0.52664919860583725</v>
      </c>
      <c r="J42" s="85">
        <f>分析係数表!G45</f>
        <v>0</v>
      </c>
      <c r="K42" s="111">
        <f>I42*J42</f>
        <v>0</v>
      </c>
      <c r="L42" s="79"/>
      <c r="M42" s="80"/>
      <c r="N42" s="81">
        <f>分析係数表!H45</f>
        <v>0</v>
      </c>
      <c r="O42" s="82">
        <f t="shared" si="3"/>
        <v>0</v>
      </c>
      <c r="P42" s="76">
        <f>分析係数表!C45</f>
        <v>1</v>
      </c>
      <c r="Q42" s="82">
        <f>O42*P42</f>
        <v>0</v>
      </c>
      <c r="R42" s="83">
        <v>1.9986542693259338E-2</v>
      </c>
      <c r="S42" s="84">
        <f>I42+R42</f>
        <v>0.54663574129909664</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107">
        <f>投入係数表!AJ43</f>
        <v>7.5885328836424954E-3</v>
      </c>
      <c r="E43" s="110">
        <f t="shared" si="9"/>
        <v>0.75885328836424959</v>
      </c>
      <c r="F43" s="85">
        <f>分析係数表!C46</f>
        <v>0.67444574095682608</v>
      </c>
      <c r="G43" s="110">
        <f>E43*F43</f>
        <v>0.51180536834835033</v>
      </c>
      <c r="H43" s="110">
        <v>0.54716156601262755</v>
      </c>
      <c r="I43" s="110">
        <f>C43+H43</f>
        <v>0.54716156601262755</v>
      </c>
      <c r="J43" s="85">
        <f>分析係数表!G46</f>
        <v>1.0362694300518135E-2</v>
      </c>
      <c r="K43" s="111">
        <f>I43*J43</f>
        <v>5.6700680415816326E-3</v>
      </c>
      <c r="L43" s="79"/>
      <c r="M43" s="80"/>
      <c r="N43" s="81">
        <f>分析係数表!H46</f>
        <v>2.3785808199529863E-2</v>
      </c>
      <c r="O43" s="82">
        <f t="shared" si="3"/>
        <v>0.7718026213157102</v>
      </c>
      <c r="P43" s="76">
        <f>分析係数表!C46</f>
        <v>0.67444574095682608</v>
      </c>
      <c r="Q43" s="82">
        <f>O43*P43</f>
        <v>0.52053899080569477</v>
      </c>
      <c r="R43" s="83">
        <v>0.54967014502766576</v>
      </c>
      <c r="S43" s="84">
        <f>I43+R43</f>
        <v>1.0968317110402932</v>
      </c>
      <c r="T43" s="85">
        <f>分析係数表!F46</f>
        <v>0.31433506044905007</v>
      </c>
      <c r="U43" s="86">
        <f t="shared" si="6"/>
        <v>0.34477266219228558</v>
      </c>
      <c r="V43" s="87">
        <f>分析係数表!D46</f>
        <v>0</v>
      </c>
      <c r="W43" s="167">
        <f t="shared" si="7"/>
        <v>0</v>
      </c>
      <c r="X43" s="76">
        <f>分析係数表!E46</f>
        <v>1.7271157167530224E-3</v>
      </c>
      <c r="Y43" s="166">
        <f t="shared" si="8"/>
        <v>0</v>
      </c>
    </row>
    <row r="44" spans="1:25" x14ac:dyDescent="0.2">
      <c r="A44" s="192">
        <v>40</v>
      </c>
      <c r="B44" s="14" t="s">
        <v>150</v>
      </c>
      <c r="C44" s="197">
        <f>SUM(C5:C43)</f>
        <v>100</v>
      </c>
      <c r="D44" s="108">
        <f>投入係数表!AJ44</f>
        <v>0.39713322091062392</v>
      </c>
      <c r="E44" s="96">
        <f>SUM(E5:E43)</f>
        <v>39.713322091062402</v>
      </c>
      <c r="F44" s="98">
        <f>分析係数表!C47</f>
        <v>0.30293510145279712</v>
      </c>
      <c r="G44" s="96">
        <f>SUM(G5:G43)</f>
        <v>7.9471328784826003</v>
      </c>
      <c r="H44" s="96">
        <f>SUM(H5:H43)</f>
        <v>9.3030456026765389</v>
      </c>
      <c r="I44" s="96">
        <f>SUM(I5:I43)</f>
        <v>109.30304560267655</v>
      </c>
      <c r="J44" s="98">
        <f>分析係数表!G47</f>
        <v>0.26248630220382319</v>
      </c>
      <c r="K44" s="112">
        <f>SUM(K5:K43)</f>
        <v>51.751244239279892</v>
      </c>
      <c r="L44" s="94">
        <f>最終需要_まとめ!$L$33</f>
        <v>0.627</v>
      </c>
      <c r="M44" s="91">
        <f>K44*L44</f>
        <v>32.448030138028493</v>
      </c>
      <c r="N44" s="95">
        <f>分析係数表!H47</f>
        <v>1</v>
      </c>
      <c r="O44" s="96">
        <f>SUM(O5:O43)</f>
        <v>32.448030138028493</v>
      </c>
      <c r="P44" s="92">
        <f>分析係数表!C47</f>
        <v>0.30293510145279712</v>
      </c>
      <c r="Q44" s="96">
        <f>SUM(Q5:Q43)</f>
        <v>8.3192122455251454</v>
      </c>
      <c r="R44" s="91">
        <f>SUM(R5:R43)</f>
        <v>9.1712400830290512</v>
      </c>
      <c r="S44" s="97">
        <f>SUM(S5:S43)</f>
        <v>118.4742856857056</v>
      </c>
      <c r="T44" s="98">
        <f>分析係数表!F47</f>
        <v>0.4935102885669061</v>
      </c>
      <c r="U44" s="99">
        <f>SUM(U5:U43)</f>
        <v>70.16898145749451</v>
      </c>
      <c r="V44" s="100">
        <f>分析係数表!D47</f>
        <v>0.11041032509436259</v>
      </c>
      <c r="W44" s="164">
        <f>SUM(W5:W43)</f>
        <v>29</v>
      </c>
      <c r="X44" s="92">
        <f>分析係数表!E47</f>
        <v>8.4451479361987089E-2</v>
      </c>
      <c r="Y44" s="165">
        <f>SUM(Y5:Y43)</f>
        <v>27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367</v>
      </c>
      <c r="S2" s="3" t="s">
        <v>152</v>
      </c>
      <c r="U2" s="64" t="s">
        <v>209</v>
      </c>
      <c r="W2" s="3" t="s">
        <v>130</v>
      </c>
      <c r="Y2" s="3" t="s">
        <v>153</v>
      </c>
    </row>
    <row r="3" spans="1:25" ht="44" x14ac:dyDescent="0.2">
      <c r="B3" s="65"/>
      <c r="C3" s="66" t="s">
        <v>227</v>
      </c>
      <c r="D3" s="66" t="s">
        <v>382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投入係数表!AK5</f>
        <v>3.8167938931297708E-3</v>
      </c>
      <c r="E5" s="110">
        <f>$C$39*D5</f>
        <v>0.38167938931297707</v>
      </c>
      <c r="F5" s="85">
        <f>分析係数表!C8</f>
        <v>0.98909090909090913</v>
      </c>
      <c r="G5" s="110">
        <f t="shared" ref="G5:G38" si="0">E5*F5</f>
        <v>0.37751561415683554</v>
      </c>
      <c r="H5" s="110">
        <f t="array" ref="H5:H43">MMULT(逆行列係数!C5:AO43,'35'!G5:G43)</f>
        <v>0.45713130955718601</v>
      </c>
      <c r="I5" s="110">
        <f t="shared" ref="I5:I38" si="1">C5+H5</f>
        <v>0.45713130955718601</v>
      </c>
      <c r="J5" s="85">
        <f>分析係数表!G8</f>
        <v>0.12014134275618374</v>
      </c>
      <c r="K5" s="111">
        <f t="shared" ref="K5:K38" si="2">I5*J5</f>
        <v>5.4920369346093012E-2</v>
      </c>
      <c r="L5" s="79" t="s">
        <v>177</v>
      </c>
      <c r="M5" s="80" t="s">
        <v>177</v>
      </c>
      <c r="N5" s="81">
        <f>分析係数表!H8</f>
        <v>1.3068249731064983E-2</v>
      </c>
      <c r="O5" s="82">
        <f t="shared" ref="O5:O43" si="3">$M$44*N5</f>
        <v>0.41885954184156154</v>
      </c>
      <c r="P5" s="76">
        <f>分析係数表!C8</f>
        <v>0.98909090909090913</v>
      </c>
      <c r="Q5" s="82">
        <f t="shared" ref="Q5:Q38" si="4">O5*P5</f>
        <v>0.41429016502147181</v>
      </c>
      <c r="R5" s="83">
        <f t="array" ref="R5:R43">MMULT(逆行列係数!C5:AO43,'35'!Q5:Q43)</f>
        <v>0.50478340727452553</v>
      </c>
      <c r="S5" s="84">
        <f t="shared" ref="S5:S38" si="5">I5+R5</f>
        <v>0.96191471683171148</v>
      </c>
      <c r="T5" s="85">
        <f>分析係数表!F8</f>
        <v>0.45141342756183744</v>
      </c>
      <c r="U5" s="86">
        <f t="shared" ref="U5:U38" si="6">S5*T5</f>
        <v>0.43422121934717717</v>
      </c>
      <c r="V5" s="87">
        <f>分析係数表!D8</f>
        <v>0.18992932862190812</v>
      </c>
      <c r="W5" s="167">
        <f t="shared" ref="W5:W38" si="7">ROUND(S5*V5,0)</f>
        <v>0</v>
      </c>
      <c r="X5" s="76">
        <f>分析係数表!E8</f>
        <v>0.11484098939929328</v>
      </c>
      <c r="Y5" s="166">
        <f t="shared" ref="Y5:Y38" si="8">ROUND(S5*X5,0)</f>
        <v>0</v>
      </c>
    </row>
    <row r="6" spans="1:25" x14ac:dyDescent="0.2">
      <c r="A6" s="6" t="s">
        <v>219</v>
      </c>
      <c r="B6" s="5" t="s">
        <v>265</v>
      </c>
      <c r="C6" s="90"/>
      <c r="D6" s="107">
        <f>投入係数表!AK6</f>
        <v>0</v>
      </c>
      <c r="E6" s="110">
        <f t="shared" ref="E6:E43" si="9">$C$39*D6</f>
        <v>0</v>
      </c>
      <c r="F6" s="85">
        <f>分析係数表!C9</f>
        <v>0.97580645161290325</v>
      </c>
      <c r="G6" s="110">
        <f t="shared" si="0"/>
        <v>0</v>
      </c>
      <c r="H6" s="110">
        <v>6.5345831773025803E-2</v>
      </c>
      <c r="I6" s="110">
        <f t="shared" si="1"/>
        <v>6.5345831773025803E-2</v>
      </c>
      <c r="J6" s="85">
        <f>分析係数表!G9</f>
        <v>0.23846153846153847</v>
      </c>
      <c r="K6" s="111">
        <f t="shared" si="2"/>
        <v>1.5582467576644615E-2</v>
      </c>
      <c r="L6" s="79"/>
      <c r="M6" s="80"/>
      <c r="N6" s="81">
        <f>分析係数表!H9</f>
        <v>6.773178214271485E-4</v>
      </c>
      <c r="O6" s="82">
        <f t="shared" si="3"/>
        <v>2.1709183571056542E-2</v>
      </c>
      <c r="P6" s="76">
        <f>分析係数表!C9</f>
        <v>0.97580645161290325</v>
      </c>
      <c r="Q6" s="82">
        <f t="shared" si="4"/>
        <v>2.1183961387885818E-2</v>
      </c>
      <c r="R6" s="83">
        <v>2.9647923733459425E-2</v>
      </c>
      <c r="S6" s="84">
        <f t="shared" si="5"/>
        <v>9.4993755506485228E-2</v>
      </c>
      <c r="T6" s="85">
        <f>分析係数表!F9</f>
        <v>0.65384615384615385</v>
      </c>
      <c r="U6" s="86">
        <f t="shared" si="6"/>
        <v>6.2111301677317265E-2</v>
      </c>
      <c r="V6" s="87">
        <f>分析係数表!D9</f>
        <v>0.11538461538461539</v>
      </c>
      <c r="W6" s="167">
        <f t="shared" si="7"/>
        <v>0</v>
      </c>
      <c r="X6" s="76">
        <f>分析係数表!E9</f>
        <v>0</v>
      </c>
      <c r="Y6" s="166">
        <f t="shared" si="8"/>
        <v>0</v>
      </c>
    </row>
    <row r="7" spans="1:25" x14ac:dyDescent="0.2">
      <c r="A7" s="6" t="s">
        <v>220</v>
      </c>
      <c r="B7" s="5" t="s">
        <v>266</v>
      </c>
      <c r="C7" s="90"/>
      <c r="D7" s="107">
        <f>投入係数表!AK7</f>
        <v>0</v>
      </c>
      <c r="E7" s="110">
        <f t="shared" si="9"/>
        <v>0</v>
      </c>
      <c r="F7" s="85">
        <f>分析係数表!C10</f>
        <v>0</v>
      </c>
      <c r="G7" s="110">
        <f t="shared" si="0"/>
        <v>0</v>
      </c>
      <c r="H7" s="110">
        <v>0</v>
      </c>
      <c r="I7" s="110">
        <f t="shared" si="1"/>
        <v>0</v>
      </c>
      <c r="J7" s="85">
        <f>分析係数表!G10</f>
        <v>0</v>
      </c>
      <c r="K7" s="111">
        <f t="shared" si="2"/>
        <v>0</v>
      </c>
      <c r="L7" s="79"/>
      <c r="M7" s="80"/>
      <c r="N7" s="81">
        <f>分析係数表!H10</f>
        <v>1.354635642854297E-3</v>
      </c>
      <c r="O7" s="82">
        <f t="shared" si="3"/>
        <v>4.3418367142113085E-2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221</v>
      </c>
      <c r="B8" s="5" t="s">
        <v>27</v>
      </c>
      <c r="C8" s="90"/>
      <c r="D8" s="107">
        <f>投入係数表!AK8</f>
        <v>0</v>
      </c>
      <c r="E8" s="110">
        <f t="shared" si="9"/>
        <v>0</v>
      </c>
      <c r="F8" s="85">
        <f>分析係数表!C11</f>
        <v>0.58682634730538918</v>
      </c>
      <c r="G8" s="110">
        <f t="shared" si="0"/>
        <v>0</v>
      </c>
      <c r="H8" s="110">
        <v>1.2881212724209348E-2</v>
      </c>
      <c r="I8" s="110">
        <f t="shared" si="1"/>
        <v>1.2881212724209348E-2</v>
      </c>
      <c r="J8" s="85">
        <f>分析係数表!G11</f>
        <v>0.35416666666666669</v>
      </c>
      <c r="K8" s="111">
        <f t="shared" si="2"/>
        <v>4.5620961731574778E-3</v>
      </c>
      <c r="L8" s="79"/>
      <c r="M8" s="80"/>
      <c r="N8" s="81">
        <f>分析係数表!H11</f>
        <v>-3.9842224789832265E-5</v>
      </c>
      <c r="O8" s="82">
        <f t="shared" si="3"/>
        <v>-1.2770107982974436E-3</v>
      </c>
      <c r="P8" s="76">
        <f>分析係数表!C11</f>
        <v>0.58682634730538918</v>
      </c>
      <c r="Q8" s="82">
        <f t="shared" si="4"/>
        <v>-7.4938358223442794E-4</v>
      </c>
      <c r="R8" s="83">
        <v>8.9096307768916812E-3</v>
      </c>
      <c r="S8" s="84">
        <f t="shared" si="5"/>
        <v>2.1790843501101029E-2</v>
      </c>
      <c r="T8" s="85">
        <f>分析係数表!F11</f>
        <v>0.57638888888888884</v>
      </c>
      <c r="U8" s="86">
        <f t="shared" si="6"/>
        <v>1.2560000073551287E-2</v>
      </c>
      <c r="V8" s="87">
        <f>分析係数表!D11</f>
        <v>0</v>
      </c>
      <c r="W8" s="167">
        <f t="shared" si="7"/>
        <v>0</v>
      </c>
      <c r="X8" s="76">
        <f>分析係数表!E11</f>
        <v>0</v>
      </c>
      <c r="Y8" s="166">
        <f t="shared" si="8"/>
        <v>0</v>
      </c>
    </row>
    <row r="9" spans="1:25" x14ac:dyDescent="0.2">
      <c r="A9" s="6" t="s">
        <v>222</v>
      </c>
      <c r="B9" s="5" t="s">
        <v>190</v>
      </c>
      <c r="C9" s="90"/>
      <c r="D9" s="107">
        <f>投入係数表!AK9</f>
        <v>0</v>
      </c>
      <c r="E9" s="110">
        <f t="shared" si="9"/>
        <v>0</v>
      </c>
      <c r="F9" s="85">
        <f>分析係数表!C12</f>
        <v>4.9122807017544234E-3</v>
      </c>
      <c r="G9" s="110">
        <f t="shared" si="0"/>
        <v>0</v>
      </c>
      <c r="H9" s="110">
        <v>4.6497628848853967E-4</v>
      </c>
      <c r="I9" s="110">
        <f t="shared" si="1"/>
        <v>4.6497628848853967E-4</v>
      </c>
      <c r="J9" s="85">
        <f>分析係数表!G12</f>
        <v>0.15517241379310345</v>
      </c>
      <c r="K9" s="111">
        <f t="shared" si="2"/>
        <v>7.2151493041325128E-5</v>
      </c>
      <c r="L9" s="79"/>
      <c r="M9" s="80"/>
      <c r="N9" s="81">
        <f>分析係数表!H12</f>
        <v>9.8290768556516195E-2</v>
      </c>
      <c r="O9" s="82">
        <f t="shared" si="3"/>
        <v>3.1503856393997935</v>
      </c>
      <c r="P9" s="76">
        <f>分析係数表!C12</f>
        <v>4.9122807017544234E-3</v>
      </c>
      <c r="Q9" s="82">
        <f t="shared" si="4"/>
        <v>1.5475578579507876E-2</v>
      </c>
      <c r="R9" s="83">
        <v>1.6368498795627261E-2</v>
      </c>
      <c r="S9" s="84">
        <f t="shared" si="5"/>
        <v>1.6833475084115802E-2</v>
      </c>
      <c r="T9" s="85">
        <f>分析係数表!F12</f>
        <v>0.31896551724137934</v>
      </c>
      <c r="U9" s="86">
        <f t="shared" si="6"/>
        <v>5.3692980871748678E-3</v>
      </c>
      <c r="V9" s="87">
        <f>分析係数表!D12</f>
        <v>0.18965517241379309</v>
      </c>
      <c r="W9" s="167">
        <f t="shared" si="7"/>
        <v>0</v>
      </c>
      <c r="X9" s="76">
        <f>分析係数表!E12</f>
        <v>0.12931034482758622</v>
      </c>
      <c r="Y9" s="166">
        <f t="shared" si="8"/>
        <v>0</v>
      </c>
    </row>
    <row r="10" spans="1:25" x14ac:dyDescent="0.2">
      <c r="A10" s="6" t="s">
        <v>223</v>
      </c>
      <c r="B10" s="5" t="s">
        <v>28</v>
      </c>
      <c r="C10" s="90"/>
      <c r="D10" s="107">
        <f>投入係数表!AK10</f>
        <v>2.6717557251908396E-2</v>
      </c>
      <c r="E10" s="110">
        <f t="shared" si="9"/>
        <v>2.6717557251908395</v>
      </c>
      <c r="F10" s="85">
        <f>分析係数表!C13</f>
        <v>0</v>
      </c>
      <c r="G10" s="110">
        <f t="shared" si="0"/>
        <v>0</v>
      </c>
      <c r="H10" s="110">
        <v>0</v>
      </c>
      <c r="I10" s="110">
        <f t="shared" si="1"/>
        <v>0</v>
      </c>
      <c r="J10" s="85">
        <f>分析係数表!G13</f>
        <v>0.2471264367816092</v>
      </c>
      <c r="K10" s="111">
        <f t="shared" si="2"/>
        <v>0</v>
      </c>
      <c r="L10" s="79"/>
      <c r="M10" s="80"/>
      <c r="N10" s="81">
        <f>分析係数表!H13</f>
        <v>1.4741623172237938E-2</v>
      </c>
      <c r="O10" s="82">
        <f t="shared" si="3"/>
        <v>0.47249399537005415</v>
      </c>
      <c r="P10" s="76">
        <f>分析係数表!C13</f>
        <v>0</v>
      </c>
      <c r="Q10" s="82">
        <f t="shared" si="4"/>
        <v>0</v>
      </c>
      <c r="R10" s="83">
        <v>0</v>
      </c>
      <c r="S10" s="84">
        <f t="shared" si="5"/>
        <v>0</v>
      </c>
      <c r="T10" s="85">
        <f>分析係数表!F13</f>
        <v>0.38505747126436779</v>
      </c>
      <c r="U10" s="86">
        <f t="shared" si="6"/>
        <v>0</v>
      </c>
      <c r="V10" s="87">
        <f>分析係数表!D13</f>
        <v>0.37931034482758619</v>
      </c>
      <c r="W10" s="167">
        <f t="shared" si="7"/>
        <v>0</v>
      </c>
      <c r="X10" s="76">
        <f>分析係数表!E13</f>
        <v>0.33333333333333331</v>
      </c>
      <c r="Y10" s="166">
        <f t="shared" si="8"/>
        <v>0</v>
      </c>
    </row>
    <row r="11" spans="1:25" x14ac:dyDescent="0.2">
      <c r="A11" s="6" t="s">
        <v>224</v>
      </c>
      <c r="B11" s="5" t="s">
        <v>267</v>
      </c>
      <c r="C11" s="90"/>
      <c r="D11" s="107">
        <f>投入係数表!AK11</f>
        <v>1.5267175572519083E-2</v>
      </c>
      <c r="E11" s="110">
        <f t="shared" si="9"/>
        <v>1.5267175572519083</v>
      </c>
      <c r="F11" s="85">
        <f>分析係数表!C14</f>
        <v>0.28421052631578947</v>
      </c>
      <c r="G11" s="110">
        <f t="shared" si="0"/>
        <v>0.43390920048212128</v>
      </c>
      <c r="H11" s="110">
        <v>0.71549531019917079</v>
      </c>
      <c r="I11" s="110">
        <f t="shared" si="1"/>
        <v>0.71549531019917079</v>
      </c>
      <c r="J11" s="85">
        <f>分析係数表!G14</f>
        <v>0.16638935108153077</v>
      </c>
      <c r="K11" s="111">
        <f t="shared" si="2"/>
        <v>0.1190508003659186</v>
      </c>
      <c r="L11" s="79"/>
      <c r="M11" s="80"/>
      <c r="N11" s="81">
        <f>分析係数表!H14</f>
        <v>1.2351089684848001E-3</v>
      </c>
      <c r="O11" s="82">
        <f t="shared" si="3"/>
        <v>3.9587334747220752E-2</v>
      </c>
      <c r="P11" s="76">
        <f>分析係数表!C14</f>
        <v>0.28421052631578947</v>
      </c>
      <c r="Q11" s="82">
        <f t="shared" si="4"/>
        <v>1.1251137243946951E-2</v>
      </c>
      <c r="R11" s="83">
        <v>4.8661076676465284E-2</v>
      </c>
      <c r="S11" s="84">
        <f t="shared" si="5"/>
        <v>0.76415638687563603</v>
      </c>
      <c r="T11" s="85">
        <f>分析係数表!F14</f>
        <v>0.35440931780366058</v>
      </c>
      <c r="U11" s="86">
        <f t="shared" si="6"/>
        <v>0.27082414376790431</v>
      </c>
      <c r="V11" s="87">
        <f>分析係数表!D14</f>
        <v>9.9833610648918464E-2</v>
      </c>
      <c r="W11" s="167">
        <f t="shared" si="7"/>
        <v>0</v>
      </c>
      <c r="X11" s="76">
        <f>分析係数表!E14</f>
        <v>6.8219633943427616E-2</v>
      </c>
      <c r="Y11" s="166">
        <f t="shared" si="8"/>
        <v>0</v>
      </c>
    </row>
    <row r="12" spans="1:25" x14ac:dyDescent="0.2">
      <c r="A12" s="6" t="s">
        <v>225</v>
      </c>
      <c r="B12" s="5" t="s">
        <v>29</v>
      </c>
      <c r="C12" s="90"/>
      <c r="D12" s="107">
        <f>投入係数表!AK12</f>
        <v>3.8167938931297708E-3</v>
      </c>
      <c r="E12" s="110">
        <f t="shared" si="9"/>
        <v>0.38167938931297707</v>
      </c>
      <c r="F12" s="85">
        <f>分析係数表!C15</f>
        <v>0</v>
      </c>
      <c r="G12" s="110">
        <f t="shared" si="0"/>
        <v>0</v>
      </c>
      <c r="H12" s="110">
        <v>0</v>
      </c>
      <c r="I12" s="110">
        <f t="shared" si="1"/>
        <v>0</v>
      </c>
      <c r="J12" s="85">
        <f>分析係数表!G15</f>
        <v>9.6006144393241163E-2</v>
      </c>
      <c r="K12" s="111">
        <f t="shared" si="2"/>
        <v>0</v>
      </c>
      <c r="L12" s="79"/>
      <c r="M12" s="80"/>
      <c r="N12" s="81">
        <f>分析係数表!H15</f>
        <v>9.1238694768715888E-3</v>
      </c>
      <c r="O12" s="82">
        <f t="shared" si="3"/>
        <v>0.29243547281011462</v>
      </c>
      <c r="P12" s="76">
        <f>分析係数表!C15</f>
        <v>0</v>
      </c>
      <c r="Q12" s="82">
        <f t="shared" si="4"/>
        <v>0</v>
      </c>
      <c r="R12" s="83">
        <v>0</v>
      </c>
      <c r="S12" s="84">
        <f t="shared" si="5"/>
        <v>0</v>
      </c>
      <c r="T12" s="85">
        <f>分析係数表!F15</f>
        <v>0.30337941628264209</v>
      </c>
      <c r="U12" s="86">
        <f t="shared" si="6"/>
        <v>0</v>
      </c>
      <c r="V12" s="87">
        <f>分析係数表!D15</f>
        <v>4.6082949308755762E-2</v>
      </c>
      <c r="W12" s="167">
        <f t="shared" si="7"/>
        <v>0</v>
      </c>
      <c r="X12" s="76">
        <f>分析係数表!E15</f>
        <v>4.3010752688172046E-2</v>
      </c>
      <c r="Y12" s="166">
        <f t="shared" si="8"/>
        <v>0</v>
      </c>
    </row>
    <row r="13" spans="1:25" x14ac:dyDescent="0.2">
      <c r="A13" s="6" t="s">
        <v>226</v>
      </c>
      <c r="B13" s="5" t="s">
        <v>30</v>
      </c>
      <c r="C13" s="90"/>
      <c r="D13" s="107">
        <f>投入係数表!AK13</f>
        <v>3.8167938931297708E-3</v>
      </c>
      <c r="E13" s="110">
        <f t="shared" si="9"/>
        <v>0.38167938931297707</v>
      </c>
      <c r="F13" s="85">
        <f>分析係数表!C16</f>
        <v>1.2870012870012881E-2</v>
      </c>
      <c r="G13" s="110">
        <f t="shared" si="0"/>
        <v>4.9122186526766717E-3</v>
      </c>
      <c r="H13" s="110">
        <v>5.8384898352051226E-3</v>
      </c>
      <c r="I13" s="110">
        <f t="shared" si="1"/>
        <v>5.8384898352051226E-3</v>
      </c>
      <c r="J13" s="85">
        <f>分析係数表!G16</f>
        <v>4.3478260869565216E-2</v>
      </c>
      <c r="K13" s="111">
        <f t="shared" si="2"/>
        <v>2.5384738413935316E-4</v>
      </c>
      <c r="L13" s="79"/>
      <c r="M13" s="80"/>
      <c r="N13" s="81">
        <f>分析係数表!H16</f>
        <v>1.7650105581895694E-2</v>
      </c>
      <c r="O13" s="82">
        <f t="shared" si="3"/>
        <v>0.56571578364576758</v>
      </c>
      <c r="P13" s="76">
        <f>分析係数表!C16</f>
        <v>1.2870012870012881E-2</v>
      </c>
      <c r="Q13" s="82">
        <f t="shared" si="4"/>
        <v>7.2807694162904512E-3</v>
      </c>
      <c r="R13" s="83">
        <v>7.8489355047490026E-3</v>
      </c>
      <c r="S13" s="84">
        <f t="shared" si="5"/>
        <v>1.3687425339954125E-2</v>
      </c>
      <c r="T13" s="85">
        <f>分析係数表!F16</f>
        <v>0.30434782608695654</v>
      </c>
      <c r="U13" s="86">
        <f t="shared" si="6"/>
        <v>4.1657381469425601E-3</v>
      </c>
      <c r="V13" s="87">
        <f>分析係数表!D16</f>
        <v>0</v>
      </c>
      <c r="W13" s="167">
        <f t="shared" si="7"/>
        <v>0</v>
      </c>
      <c r="X13" s="76">
        <f>分析係数表!E16</f>
        <v>0</v>
      </c>
      <c r="Y13" s="166">
        <f t="shared" si="8"/>
        <v>0</v>
      </c>
    </row>
    <row r="14" spans="1:25" x14ac:dyDescent="0.2">
      <c r="A14" s="6" t="s">
        <v>2</v>
      </c>
      <c r="B14" s="5" t="s">
        <v>364</v>
      </c>
      <c r="C14" s="90"/>
      <c r="D14" s="107">
        <f>投入係数表!AK14</f>
        <v>1.1450381679389313E-2</v>
      </c>
      <c r="E14" s="110">
        <f t="shared" si="9"/>
        <v>1.1450381679389312</v>
      </c>
      <c r="F14" s="85">
        <f>分析係数表!C17</f>
        <v>0.42397137745974955</v>
      </c>
      <c r="G14" s="110">
        <f t="shared" si="0"/>
        <v>0.48546340930505671</v>
      </c>
      <c r="H14" s="110">
        <v>0.88442315065563615</v>
      </c>
      <c r="I14" s="110">
        <f t="shared" si="1"/>
        <v>0.88442315065563615</v>
      </c>
      <c r="J14" s="85">
        <f>分析係数表!G17</f>
        <v>0.21220930232558138</v>
      </c>
      <c r="K14" s="111">
        <f t="shared" si="2"/>
        <v>0.18768281976122511</v>
      </c>
      <c r="L14" s="79"/>
      <c r="M14" s="80"/>
      <c r="N14" s="81">
        <f>分析係数表!H17</f>
        <v>2.9483246344475873E-3</v>
      </c>
      <c r="O14" s="82">
        <f t="shared" si="3"/>
        <v>9.449879907401082E-2</v>
      </c>
      <c r="P14" s="76">
        <f>分析係数表!C17</f>
        <v>0.42397137745974955</v>
      </c>
      <c r="Q14" s="82">
        <f t="shared" si="4"/>
        <v>4.0064786011700472E-2</v>
      </c>
      <c r="R14" s="83">
        <v>8.0505333501943388E-2</v>
      </c>
      <c r="S14" s="84">
        <f t="shared" si="5"/>
        <v>0.96492848415757959</v>
      </c>
      <c r="T14" s="85">
        <f>分析係数表!F17</f>
        <v>0.32194767441860467</v>
      </c>
      <c r="U14" s="86">
        <f t="shared" si="6"/>
        <v>0.31065648145480218</v>
      </c>
      <c r="V14" s="87">
        <f>分析係数表!D17</f>
        <v>4.1908914728682169E-2</v>
      </c>
      <c r="W14" s="167">
        <f t="shared" si="7"/>
        <v>0</v>
      </c>
      <c r="X14" s="76">
        <f>分析係数表!E17</f>
        <v>4.2151162790697673E-2</v>
      </c>
      <c r="Y14" s="166">
        <f t="shared" si="8"/>
        <v>0</v>
      </c>
    </row>
    <row r="15" spans="1:25" x14ac:dyDescent="0.2">
      <c r="A15" s="6" t="s">
        <v>3</v>
      </c>
      <c r="B15" s="5" t="s">
        <v>31</v>
      </c>
      <c r="C15" s="90"/>
      <c r="D15" s="107">
        <f>投入係数表!AK15</f>
        <v>0</v>
      </c>
      <c r="E15" s="110">
        <f t="shared" si="9"/>
        <v>0</v>
      </c>
      <c r="F15" s="85">
        <f>分析係数表!C18</f>
        <v>0.3411764705882353</v>
      </c>
      <c r="G15" s="110">
        <f t="shared" si="0"/>
        <v>0</v>
      </c>
      <c r="H15" s="110">
        <v>3.3574249419174085E-2</v>
      </c>
      <c r="I15" s="110">
        <f t="shared" si="1"/>
        <v>3.3574249419174085E-2</v>
      </c>
      <c r="J15" s="85">
        <f>分析係数表!G18</f>
        <v>0.21582733812949639</v>
      </c>
      <c r="K15" s="111">
        <f t="shared" si="2"/>
        <v>7.2462408818361329E-3</v>
      </c>
      <c r="L15" s="79"/>
      <c r="M15" s="80"/>
      <c r="N15" s="81">
        <f>分析係数表!H18</f>
        <v>4.7810669747798716E-4</v>
      </c>
      <c r="O15" s="82">
        <f t="shared" si="3"/>
        <v>1.5324129579569322E-2</v>
      </c>
      <c r="P15" s="76">
        <f>分析係数表!C18</f>
        <v>0.3411764705882353</v>
      </c>
      <c r="Q15" s="82">
        <f t="shared" si="4"/>
        <v>5.228232444794239E-3</v>
      </c>
      <c r="R15" s="83">
        <v>1.0877838010974897E-2</v>
      </c>
      <c r="S15" s="84">
        <f t="shared" si="5"/>
        <v>4.445208743014898E-2</v>
      </c>
      <c r="T15" s="85">
        <f>分析係数表!F18</f>
        <v>0.45899280575539569</v>
      </c>
      <c r="U15" s="86">
        <f t="shared" si="6"/>
        <v>2.0403188331248236E-2</v>
      </c>
      <c r="V15" s="87">
        <f>分析係数表!D18</f>
        <v>0.1223021582733813</v>
      </c>
      <c r="W15" s="167">
        <f t="shared" si="7"/>
        <v>0</v>
      </c>
      <c r="X15" s="76">
        <f>分析係数表!E18</f>
        <v>0.12949640287769784</v>
      </c>
      <c r="Y15" s="166">
        <f t="shared" si="8"/>
        <v>0</v>
      </c>
    </row>
    <row r="16" spans="1:25" x14ac:dyDescent="0.2">
      <c r="A16" s="6" t="s">
        <v>4</v>
      </c>
      <c r="B16" s="5" t="s">
        <v>32</v>
      </c>
      <c r="C16" s="90"/>
      <c r="D16" s="107">
        <f>投入係数表!AK16</f>
        <v>0</v>
      </c>
      <c r="E16" s="110">
        <f t="shared" si="9"/>
        <v>0</v>
      </c>
      <c r="F16" s="85">
        <f>分析係数表!C19</f>
        <v>3.2631144155307767E-2</v>
      </c>
      <c r="G16" s="110">
        <f t="shared" si="0"/>
        <v>0</v>
      </c>
      <c r="H16" s="110">
        <v>5.7217551277912431E-3</v>
      </c>
      <c r="I16" s="110">
        <f t="shared" si="1"/>
        <v>5.7217551277912431E-3</v>
      </c>
      <c r="J16" s="85">
        <f>分析係数表!G19</f>
        <v>5.8988764044943819E-2</v>
      </c>
      <c r="K16" s="111">
        <f t="shared" si="2"/>
        <v>3.3751926315622499E-4</v>
      </c>
      <c r="L16" s="79"/>
      <c r="M16" s="80"/>
      <c r="N16" s="81">
        <f>分析係数表!H19</f>
        <v>-1.1952667436949679E-4</v>
      </c>
      <c r="O16" s="82">
        <f t="shared" si="3"/>
        <v>-3.8310323948923305E-3</v>
      </c>
      <c r="P16" s="76">
        <f>分析係数表!C19</f>
        <v>3.2631144155307767E-2</v>
      </c>
      <c r="Q16" s="82">
        <f t="shared" si="4"/>
        <v>-1.2501097034138558E-4</v>
      </c>
      <c r="R16" s="83">
        <v>8.0426400581731707E-4</v>
      </c>
      <c r="S16" s="84">
        <f t="shared" si="5"/>
        <v>6.5260191336085601E-3</v>
      </c>
      <c r="T16" s="85">
        <f>分析係数表!F19</f>
        <v>0.2443820224719101</v>
      </c>
      <c r="U16" s="86">
        <f t="shared" si="6"/>
        <v>1.5948417545616424E-3</v>
      </c>
      <c r="V16" s="87">
        <f>分析係数表!D19</f>
        <v>4.49438202247191E-2</v>
      </c>
      <c r="W16" s="167">
        <f t="shared" si="7"/>
        <v>0</v>
      </c>
      <c r="X16" s="76">
        <f>分析係数表!E19</f>
        <v>4.7752808988764044E-2</v>
      </c>
      <c r="Y16" s="166">
        <f t="shared" si="8"/>
        <v>0</v>
      </c>
    </row>
    <row r="17" spans="1:25" x14ac:dyDescent="0.2">
      <c r="A17" s="6" t="s">
        <v>5</v>
      </c>
      <c r="B17" s="5" t="s">
        <v>33</v>
      </c>
      <c r="C17" s="90"/>
      <c r="D17" s="107">
        <f>投入係数表!AK17</f>
        <v>0</v>
      </c>
      <c r="E17" s="110">
        <f t="shared" si="9"/>
        <v>0</v>
      </c>
      <c r="F17" s="85">
        <f>分析係数表!C20</f>
        <v>6.4516129032258118E-2</v>
      </c>
      <c r="G17" s="110">
        <f t="shared" si="0"/>
        <v>0</v>
      </c>
      <c r="H17" s="110">
        <v>9.6189676546649013E-3</v>
      </c>
      <c r="I17" s="110">
        <f t="shared" si="1"/>
        <v>9.6189676546649013E-3</v>
      </c>
      <c r="J17" s="85">
        <f>分析係数表!G20</f>
        <v>0.10153846153846154</v>
      </c>
      <c r="K17" s="111">
        <f t="shared" si="2"/>
        <v>9.7669517724289774E-4</v>
      </c>
      <c r="L17" s="79"/>
      <c r="M17" s="80"/>
      <c r="N17" s="81">
        <f>分析係数表!H20</f>
        <v>5.9763337184748399E-4</v>
      </c>
      <c r="O17" s="82">
        <f t="shared" si="3"/>
        <v>1.9155161974461654E-2</v>
      </c>
      <c r="P17" s="76">
        <f>分析係数表!C20</f>
        <v>6.4516129032258118E-2</v>
      </c>
      <c r="Q17" s="82">
        <f t="shared" si="4"/>
        <v>1.2358169015781722E-3</v>
      </c>
      <c r="R17" s="83">
        <v>2.9169294652437614E-3</v>
      </c>
      <c r="S17" s="84">
        <f t="shared" si="5"/>
        <v>1.2535897119908664E-2</v>
      </c>
      <c r="T17" s="85">
        <f>分析係数表!F20</f>
        <v>0.22461538461538461</v>
      </c>
      <c r="U17" s="86">
        <f t="shared" si="6"/>
        <v>2.8157553530871768E-3</v>
      </c>
      <c r="V17" s="87">
        <f>分析係数表!D20</f>
        <v>1.2307692307692308E-2</v>
      </c>
      <c r="W17" s="167">
        <f t="shared" si="7"/>
        <v>0</v>
      </c>
      <c r="X17" s="76">
        <f>分析係数表!E20</f>
        <v>1.2307692307692308E-2</v>
      </c>
      <c r="Y17" s="166">
        <f t="shared" si="8"/>
        <v>0</v>
      </c>
    </row>
    <row r="18" spans="1:25" x14ac:dyDescent="0.2">
      <c r="A18" s="6" t="s">
        <v>6</v>
      </c>
      <c r="B18" s="5" t="s">
        <v>34</v>
      </c>
      <c r="C18" s="90"/>
      <c r="D18" s="107">
        <f>投入係数表!AK18</f>
        <v>3.8167938931297708E-3</v>
      </c>
      <c r="E18" s="110">
        <f t="shared" si="9"/>
        <v>0.38167938931297707</v>
      </c>
      <c r="F18" s="85">
        <f>分析係数表!C21</f>
        <v>0.91527001862197399</v>
      </c>
      <c r="G18" s="110">
        <f t="shared" si="0"/>
        <v>0.34933970176411216</v>
      </c>
      <c r="H18" s="110">
        <v>0.52782346968583294</v>
      </c>
      <c r="I18" s="110">
        <f t="shared" si="1"/>
        <v>0.52782346968583294</v>
      </c>
      <c r="J18" s="85">
        <f>分析係数表!G21</f>
        <v>0.28514332965821387</v>
      </c>
      <c r="K18" s="111">
        <f t="shared" si="2"/>
        <v>0.15050534161796972</v>
      </c>
      <c r="L18" s="79"/>
      <c r="M18" s="80"/>
      <c r="N18" s="81">
        <f>分析係数表!H21</f>
        <v>9.9605561974580657E-4</v>
      </c>
      <c r="O18" s="82">
        <f t="shared" si="3"/>
        <v>3.1925269957436088E-2</v>
      </c>
      <c r="P18" s="76">
        <f>分析係数表!C21</f>
        <v>0.91527001862197399</v>
      </c>
      <c r="Q18" s="82">
        <f t="shared" si="4"/>
        <v>2.9220242428454075E-2</v>
      </c>
      <c r="R18" s="83">
        <v>6.1213754916668618E-2</v>
      </c>
      <c r="S18" s="84">
        <f t="shared" si="5"/>
        <v>0.58903722460250152</v>
      </c>
      <c r="T18" s="85">
        <f>分析係数表!F21</f>
        <v>0.42530319735391398</v>
      </c>
      <c r="U18" s="86">
        <f t="shared" si="6"/>
        <v>0.25051941498391944</v>
      </c>
      <c r="V18" s="87">
        <f>分析係数表!D21</f>
        <v>8.7513781697905177E-2</v>
      </c>
      <c r="W18" s="167">
        <f t="shared" si="7"/>
        <v>0</v>
      </c>
      <c r="X18" s="76">
        <f>分析係数表!E21</f>
        <v>7.5661521499448728E-2</v>
      </c>
      <c r="Y18" s="166">
        <f t="shared" si="8"/>
        <v>0</v>
      </c>
    </row>
    <row r="19" spans="1:25" x14ac:dyDescent="0.2">
      <c r="A19" s="6" t="s">
        <v>7</v>
      </c>
      <c r="B19" s="5" t="s">
        <v>268</v>
      </c>
      <c r="C19" s="90"/>
      <c r="D19" s="107">
        <f>投入係数表!AK19</f>
        <v>0</v>
      </c>
      <c r="E19" s="110">
        <f t="shared" si="9"/>
        <v>0</v>
      </c>
      <c r="F19" s="85">
        <f>分析係数表!C22</f>
        <v>0.14107142857142863</v>
      </c>
      <c r="G19" s="110">
        <f t="shared" si="0"/>
        <v>0</v>
      </c>
      <c r="H19" s="110">
        <v>4.4433136285436233E-3</v>
      </c>
      <c r="I19" s="110">
        <f t="shared" si="1"/>
        <v>4.4433136285436233E-3</v>
      </c>
      <c r="J19" s="85">
        <f>分析係数表!G22</f>
        <v>0.19425587467362923</v>
      </c>
      <c r="K19" s="111">
        <f t="shared" si="2"/>
        <v>8.6313977536199885E-4</v>
      </c>
      <c r="L19" s="79"/>
      <c r="M19" s="80"/>
      <c r="N19" s="81">
        <f>分析係数表!H22</f>
        <v>3.9842224789832265E-5</v>
      </c>
      <c r="O19" s="82">
        <f t="shared" si="3"/>
        <v>1.2770107982974436E-3</v>
      </c>
      <c r="P19" s="76">
        <f>分析係数表!C22</f>
        <v>0.14107142857142863</v>
      </c>
      <c r="Q19" s="82">
        <f t="shared" si="4"/>
        <v>1.8014973761696086E-4</v>
      </c>
      <c r="R19" s="83">
        <v>1.5137662772186982E-3</v>
      </c>
      <c r="S19" s="84">
        <f t="shared" si="5"/>
        <v>5.9570799057623216E-3</v>
      </c>
      <c r="T19" s="85">
        <f>分析係数表!F22</f>
        <v>0.41148825065274153</v>
      </c>
      <c r="U19" s="86">
        <f t="shared" si="6"/>
        <v>2.451268389420736E-3</v>
      </c>
      <c r="V19" s="87">
        <f>分析係数表!D22</f>
        <v>6.2663185378590081E-3</v>
      </c>
      <c r="W19" s="167">
        <f t="shared" si="7"/>
        <v>0</v>
      </c>
      <c r="X19" s="76">
        <f>分析係数表!E22</f>
        <v>5.2219321148825066E-3</v>
      </c>
      <c r="Y19" s="166">
        <f t="shared" si="8"/>
        <v>0</v>
      </c>
    </row>
    <row r="20" spans="1:25" x14ac:dyDescent="0.2">
      <c r="A20" s="6" t="s">
        <v>8</v>
      </c>
      <c r="B20" s="5" t="s">
        <v>269</v>
      </c>
      <c r="C20" s="90"/>
      <c r="D20" s="107">
        <f>投入係数表!AK20</f>
        <v>0</v>
      </c>
      <c r="E20" s="110">
        <f t="shared" si="9"/>
        <v>0</v>
      </c>
      <c r="F20" s="85">
        <f>分析係数表!C23</f>
        <v>0</v>
      </c>
      <c r="G20" s="110">
        <f t="shared" si="0"/>
        <v>0</v>
      </c>
      <c r="H20" s="110">
        <v>0</v>
      </c>
      <c r="I20" s="110">
        <f t="shared" si="1"/>
        <v>0</v>
      </c>
      <c r="J20" s="85">
        <f>分析係数表!G23</f>
        <v>0.21448999046711154</v>
      </c>
      <c r="K20" s="111">
        <f t="shared" si="2"/>
        <v>0</v>
      </c>
      <c r="L20" s="79"/>
      <c r="M20" s="80"/>
      <c r="N20" s="81">
        <f>分析係数表!H23</f>
        <v>3.9842224789832265E-5</v>
      </c>
      <c r="O20" s="82">
        <f t="shared" si="3"/>
        <v>1.2770107982974436E-3</v>
      </c>
      <c r="P20" s="76">
        <f>分析係数表!C23</f>
        <v>0</v>
      </c>
      <c r="Q20" s="82">
        <f t="shared" si="4"/>
        <v>0</v>
      </c>
      <c r="R20" s="83">
        <v>0</v>
      </c>
      <c r="S20" s="84">
        <f t="shared" si="5"/>
        <v>0</v>
      </c>
      <c r="T20" s="85">
        <f>分析係数表!F23</f>
        <v>0.43755958055290756</v>
      </c>
      <c r="U20" s="86">
        <f t="shared" si="6"/>
        <v>0</v>
      </c>
      <c r="V20" s="87">
        <f>分析係数表!D23</f>
        <v>4.9571020019065777E-2</v>
      </c>
      <c r="W20" s="167">
        <f t="shared" si="7"/>
        <v>0</v>
      </c>
      <c r="X20" s="76">
        <f>分析係数表!E23</f>
        <v>4.38512869399428E-2</v>
      </c>
      <c r="Y20" s="166">
        <f t="shared" si="8"/>
        <v>0</v>
      </c>
    </row>
    <row r="21" spans="1:25" x14ac:dyDescent="0.2">
      <c r="A21" s="6" t="s">
        <v>9</v>
      </c>
      <c r="B21" s="5" t="s">
        <v>270</v>
      </c>
      <c r="C21" s="90"/>
      <c r="D21" s="107">
        <f>投入係数表!AK21</f>
        <v>0</v>
      </c>
      <c r="E21" s="110">
        <f t="shared" si="9"/>
        <v>0</v>
      </c>
      <c r="F21" s="85">
        <f>分析係数表!C24</f>
        <v>1</v>
      </c>
      <c r="G21" s="110">
        <f t="shared" si="0"/>
        <v>0</v>
      </c>
      <c r="H21" s="110">
        <v>0.22651524647917634</v>
      </c>
      <c r="I21" s="110">
        <f t="shared" si="1"/>
        <v>0.22651524647917634</v>
      </c>
      <c r="J21" s="85">
        <f>分析係数表!G24</f>
        <v>0.20760410380205191</v>
      </c>
      <c r="K21" s="111">
        <f t="shared" si="2"/>
        <v>4.70254947428103E-2</v>
      </c>
      <c r="L21" s="79"/>
      <c r="M21" s="80"/>
      <c r="N21" s="81">
        <f>分析係数表!H24</f>
        <v>3.9842224789832264E-4</v>
      </c>
      <c r="O21" s="82">
        <f t="shared" si="3"/>
        <v>1.2770107982974436E-2</v>
      </c>
      <c r="P21" s="76">
        <f>分析係数表!C24</f>
        <v>1</v>
      </c>
      <c r="Q21" s="82">
        <f t="shared" si="4"/>
        <v>1.2770107982974436E-2</v>
      </c>
      <c r="R21" s="83">
        <v>2.7297432830600259E-2</v>
      </c>
      <c r="S21" s="84">
        <f t="shared" si="5"/>
        <v>0.25381267930977658</v>
      </c>
      <c r="T21" s="85">
        <f>分析係数表!F24</f>
        <v>0.38986119493059745</v>
      </c>
      <c r="U21" s="86">
        <f t="shared" si="6"/>
        <v>9.8951714444246025E-2</v>
      </c>
      <c r="V21" s="87">
        <f>分析係数表!D24</f>
        <v>0.12190706095353047</v>
      </c>
      <c r="W21" s="167">
        <f t="shared" si="7"/>
        <v>0</v>
      </c>
      <c r="X21" s="76">
        <f>分析係数表!E24</f>
        <v>0.12492456246228123</v>
      </c>
      <c r="Y21" s="166">
        <f t="shared" si="8"/>
        <v>0</v>
      </c>
    </row>
    <row r="22" spans="1:25" x14ac:dyDescent="0.2">
      <c r="A22" s="6" t="s">
        <v>10</v>
      </c>
      <c r="B22" s="5" t="s">
        <v>271</v>
      </c>
      <c r="C22" s="90"/>
      <c r="D22" s="107">
        <f>投入係数表!AK22</f>
        <v>0</v>
      </c>
      <c r="E22" s="110">
        <f t="shared" si="9"/>
        <v>0</v>
      </c>
      <c r="F22" s="85">
        <f>分析係数表!C25</f>
        <v>2.3217247097844118E-2</v>
      </c>
      <c r="G22" s="110">
        <f t="shared" si="0"/>
        <v>0</v>
      </c>
      <c r="H22" s="110">
        <v>3.1021815437870578E-3</v>
      </c>
      <c r="I22" s="110">
        <f t="shared" si="1"/>
        <v>3.1021815437870578E-3</v>
      </c>
      <c r="J22" s="85">
        <f>分析係数表!G25</f>
        <v>0.19607843137254902</v>
      </c>
      <c r="K22" s="111">
        <f t="shared" si="2"/>
        <v>6.0827089093863878E-4</v>
      </c>
      <c r="L22" s="79"/>
      <c r="M22" s="80"/>
      <c r="N22" s="81">
        <f>分析係数表!H25</f>
        <v>5.5779114705765173E-4</v>
      </c>
      <c r="O22" s="82">
        <f t="shared" si="3"/>
        <v>1.787815117616421E-2</v>
      </c>
      <c r="P22" s="76">
        <f>分析係数表!C25</f>
        <v>2.3217247097844118E-2</v>
      </c>
      <c r="Q22" s="82">
        <f t="shared" si="4"/>
        <v>4.1508145350961694E-4</v>
      </c>
      <c r="R22" s="83">
        <v>1.424454598645566E-3</v>
      </c>
      <c r="S22" s="84">
        <f t="shared" si="5"/>
        <v>4.5266361424326235E-3</v>
      </c>
      <c r="T22" s="85">
        <f>分析係数表!F25</f>
        <v>0.34640522875816993</v>
      </c>
      <c r="U22" s="86">
        <f t="shared" si="6"/>
        <v>1.5680504284243729E-3</v>
      </c>
      <c r="V22" s="87">
        <f>分析係数表!D25</f>
        <v>3.9215686274509803E-2</v>
      </c>
      <c r="W22" s="167">
        <f t="shared" si="7"/>
        <v>0</v>
      </c>
      <c r="X22" s="76">
        <f>分析係数表!E25</f>
        <v>3.9215686274509803E-2</v>
      </c>
      <c r="Y22" s="166">
        <f t="shared" si="8"/>
        <v>0</v>
      </c>
    </row>
    <row r="23" spans="1:25" x14ac:dyDescent="0.2">
      <c r="A23" s="6" t="s">
        <v>11</v>
      </c>
      <c r="B23" s="5" t="s">
        <v>35</v>
      </c>
      <c r="C23" s="90"/>
      <c r="D23" s="107">
        <f>投入係数表!AK23</f>
        <v>0</v>
      </c>
      <c r="E23" s="110">
        <f t="shared" si="9"/>
        <v>0</v>
      </c>
      <c r="F23" s="85">
        <f>分析係数表!C26</f>
        <v>0.3263433813892529</v>
      </c>
      <c r="G23" s="110">
        <f t="shared" si="0"/>
        <v>0</v>
      </c>
      <c r="H23" s="110">
        <v>1.1883706843480089E-2</v>
      </c>
      <c r="I23" s="110">
        <f t="shared" si="1"/>
        <v>1.1883706843480089E-2</v>
      </c>
      <c r="J23" s="85">
        <f>分析係数表!G26</f>
        <v>0.19720279720279721</v>
      </c>
      <c r="K23" s="111">
        <f t="shared" si="2"/>
        <v>2.3435002306722973E-3</v>
      </c>
      <c r="L23" s="79"/>
      <c r="M23" s="80"/>
      <c r="N23" s="81">
        <f>分析係数表!H26</f>
        <v>1.195266743694968E-2</v>
      </c>
      <c r="O23" s="82">
        <f t="shared" si="3"/>
        <v>0.38310323948923308</v>
      </c>
      <c r="P23" s="76">
        <f>分析係数表!C26</f>
        <v>0.3263433813892529</v>
      </c>
      <c r="Q23" s="82">
        <f t="shared" si="4"/>
        <v>0.12502320659609309</v>
      </c>
      <c r="R23" s="83">
        <v>0.13264619746551337</v>
      </c>
      <c r="S23" s="84">
        <f t="shared" si="5"/>
        <v>0.14452990430899346</v>
      </c>
      <c r="T23" s="85">
        <f>分析係数表!F26</f>
        <v>0.33496503496503499</v>
      </c>
      <c r="U23" s="86">
        <f t="shared" si="6"/>
        <v>4.8412464450355151E-2</v>
      </c>
      <c r="V23" s="87">
        <f>分析係数表!D26</f>
        <v>7.8321678321678329E-2</v>
      </c>
      <c r="W23" s="167">
        <f t="shared" si="7"/>
        <v>0</v>
      </c>
      <c r="X23" s="76">
        <f>分析係数表!E26</f>
        <v>8.3216783216783219E-2</v>
      </c>
      <c r="Y23" s="166">
        <f t="shared" si="8"/>
        <v>0</v>
      </c>
    </row>
    <row r="24" spans="1:25" x14ac:dyDescent="0.2">
      <c r="A24" s="6" t="s">
        <v>12</v>
      </c>
      <c r="B24" s="5" t="s">
        <v>365</v>
      </c>
      <c r="C24" s="90"/>
      <c r="D24" s="107">
        <f>投入係数表!AK24</f>
        <v>0</v>
      </c>
      <c r="E24" s="110">
        <f t="shared" si="9"/>
        <v>0</v>
      </c>
      <c r="F24" s="85">
        <f>分析係数表!C27</f>
        <v>4.6641791044776171E-2</v>
      </c>
      <c r="G24" s="110">
        <f t="shared" si="0"/>
        <v>0</v>
      </c>
      <c r="H24" s="110">
        <v>4.8821515612384534E-5</v>
      </c>
      <c r="I24" s="110">
        <f t="shared" si="1"/>
        <v>4.8821515612384534E-5</v>
      </c>
      <c r="J24" s="85">
        <f>分析係数表!G27</f>
        <v>0.18461538461538463</v>
      </c>
      <c r="K24" s="111">
        <f t="shared" si="2"/>
        <v>9.0132028822863764E-6</v>
      </c>
      <c r="L24" s="79"/>
      <c r="M24" s="80"/>
      <c r="N24" s="81">
        <f>分析係数表!H27</f>
        <v>1.1394876289892027E-2</v>
      </c>
      <c r="O24" s="82">
        <f t="shared" si="3"/>
        <v>0.36522508831306888</v>
      </c>
      <c r="P24" s="76">
        <f>分析係数表!C27</f>
        <v>4.6641791044776171E-2</v>
      </c>
      <c r="Q24" s="82">
        <f t="shared" si="4"/>
        <v>1.7034752253408083E-2</v>
      </c>
      <c r="R24" s="83">
        <v>1.7088439835286941E-2</v>
      </c>
      <c r="S24" s="84">
        <f t="shared" si="5"/>
        <v>1.7137261350899324E-2</v>
      </c>
      <c r="T24" s="85">
        <f>分析係数表!F27</f>
        <v>0.35384615384615387</v>
      </c>
      <c r="U24" s="86">
        <f t="shared" si="6"/>
        <v>6.0639540164720692E-3</v>
      </c>
      <c r="V24" s="87">
        <f>分析係数表!D27</f>
        <v>3.0769230769230771E-2</v>
      </c>
      <c r="W24" s="167">
        <f t="shared" si="7"/>
        <v>0</v>
      </c>
      <c r="X24" s="76">
        <f>分析係数表!E27</f>
        <v>4.6153846153846156E-2</v>
      </c>
      <c r="Y24" s="166">
        <f t="shared" si="8"/>
        <v>0</v>
      </c>
    </row>
    <row r="25" spans="1:25" x14ac:dyDescent="0.2">
      <c r="A25" s="6" t="s">
        <v>13</v>
      </c>
      <c r="B25" s="5" t="s">
        <v>191</v>
      </c>
      <c r="C25" s="90"/>
      <c r="D25" s="107">
        <f>投入係数表!AK25</f>
        <v>0</v>
      </c>
      <c r="E25" s="110">
        <f t="shared" si="9"/>
        <v>0</v>
      </c>
      <c r="F25" s="85">
        <f>分析係数表!C28</f>
        <v>2.8632025450689325E-2</v>
      </c>
      <c r="G25" s="110">
        <f t="shared" si="0"/>
        <v>0</v>
      </c>
      <c r="H25" s="110">
        <v>1.549674967598798E-3</v>
      </c>
      <c r="I25" s="110">
        <f t="shared" si="1"/>
        <v>1.549674967598798E-3</v>
      </c>
      <c r="J25" s="85">
        <f>分析係数表!G28</f>
        <v>0.12903225806451613</v>
      </c>
      <c r="K25" s="111">
        <f t="shared" si="2"/>
        <v>1.9995806033532877E-4</v>
      </c>
      <c r="L25" s="79"/>
      <c r="M25" s="80"/>
      <c r="N25" s="81">
        <f>分析係数表!H28</f>
        <v>2.2510857006255228E-2</v>
      </c>
      <c r="O25" s="82">
        <f t="shared" si="3"/>
        <v>0.7215111010380556</v>
      </c>
      <c r="P25" s="76">
        <f>分析係数表!C28</f>
        <v>2.8632025450689325E-2</v>
      </c>
      <c r="Q25" s="82">
        <f t="shared" si="4"/>
        <v>2.0658324207876486E-2</v>
      </c>
      <c r="R25" s="83">
        <v>2.127807061104765E-2</v>
      </c>
      <c r="S25" s="84">
        <f t="shared" si="5"/>
        <v>2.2827745578646447E-2</v>
      </c>
      <c r="T25" s="85">
        <f>分析係数表!F28</f>
        <v>0.22580645161290322</v>
      </c>
      <c r="U25" s="86">
        <f t="shared" si="6"/>
        <v>5.1546522274362946E-3</v>
      </c>
      <c r="V25" s="87">
        <f>分析係数表!D28</f>
        <v>0.15207373271889402</v>
      </c>
      <c r="W25" s="167">
        <f t="shared" si="7"/>
        <v>0</v>
      </c>
      <c r="X25" s="76">
        <f>分析係数表!E28</f>
        <v>9.6774193548387094E-2</v>
      </c>
      <c r="Y25" s="166">
        <f t="shared" si="8"/>
        <v>0</v>
      </c>
    </row>
    <row r="26" spans="1:25" x14ac:dyDescent="0.2">
      <c r="A26" s="6" t="s">
        <v>14</v>
      </c>
      <c r="B26" s="5" t="s">
        <v>50</v>
      </c>
      <c r="C26" s="90"/>
      <c r="D26" s="107">
        <f>投入係数表!AK26</f>
        <v>5.3435114503816793E-2</v>
      </c>
      <c r="E26" s="110">
        <f t="shared" si="9"/>
        <v>5.343511450381679</v>
      </c>
      <c r="F26" s="85">
        <f>分析係数表!C29</f>
        <v>0.63560732113144758</v>
      </c>
      <c r="G26" s="110">
        <f t="shared" si="0"/>
        <v>3.3963749984123148</v>
      </c>
      <c r="H26" s="110">
        <v>3.6998679899087574</v>
      </c>
      <c r="I26" s="110">
        <f t="shared" si="1"/>
        <v>3.6998679899087574</v>
      </c>
      <c r="J26" s="85">
        <f>分析係数表!G29</f>
        <v>0.25937031484257872</v>
      </c>
      <c r="K26" s="111">
        <f t="shared" si="2"/>
        <v>0.95963592541861331</v>
      </c>
      <c r="L26" s="79"/>
      <c r="M26" s="80"/>
      <c r="N26" s="81">
        <f>分析係数表!H29</f>
        <v>1.0239451770986892E-2</v>
      </c>
      <c r="O26" s="82">
        <f t="shared" si="3"/>
        <v>0.32819177516244302</v>
      </c>
      <c r="P26" s="76">
        <f>分析係数表!C29</f>
        <v>0.63560732113144758</v>
      </c>
      <c r="Q26" s="82">
        <f t="shared" si="4"/>
        <v>0.20860109502837476</v>
      </c>
      <c r="R26" s="83">
        <v>0.25948562201320458</v>
      </c>
      <c r="S26" s="84">
        <f t="shared" si="5"/>
        <v>3.9593536119219621</v>
      </c>
      <c r="T26" s="85">
        <f>分析係数表!F29</f>
        <v>0.38680659670164919</v>
      </c>
      <c r="U26" s="86">
        <f t="shared" si="6"/>
        <v>1.5315040957659165</v>
      </c>
      <c r="V26" s="87">
        <f>分析係数表!D29</f>
        <v>0.1184407796101949</v>
      </c>
      <c r="W26" s="167">
        <f t="shared" si="7"/>
        <v>0</v>
      </c>
      <c r="X26" s="76">
        <f>分析係数表!E29</f>
        <v>6.5967016491754127E-2</v>
      </c>
      <c r="Y26" s="166">
        <f t="shared" si="8"/>
        <v>0</v>
      </c>
    </row>
    <row r="27" spans="1:25" x14ac:dyDescent="0.2">
      <c r="A27" s="6" t="s">
        <v>15</v>
      </c>
      <c r="B27" s="5" t="s">
        <v>36</v>
      </c>
      <c r="C27" s="90"/>
      <c r="D27" s="107">
        <f>投入係数表!AK27</f>
        <v>3.8167938931297708E-3</v>
      </c>
      <c r="E27" s="110">
        <f t="shared" si="9"/>
        <v>0.38167938931297707</v>
      </c>
      <c r="F27" s="85">
        <f>分析係数表!C30</f>
        <v>1</v>
      </c>
      <c r="G27" s="110">
        <f t="shared" si="0"/>
        <v>0.38167938931297707</v>
      </c>
      <c r="H27" s="110">
        <v>0.42576660995072252</v>
      </c>
      <c r="I27" s="110">
        <f t="shared" si="1"/>
        <v>0.42576660995072252</v>
      </c>
      <c r="J27" s="85">
        <f>分析係数表!G30</f>
        <v>0.34552666372851476</v>
      </c>
      <c r="K27" s="111">
        <f t="shared" si="2"/>
        <v>0.14711371626327302</v>
      </c>
      <c r="L27" s="79"/>
      <c r="M27" s="80"/>
      <c r="N27" s="81">
        <f>分析係数表!H30</f>
        <v>0</v>
      </c>
      <c r="O27" s="82">
        <f t="shared" si="3"/>
        <v>0</v>
      </c>
      <c r="P27" s="76">
        <f>分析係数表!C30</f>
        <v>1</v>
      </c>
      <c r="Q27" s="82">
        <f t="shared" si="4"/>
        <v>0</v>
      </c>
      <c r="R27" s="83">
        <v>5.4262278233853718E-2</v>
      </c>
      <c r="S27" s="84">
        <f t="shared" si="5"/>
        <v>0.48002888818457623</v>
      </c>
      <c r="T27" s="85">
        <f>分析係数表!F30</f>
        <v>0.44072278536800352</v>
      </c>
      <c r="U27" s="86">
        <f t="shared" si="6"/>
        <v>0.21155966865781234</v>
      </c>
      <c r="V27" s="87">
        <f>分析係数表!D30</f>
        <v>0.15998237108858529</v>
      </c>
      <c r="W27" s="167">
        <f t="shared" si="7"/>
        <v>0</v>
      </c>
      <c r="X27" s="76">
        <f>分析係数表!E30</f>
        <v>8.153371529308065E-2</v>
      </c>
      <c r="Y27" s="166">
        <f t="shared" si="8"/>
        <v>0</v>
      </c>
    </row>
    <row r="28" spans="1:25" x14ac:dyDescent="0.2">
      <c r="A28" s="6" t="s">
        <v>16</v>
      </c>
      <c r="B28" s="5" t="s">
        <v>192</v>
      </c>
      <c r="C28" s="90"/>
      <c r="D28" s="107">
        <f>投入係数表!AK28</f>
        <v>3.8167938931297708E-3</v>
      </c>
      <c r="E28" s="110">
        <f t="shared" si="9"/>
        <v>0.38167938931297707</v>
      </c>
      <c r="F28" s="85">
        <f>分析係数表!C31</f>
        <v>3.6128152692569859E-2</v>
      </c>
      <c r="G28" s="110">
        <f t="shared" si="0"/>
        <v>1.3789371256706052E-2</v>
      </c>
      <c r="H28" s="110">
        <v>2.0562895663493098E-2</v>
      </c>
      <c r="I28" s="110">
        <f t="shared" si="1"/>
        <v>2.0562895663493098E-2</v>
      </c>
      <c r="J28" s="85">
        <f>分析係数表!G31</f>
        <v>5.6603773584905662E-2</v>
      </c>
      <c r="K28" s="111">
        <f t="shared" si="2"/>
        <v>1.1639374903864019E-3</v>
      </c>
      <c r="L28" s="79"/>
      <c r="M28" s="80"/>
      <c r="N28" s="81">
        <f>分析係数表!H31</f>
        <v>2.4303757121797682E-2</v>
      </c>
      <c r="O28" s="82">
        <f t="shared" si="3"/>
        <v>0.77897658696144056</v>
      </c>
      <c r="P28" s="76">
        <f>分析係数表!C31</f>
        <v>3.6128152692569859E-2</v>
      </c>
      <c r="Q28" s="82">
        <f t="shared" si="4"/>
        <v>2.8142985077679847E-2</v>
      </c>
      <c r="R28" s="83">
        <v>3.2184617364445729E-2</v>
      </c>
      <c r="S28" s="84">
        <f t="shared" si="5"/>
        <v>5.2747513027938828E-2</v>
      </c>
      <c r="T28" s="85">
        <f>分析係数表!F31</f>
        <v>0.33962264150943394</v>
      </c>
      <c r="U28" s="86">
        <f t="shared" si="6"/>
        <v>1.7914249707601866E-2</v>
      </c>
      <c r="V28" s="87">
        <f>分析係数表!D31</f>
        <v>0</v>
      </c>
      <c r="W28" s="167">
        <f t="shared" si="7"/>
        <v>0</v>
      </c>
      <c r="X28" s="76">
        <f>分析係数表!E31</f>
        <v>0</v>
      </c>
      <c r="Y28" s="166">
        <f t="shared" si="8"/>
        <v>0</v>
      </c>
    </row>
    <row r="29" spans="1:25" x14ac:dyDescent="0.2">
      <c r="A29" s="6" t="s">
        <v>17</v>
      </c>
      <c r="B29" s="5" t="s">
        <v>272</v>
      </c>
      <c r="C29" s="90"/>
      <c r="D29" s="107">
        <f>投入係数表!AK29</f>
        <v>3.8167938931297708E-3</v>
      </c>
      <c r="E29" s="110">
        <f t="shared" si="9"/>
        <v>0.38167938931297707</v>
      </c>
      <c r="F29" s="85">
        <f>分析係数表!C32</f>
        <v>1</v>
      </c>
      <c r="G29" s="110">
        <f t="shared" si="0"/>
        <v>0.38167938931297707</v>
      </c>
      <c r="H29" s="110">
        <v>0.43491367897111755</v>
      </c>
      <c r="I29" s="110">
        <f t="shared" si="1"/>
        <v>0.43491367897111755</v>
      </c>
      <c r="J29" s="85">
        <f>分析係数表!G32</f>
        <v>0.14012738853503184</v>
      </c>
      <c r="K29" s="111">
        <f t="shared" si="2"/>
        <v>6.0943318072385899E-2</v>
      </c>
      <c r="L29" s="79"/>
      <c r="M29" s="80"/>
      <c r="N29" s="81">
        <f>分析係数表!H32</f>
        <v>7.0919160125901427E-3</v>
      </c>
      <c r="O29" s="82">
        <f t="shared" si="3"/>
        <v>0.22730792209694495</v>
      </c>
      <c r="P29" s="76">
        <f>分析係数表!C32</f>
        <v>1</v>
      </c>
      <c r="Q29" s="82">
        <f t="shared" si="4"/>
        <v>0.22730792209694495</v>
      </c>
      <c r="R29" s="83">
        <v>0.27446220416742118</v>
      </c>
      <c r="S29" s="84">
        <f t="shared" si="5"/>
        <v>0.70937588313853872</v>
      </c>
      <c r="T29" s="85">
        <f>分析係数表!F32</f>
        <v>0.48195329087048833</v>
      </c>
      <c r="U29" s="86">
        <f t="shared" si="6"/>
        <v>0.34188604134277767</v>
      </c>
      <c r="V29" s="87">
        <f>分析係数表!D32</f>
        <v>1.0615711252653927E-2</v>
      </c>
      <c r="W29" s="167">
        <f t="shared" si="7"/>
        <v>0</v>
      </c>
      <c r="X29" s="76">
        <f>分析係数表!E32</f>
        <v>1.4861995753715499E-2</v>
      </c>
      <c r="Y29" s="166">
        <f t="shared" si="8"/>
        <v>0</v>
      </c>
    </row>
    <row r="30" spans="1:25" x14ac:dyDescent="0.2">
      <c r="A30" s="6" t="s">
        <v>18</v>
      </c>
      <c r="B30" s="5" t="s">
        <v>273</v>
      </c>
      <c r="C30" s="90"/>
      <c r="D30" s="107">
        <f>投入係数表!AK30</f>
        <v>0</v>
      </c>
      <c r="E30" s="110">
        <f t="shared" si="9"/>
        <v>0</v>
      </c>
      <c r="F30" s="85">
        <f>分析係数表!C33</f>
        <v>1</v>
      </c>
      <c r="G30" s="110">
        <f t="shared" si="0"/>
        <v>0</v>
      </c>
      <c r="H30" s="110">
        <v>2.0589041271593403E-2</v>
      </c>
      <c r="I30" s="110">
        <f t="shared" si="1"/>
        <v>2.0589041271593403E-2</v>
      </c>
      <c r="J30" s="85">
        <f>分析係数表!G33</f>
        <v>0.50577557755775582</v>
      </c>
      <c r="K30" s="111">
        <f t="shared" si="2"/>
        <v>1.0413434240500624E-2</v>
      </c>
      <c r="L30" s="79"/>
      <c r="M30" s="80"/>
      <c r="N30" s="81">
        <f>分析係数表!H33</f>
        <v>1.0358978445356389E-3</v>
      </c>
      <c r="O30" s="82">
        <f t="shared" si="3"/>
        <v>3.3202280755733539E-2</v>
      </c>
      <c r="P30" s="76">
        <f>分析係数表!C33</f>
        <v>1</v>
      </c>
      <c r="Q30" s="82">
        <f t="shared" si="4"/>
        <v>3.3202280755733539E-2</v>
      </c>
      <c r="R30" s="83">
        <v>6.6405440777835806E-2</v>
      </c>
      <c r="S30" s="84">
        <f t="shared" si="5"/>
        <v>8.6994482049429209E-2</v>
      </c>
      <c r="T30" s="85">
        <f>分析係数表!F33</f>
        <v>0.6410891089108911</v>
      </c>
      <c r="U30" s="86">
        <f t="shared" si="6"/>
        <v>5.5771214977233086E-2</v>
      </c>
      <c r="V30" s="87">
        <f>分析係数表!D33</f>
        <v>2.3927392739273929E-2</v>
      </c>
      <c r="W30" s="167">
        <f t="shared" si="7"/>
        <v>0</v>
      </c>
      <c r="X30" s="76">
        <f>分析係数表!E33</f>
        <v>2.0627062706270627E-2</v>
      </c>
      <c r="Y30" s="166">
        <f t="shared" si="8"/>
        <v>0</v>
      </c>
    </row>
    <row r="31" spans="1:25" x14ac:dyDescent="0.2">
      <c r="A31" s="6" t="s">
        <v>19</v>
      </c>
      <c r="B31" s="5" t="s">
        <v>274</v>
      </c>
      <c r="C31" s="90"/>
      <c r="D31" s="107">
        <f>投入係数表!AK31</f>
        <v>3.8167938931297711E-2</v>
      </c>
      <c r="E31" s="110">
        <f t="shared" si="9"/>
        <v>3.8167938931297711</v>
      </c>
      <c r="F31" s="85">
        <f>分析係数表!C34</f>
        <v>0.1150316455696202</v>
      </c>
      <c r="G31" s="110">
        <f t="shared" si="0"/>
        <v>0.43905208232679466</v>
      </c>
      <c r="H31" s="110">
        <v>0.51980946307412201</v>
      </c>
      <c r="I31" s="110">
        <f t="shared" si="1"/>
        <v>0.51980946307412201</v>
      </c>
      <c r="J31" s="85">
        <f>分析係数表!G34</f>
        <v>0.42702251876563802</v>
      </c>
      <c r="K31" s="111">
        <f t="shared" si="2"/>
        <v>0.22197034620012548</v>
      </c>
      <c r="L31" s="79"/>
      <c r="M31" s="80"/>
      <c r="N31" s="81">
        <f>分析係数表!H34</f>
        <v>0.17339336228535002</v>
      </c>
      <c r="O31" s="82">
        <f t="shared" si="3"/>
        <v>5.5575509941904748</v>
      </c>
      <c r="P31" s="76">
        <f>分析係数表!C34</f>
        <v>0.1150316455696202</v>
      </c>
      <c r="Q31" s="82">
        <f t="shared" si="4"/>
        <v>0.6392942361988091</v>
      </c>
      <c r="R31" s="83">
        <v>0.66791393507204833</v>
      </c>
      <c r="S31" s="84">
        <f t="shared" si="5"/>
        <v>1.1877233981461703</v>
      </c>
      <c r="T31" s="85">
        <f>分析係数表!F34</f>
        <v>0.70141784820683906</v>
      </c>
      <c r="U31" s="86">
        <f t="shared" si="6"/>
        <v>0.83309039019260156</v>
      </c>
      <c r="V31" s="87">
        <f>分析係数表!D34</f>
        <v>0.4553794829024187</v>
      </c>
      <c r="W31" s="167">
        <f t="shared" si="7"/>
        <v>1</v>
      </c>
      <c r="X31" s="76">
        <f>分析係数表!E34</f>
        <v>0.29190992493744788</v>
      </c>
      <c r="Y31" s="166">
        <f t="shared" si="8"/>
        <v>0</v>
      </c>
    </row>
    <row r="32" spans="1:25" x14ac:dyDescent="0.2">
      <c r="A32" s="6" t="s">
        <v>20</v>
      </c>
      <c r="B32" s="5" t="s">
        <v>37</v>
      </c>
      <c r="C32" s="90"/>
      <c r="D32" s="107">
        <f>投入係数表!AK32</f>
        <v>2.6717557251908396E-2</v>
      </c>
      <c r="E32" s="110">
        <f t="shared" si="9"/>
        <v>2.6717557251908395</v>
      </c>
      <c r="F32" s="85">
        <f>分析係数表!C35</f>
        <v>3.8036267138434332E-2</v>
      </c>
      <c r="G32" s="110">
        <f t="shared" si="0"/>
        <v>0.10162361449200012</v>
      </c>
      <c r="H32" s="110">
        <v>0.11103606692184104</v>
      </c>
      <c r="I32" s="110">
        <f t="shared" si="1"/>
        <v>0.11103606692184104</v>
      </c>
      <c r="J32" s="85">
        <f>分析係数表!G35</f>
        <v>0.34782608695652173</v>
      </c>
      <c r="K32" s="111">
        <f t="shared" si="2"/>
        <v>3.8621240668466443E-2</v>
      </c>
      <c r="L32" s="79"/>
      <c r="M32" s="80"/>
      <c r="N32" s="81">
        <f>分析係数表!H35</f>
        <v>6.6058408701541893E-2</v>
      </c>
      <c r="O32" s="82">
        <f t="shared" si="3"/>
        <v>2.1172839035771616</v>
      </c>
      <c r="P32" s="76">
        <f>分析係数表!C35</f>
        <v>3.8036267138434332E-2</v>
      </c>
      <c r="Q32" s="82">
        <f t="shared" si="4"/>
        <v>8.0533576164367959E-2</v>
      </c>
      <c r="R32" s="83">
        <v>9.2060456167944796E-2</v>
      </c>
      <c r="S32" s="84">
        <f t="shared" si="5"/>
        <v>0.20309652308978582</v>
      </c>
      <c r="T32" s="85">
        <f>分析係数表!F35</f>
        <v>0.69565217391304346</v>
      </c>
      <c r="U32" s="86">
        <f t="shared" si="6"/>
        <v>0.14128453780159014</v>
      </c>
      <c r="V32" s="87">
        <f>分析係数表!D35</f>
        <v>0.27173913043478259</v>
      </c>
      <c r="W32" s="167">
        <f t="shared" si="7"/>
        <v>0</v>
      </c>
      <c r="X32" s="76">
        <f>分析係数表!E35</f>
        <v>0.25</v>
      </c>
      <c r="Y32" s="166">
        <f t="shared" si="8"/>
        <v>0</v>
      </c>
    </row>
    <row r="33" spans="1:25" x14ac:dyDescent="0.2">
      <c r="A33" s="6" t="s">
        <v>21</v>
      </c>
      <c r="B33" s="5" t="s">
        <v>38</v>
      </c>
      <c r="C33" s="90"/>
      <c r="D33" s="107">
        <f>投入係数表!AK33</f>
        <v>1.5267175572519083E-2</v>
      </c>
      <c r="E33" s="110">
        <f t="shared" si="9"/>
        <v>1.5267175572519083</v>
      </c>
      <c r="F33" s="85">
        <f>分析係数表!C36</f>
        <v>0.6983193277310924</v>
      </c>
      <c r="G33" s="110">
        <f t="shared" si="0"/>
        <v>1.0661363782154081</v>
      </c>
      <c r="H33" s="110">
        <v>1.1241621273839688</v>
      </c>
      <c r="I33" s="110">
        <f t="shared" si="1"/>
        <v>1.1241621273839688</v>
      </c>
      <c r="J33" s="85">
        <f>分析係数表!G36</f>
        <v>2.0048115477145148E-3</v>
      </c>
      <c r="K33" s="111">
        <f t="shared" si="2"/>
        <v>2.2537332144826959E-3</v>
      </c>
      <c r="L33" s="79"/>
      <c r="M33" s="80"/>
      <c r="N33" s="81">
        <f>分析係数表!H36</f>
        <v>0.13239571297661262</v>
      </c>
      <c r="O33" s="82">
        <f t="shared" si="3"/>
        <v>4.2435068827424054</v>
      </c>
      <c r="P33" s="76">
        <f>分析係数表!C36</f>
        <v>0.6983193277310924</v>
      </c>
      <c r="Q33" s="82">
        <f t="shared" si="4"/>
        <v>2.9633228735789401</v>
      </c>
      <c r="R33" s="83">
        <v>3.0307744622012636</v>
      </c>
      <c r="S33" s="84">
        <f t="shared" si="5"/>
        <v>4.1549365895852324</v>
      </c>
      <c r="T33" s="85">
        <f>分析係数表!F36</f>
        <v>0.90136327185244591</v>
      </c>
      <c r="U33" s="86">
        <f t="shared" si="6"/>
        <v>3.7451072387279885</v>
      </c>
      <c r="V33" s="87">
        <f>分析係数表!D36</f>
        <v>3.6086607858861267E-3</v>
      </c>
      <c r="W33" s="167">
        <f t="shared" si="7"/>
        <v>0</v>
      </c>
      <c r="X33" s="76">
        <f>分析係数表!E36</f>
        <v>4.0096230954290296E-4</v>
      </c>
      <c r="Y33" s="166">
        <f t="shared" si="8"/>
        <v>0</v>
      </c>
    </row>
    <row r="34" spans="1:25" x14ac:dyDescent="0.2">
      <c r="A34" s="6" t="s">
        <v>22</v>
      </c>
      <c r="B34" s="5" t="s">
        <v>377</v>
      </c>
      <c r="C34" s="90"/>
      <c r="D34" s="107">
        <f>投入係数表!AK34</f>
        <v>2.6717557251908396E-2</v>
      </c>
      <c r="E34" s="110">
        <f t="shared" si="9"/>
        <v>2.6717557251908395</v>
      </c>
      <c r="F34" s="85">
        <f>分析係数表!C37</f>
        <v>0.25193798449612403</v>
      </c>
      <c r="G34" s="110">
        <f t="shared" si="0"/>
        <v>0.67311675247056035</v>
      </c>
      <c r="H34" s="110">
        <v>0.86775543838866631</v>
      </c>
      <c r="I34" s="110">
        <f t="shared" si="1"/>
        <v>0.86775543838866631</v>
      </c>
      <c r="J34" s="85">
        <f>分析係数表!G37</f>
        <v>0.36436436436436437</v>
      </c>
      <c r="K34" s="111">
        <f t="shared" si="2"/>
        <v>0.31617915873220676</v>
      </c>
      <c r="L34" s="79"/>
      <c r="M34" s="80"/>
      <c r="N34" s="81">
        <f>分析係数表!H37</f>
        <v>5.107773218056496E-2</v>
      </c>
      <c r="O34" s="82">
        <f t="shared" si="3"/>
        <v>1.6371278434173226</v>
      </c>
      <c r="P34" s="76">
        <f>分析係数表!C37</f>
        <v>0.25193798449612403</v>
      </c>
      <c r="Q34" s="82">
        <f t="shared" si="4"/>
        <v>0.4124546892330464</v>
      </c>
      <c r="R34" s="83">
        <v>0.45813512216404428</v>
      </c>
      <c r="S34" s="84">
        <f t="shared" si="5"/>
        <v>1.3258905605527107</v>
      </c>
      <c r="T34" s="85">
        <f>分析係数表!F37</f>
        <v>0.67567567567567566</v>
      </c>
      <c r="U34" s="86">
        <f t="shared" si="6"/>
        <v>0.89587200037345316</v>
      </c>
      <c r="V34" s="87">
        <f>分析係数表!D37</f>
        <v>9.1091091091091092E-2</v>
      </c>
      <c r="W34" s="167">
        <f t="shared" si="7"/>
        <v>0</v>
      </c>
      <c r="X34" s="76">
        <f>分析係数表!E37</f>
        <v>7.6576576576576572E-2</v>
      </c>
      <c r="Y34" s="166">
        <f t="shared" si="8"/>
        <v>0</v>
      </c>
    </row>
    <row r="35" spans="1:25" x14ac:dyDescent="0.2">
      <c r="A35" s="6" t="s">
        <v>23</v>
      </c>
      <c r="B35" s="5" t="s">
        <v>193</v>
      </c>
      <c r="C35" s="90"/>
      <c r="D35" s="107">
        <f>投入係数表!AK35</f>
        <v>6.4885496183206104E-2</v>
      </c>
      <c r="E35" s="110">
        <f t="shared" si="9"/>
        <v>6.4885496183206106</v>
      </c>
      <c r="F35" s="85">
        <f>分析係数表!C38</f>
        <v>5.8638743455497355E-2</v>
      </c>
      <c r="G35" s="110">
        <f t="shared" si="0"/>
        <v>0.38048039646696757</v>
      </c>
      <c r="H35" s="110">
        <v>0.39747057199470937</v>
      </c>
      <c r="I35" s="110">
        <f t="shared" si="1"/>
        <v>0.39747057199470937</v>
      </c>
      <c r="J35" s="85">
        <f>分析係数表!G38</f>
        <v>6.6115702479338845E-2</v>
      </c>
      <c r="K35" s="111">
        <f t="shared" si="2"/>
        <v>2.6279046082294834E-2</v>
      </c>
      <c r="L35" s="79"/>
      <c r="M35" s="80"/>
      <c r="N35" s="81">
        <f>分析係数表!H38</f>
        <v>4.4663133989401971E-2</v>
      </c>
      <c r="O35" s="82">
        <f t="shared" si="3"/>
        <v>1.4315291048914343</v>
      </c>
      <c r="P35" s="76">
        <f>分析係数表!C38</f>
        <v>5.8638743455497355E-2</v>
      </c>
      <c r="Q35" s="82">
        <f t="shared" si="4"/>
        <v>8.3943067930806581E-2</v>
      </c>
      <c r="R35" s="83">
        <v>9.4118913162131071E-2</v>
      </c>
      <c r="S35" s="84">
        <f t="shared" si="5"/>
        <v>0.49158948515684042</v>
      </c>
      <c r="T35" s="85">
        <f>分析係数表!F38</f>
        <v>0.57851239669421484</v>
      </c>
      <c r="U35" s="86">
        <f t="shared" si="6"/>
        <v>0.28439061124775888</v>
      </c>
      <c r="V35" s="87">
        <f>分析係数表!D38</f>
        <v>8.2644628099173556E-2</v>
      </c>
      <c r="W35" s="167">
        <f t="shared" si="7"/>
        <v>0</v>
      </c>
      <c r="X35" s="76">
        <f>分析係数表!E38</f>
        <v>0</v>
      </c>
      <c r="Y35" s="166">
        <f t="shared" si="8"/>
        <v>0</v>
      </c>
    </row>
    <row r="36" spans="1:25" x14ac:dyDescent="0.2">
      <c r="A36" s="6" t="s">
        <v>24</v>
      </c>
      <c r="B36" s="5" t="s">
        <v>39</v>
      </c>
      <c r="C36" s="90"/>
      <c r="D36" s="107">
        <f>投入係数表!AK36</f>
        <v>0</v>
      </c>
      <c r="E36" s="110">
        <f t="shared" si="9"/>
        <v>0</v>
      </c>
      <c r="F36" s="85">
        <f>分析係数表!C39</f>
        <v>1</v>
      </c>
      <c r="G36" s="110">
        <f t="shared" si="0"/>
        <v>0</v>
      </c>
      <c r="H36" s="110">
        <v>0.15293784663669932</v>
      </c>
      <c r="I36" s="110">
        <f t="shared" si="1"/>
        <v>0.15293784663669932</v>
      </c>
      <c r="J36" s="85">
        <f>分析係数表!G39</f>
        <v>0.34956843403205917</v>
      </c>
      <c r="K36" s="111">
        <f t="shared" si="2"/>
        <v>5.3462243553026208E-2</v>
      </c>
      <c r="L36" s="79"/>
      <c r="M36" s="80"/>
      <c r="N36" s="81">
        <f>分析係数表!H39</f>
        <v>4.0639069285628906E-3</v>
      </c>
      <c r="O36" s="82">
        <f t="shared" si="3"/>
        <v>0.13025510142633923</v>
      </c>
      <c r="P36" s="76">
        <f>分析係数表!C39</f>
        <v>1</v>
      </c>
      <c r="Q36" s="82">
        <f t="shared" si="4"/>
        <v>0.13025510142633923</v>
      </c>
      <c r="R36" s="83">
        <v>0.23246965470178324</v>
      </c>
      <c r="S36" s="84">
        <f t="shared" si="5"/>
        <v>0.38540750133848256</v>
      </c>
      <c r="T36" s="85">
        <f>分析係数表!F39</f>
        <v>0.6997533908754624</v>
      </c>
      <c r="U36" s="86">
        <f t="shared" si="6"/>
        <v>0.26969020593044246</v>
      </c>
      <c r="V36" s="87">
        <f>分析係数表!D39</f>
        <v>6.7817509247842175E-2</v>
      </c>
      <c r="W36" s="167">
        <f t="shared" si="7"/>
        <v>0</v>
      </c>
      <c r="X36" s="76">
        <f>分析係数表!E39</f>
        <v>8.0764488286066582E-2</v>
      </c>
      <c r="Y36" s="166">
        <f t="shared" si="8"/>
        <v>0</v>
      </c>
    </row>
    <row r="37" spans="1:25" x14ac:dyDescent="0.2">
      <c r="A37" s="6" t="s">
        <v>25</v>
      </c>
      <c r="B37" s="5" t="s">
        <v>40</v>
      </c>
      <c r="C37" s="90"/>
      <c r="D37" s="107">
        <f>投入係数表!AK37</f>
        <v>0</v>
      </c>
      <c r="E37" s="110">
        <f t="shared" si="9"/>
        <v>0</v>
      </c>
      <c r="F37" s="85">
        <f>分析係数表!C40</f>
        <v>0.52321668909825036</v>
      </c>
      <c r="G37" s="110">
        <f t="shared" si="0"/>
        <v>0</v>
      </c>
      <c r="H37" s="110">
        <v>4.1980719151394323E-4</v>
      </c>
      <c r="I37" s="110">
        <f t="shared" si="1"/>
        <v>4.1980719151394323E-4</v>
      </c>
      <c r="J37" s="85">
        <f>分析係数表!G40</f>
        <v>0.58262454434993927</v>
      </c>
      <c r="K37" s="111">
        <f t="shared" si="2"/>
        <v>2.4458997367063888E-4</v>
      </c>
      <c r="L37" s="79"/>
      <c r="M37" s="80"/>
      <c r="N37" s="81">
        <f>分析係数表!H40</f>
        <v>2.9881668592374198E-2</v>
      </c>
      <c r="O37" s="82">
        <f t="shared" si="3"/>
        <v>0.95775809872308271</v>
      </c>
      <c r="P37" s="76">
        <f>分析係数表!C40</f>
        <v>0.52321668909825036</v>
      </c>
      <c r="Q37" s="82">
        <f t="shared" si="4"/>
        <v>0.50111502137092656</v>
      </c>
      <c r="R37" s="83">
        <v>0.50130255860226769</v>
      </c>
      <c r="S37" s="84">
        <f t="shared" si="5"/>
        <v>0.5017223657937816</v>
      </c>
      <c r="T37" s="85">
        <f>分析係数表!F40</f>
        <v>0.77642770352369384</v>
      </c>
      <c r="U37" s="86">
        <f t="shared" si="6"/>
        <v>0.38955114427974052</v>
      </c>
      <c r="V37" s="87">
        <f>分析係数表!D40</f>
        <v>0.18529769137302551</v>
      </c>
      <c r="W37" s="167">
        <f t="shared" si="7"/>
        <v>0</v>
      </c>
      <c r="X37" s="76">
        <f>分析係数表!E40</f>
        <v>0.10328068043742406</v>
      </c>
      <c r="Y37" s="166">
        <f t="shared" si="8"/>
        <v>0</v>
      </c>
    </row>
    <row r="38" spans="1:25" x14ac:dyDescent="0.2">
      <c r="A38" s="6" t="s">
        <v>26</v>
      </c>
      <c r="B38" s="5" t="s">
        <v>276</v>
      </c>
      <c r="C38" s="90"/>
      <c r="D38" s="107">
        <f>投入係数表!AK38</f>
        <v>0</v>
      </c>
      <c r="E38" s="110">
        <f t="shared" si="9"/>
        <v>0</v>
      </c>
      <c r="F38" s="85">
        <f>分析係数表!C41</f>
        <v>0.20545717383447781</v>
      </c>
      <c r="G38" s="110">
        <f t="shared" si="0"/>
        <v>0</v>
      </c>
      <c r="H38" s="110">
        <v>7.313433126900329E-4</v>
      </c>
      <c r="I38" s="110">
        <f t="shared" si="1"/>
        <v>7.313433126900329E-4</v>
      </c>
      <c r="J38" s="85">
        <f>分析係数表!G41</f>
        <v>0.49662731871838112</v>
      </c>
      <c r="K38" s="111">
        <f t="shared" si="2"/>
        <v>3.6320506844386962E-4</v>
      </c>
      <c r="L38" s="79"/>
      <c r="M38" s="80"/>
      <c r="N38" s="81">
        <f>分析係数表!H41</f>
        <v>5.2870632296107417E-2</v>
      </c>
      <c r="O38" s="82">
        <f t="shared" si="3"/>
        <v>1.6945933293407078</v>
      </c>
      <c r="P38" s="76">
        <f>分析係数表!C41</f>
        <v>0.20545717383447781</v>
      </c>
      <c r="Q38" s="82">
        <f t="shared" si="4"/>
        <v>0.34816635624510034</v>
      </c>
      <c r="R38" s="83">
        <v>0.35015556731283037</v>
      </c>
      <c r="S38" s="84">
        <f t="shared" si="5"/>
        <v>0.35088691062552041</v>
      </c>
      <c r="T38" s="85">
        <f>分析係数表!F41</f>
        <v>0.59106239460370991</v>
      </c>
      <c r="U38" s="86">
        <f t="shared" si="6"/>
        <v>0.20739605762941804</v>
      </c>
      <c r="V38" s="87">
        <f>分析係数表!D41</f>
        <v>0.2799325463743676</v>
      </c>
      <c r="W38" s="167">
        <f t="shared" si="7"/>
        <v>0</v>
      </c>
      <c r="X38" s="76">
        <f>分析係数表!E41</f>
        <v>0.26559865092748736</v>
      </c>
      <c r="Y38" s="166">
        <f t="shared" si="8"/>
        <v>0</v>
      </c>
    </row>
    <row r="39" spans="1:25" x14ac:dyDescent="0.2">
      <c r="A39" s="6" t="s">
        <v>51</v>
      </c>
      <c r="B39" s="5" t="s">
        <v>367</v>
      </c>
      <c r="C39" s="75">
        <f>最終需要_まとめ!C40</f>
        <v>100</v>
      </c>
      <c r="D39" s="107">
        <f>投入係数表!AK39</f>
        <v>0</v>
      </c>
      <c r="E39" s="110">
        <f t="shared" si="9"/>
        <v>0</v>
      </c>
      <c r="F39" s="85">
        <f>分析係数表!C42</f>
        <v>0.63260340632603407</v>
      </c>
      <c r="G39" s="110">
        <f>E39*F39</f>
        <v>0</v>
      </c>
      <c r="H39" s="110">
        <v>9.8320350971975081E-3</v>
      </c>
      <c r="I39" s="110">
        <f>C39+H39</f>
        <v>100.0098320350972</v>
      </c>
      <c r="J39" s="85">
        <f>分析係数表!G42</f>
        <v>0.48091603053435117</v>
      </c>
      <c r="K39" s="111">
        <f>I39*J39</f>
        <v>48.096331436726139</v>
      </c>
      <c r="L39" s="79"/>
      <c r="M39" s="80"/>
      <c r="N39" s="81">
        <f>分析係数表!H42</f>
        <v>1.4900992071397267E-2</v>
      </c>
      <c r="O39" s="82">
        <f t="shared" si="3"/>
        <v>0.4776020385632439</v>
      </c>
      <c r="P39" s="76">
        <f>分析係数表!C42</f>
        <v>0.63260340632603407</v>
      </c>
      <c r="Q39" s="82">
        <f>O39*P39</f>
        <v>0.302132676463366</v>
      </c>
      <c r="R39" s="83">
        <v>0.30716410366014474</v>
      </c>
      <c r="S39" s="84">
        <f>I39+R39</f>
        <v>100.31699613875735</v>
      </c>
      <c r="T39" s="85">
        <f>分析係数表!F42</f>
        <v>0.54580152671755722</v>
      </c>
      <c r="U39" s="86">
        <f>S39*T39</f>
        <v>54.753169648253049</v>
      </c>
      <c r="V39" s="87">
        <f>分析係数表!D42</f>
        <v>0.26335877862595419</v>
      </c>
      <c r="W39" s="167">
        <f>ROUND(S39*V39,0)</f>
        <v>26</v>
      </c>
      <c r="X39" s="76">
        <f>分析係数表!E42</f>
        <v>0.19083969465648856</v>
      </c>
      <c r="Y39" s="166">
        <f>ROUND(S39*X39,0)</f>
        <v>19</v>
      </c>
    </row>
    <row r="40" spans="1:25" x14ac:dyDescent="0.2">
      <c r="A40" s="6" t="s">
        <v>194</v>
      </c>
      <c r="B40" s="5" t="s">
        <v>41</v>
      </c>
      <c r="C40" s="90"/>
      <c r="D40" s="107">
        <f>投入係数表!AK40</f>
        <v>8.0152671755725186E-2</v>
      </c>
      <c r="E40" s="110">
        <f t="shared" si="9"/>
        <v>8.015267175572518</v>
      </c>
      <c r="F40" s="85">
        <f>分析係数表!C43</f>
        <v>0.18460513162279235</v>
      </c>
      <c r="G40" s="110">
        <f>E40*F40</f>
        <v>1.4796594519384119</v>
      </c>
      <c r="H40" s="110">
        <v>1.6254642358939182</v>
      </c>
      <c r="I40" s="110">
        <f>C40+H40</f>
        <v>1.6254642358939182</v>
      </c>
      <c r="J40" s="85">
        <f>分析係数表!G43</f>
        <v>0.34455128205128205</v>
      </c>
      <c r="K40" s="111">
        <f>I40*J40</f>
        <v>0.56005578640575704</v>
      </c>
      <c r="L40" s="79"/>
      <c r="M40" s="80"/>
      <c r="N40" s="81">
        <f>分析係数表!H43</f>
        <v>4.0001593688991595E-2</v>
      </c>
      <c r="O40" s="82">
        <f t="shared" si="3"/>
        <v>1.2821188414906335</v>
      </c>
      <c r="P40" s="76">
        <f>分析係数表!C43</f>
        <v>0.18460513162279235</v>
      </c>
      <c r="Q40" s="82">
        <f>O40*P40</f>
        <v>0.23668571748944045</v>
      </c>
      <c r="R40" s="83">
        <v>0.30976076081000881</v>
      </c>
      <c r="S40" s="84">
        <f>I40+R40</f>
        <v>1.935224996703927</v>
      </c>
      <c r="T40" s="85">
        <f>分析係数表!F43</f>
        <v>0.64423076923076927</v>
      </c>
      <c r="U40" s="86">
        <f>S40*T40</f>
        <v>1.2467314882611837</v>
      </c>
      <c r="V40" s="87">
        <f>分析係数表!D43</f>
        <v>0.36378205128205127</v>
      </c>
      <c r="W40" s="167">
        <f>ROUND(S40*V40,0)</f>
        <v>1</v>
      </c>
      <c r="X40" s="76">
        <f>分析係数表!E43</f>
        <v>0.22596153846153846</v>
      </c>
      <c r="Y40" s="166">
        <f>ROUND(S40*X40,0)</f>
        <v>0</v>
      </c>
    </row>
    <row r="41" spans="1:25" x14ac:dyDescent="0.2">
      <c r="A41" s="6" t="s">
        <v>340</v>
      </c>
      <c r="B41" s="5" t="s">
        <v>42</v>
      </c>
      <c r="C41" s="90"/>
      <c r="D41" s="107">
        <f>投入係数表!AK41</f>
        <v>3.8167938931297708E-3</v>
      </c>
      <c r="E41" s="110">
        <f t="shared" si="9"/>
        <v>0.38167938931297707</v>
      </c>
      <c r="F41" s="85">
        <f>分析係数表!C44</f>
        <v>0.21127596439169138</v>
      </c>
      <c r="G41" s="110">
        <f>E41*F41</f>
        <v>8.0639681065531058E-2</v>
      </c>
      <c r="H41" s="110">
        <v>8.1996326936188316E-2</v>
      </c>
      <c r="I41" s="110">
        <f>C41+H41</f>
        <v>8.1996326936188316E-2</v>
      </c>
      <c r="J41" s="85">
        <f>分析係数表!G44</f>
        <v>0.28586387434554972</v>
      </c>
      <c r="K41" s="111">
        <f>I41*J41</f>
        <v>2.3439787700083151E-2</v>
      </c>
      <c r="L41" s="79"/>
      <c r="M41" s="80"/>
      <c r="N41" s="81">
        <f>分析係数表!H44</f>
        <v>0.11633929638631021</v>
      </c>
      <c r="O41" s="82">
        <f t="shared" si="3"/>
        <v>3.7288715310285356</v>
      </c>
      <c r="P41" s="76">
        <f>分析係数表!C44</f>
        <v>0.21127596439169138</v>
      </c>
      <c r="Q41" s="82">
        <f>O41*P41</f>
        <v>0.78782092881077659</v>
      </c>
      <c r="R41" s="83">
        <v>0.79207779769365383</v>
      </c>
      <c r="S41" s="84">
        <f>I41+R41</f>
        <v>0.87407412462984213</v>
      </c>
      <c r="T41" s="85">
        <f>分析係数表!F44</f>
        <v>0.54973821989528793</v>
      </c>
      <c r="U41" s="86">
        <f>S41*T41</f>
        <v>0.48051195333054147</v>
      </c>
      <c r="V41" s="87">
        <f>分析係数表!D44</f>
        <v>0.41256544502617803</v>
      </c>
      <c r="W41" s="167">
        <f>ROUND(S41*V41,0)</f>
        <v>0</v>
      </c>
      <c r="X41" s="76">
        <f>分析係数表!E44</f>
        <v>0.29528795811518327</v>
      </c>
      <c r="Y41" s="166">
        <f>ROUND(S41*X41,0)</f>
        <v>0</v>
      </c>
    </row>
    <row r="42" spans="1:25" x14ac:dyDescent="0.2">
      <c r="A42" s="6" t="s">
        <v>341</v>
      </c>
      <c r="B42" s="5" t="s">
        <v>278</v>
      </c>
      <c r="C42" s="90"/>
      <c r="D42" s="107">
        <f>投入係数表!AK42</f>
        <v>1.5267175572519083E-2</v>
      </c>
      <c r="E42" s="110">
        <f t="shared" si="9"/>
        <v>1.5267175572519083</v>
      </c>
      <c r="F42" s="85">
        <f>分析係数表!C45</f>
        <v>1</v>
      </c>
      <c r="G42" s="110">
        <f>E42*F42</f>
        <v>1.5267175572519083</v>
      </c>
      <c r="H42" s="110">
        <v>1.5480441542967287</v>
      </c>
      <c r="I42" s="110">
        <f>C42+H42</f>
        <v>1.5480441542967287</v>
      </c>
      <c r="J42" s="85">
        <f>分析係数表!G45</f>
        <v>0</v>
      </c>
      <c r="K42" s="111">
        <f>I42*J42</f>
        <v>0</v>
      </c>
      <c r="L42" s="79"/>
      <c r="M42" s="80"/>
      <c r="N42" s="81">
        <f>分析係数表!H45</f>
        <v>0</v>
      </c>
      <c r="O42" s="82">
        <f t="shared" si="3"/>
        <v>0</v>
      </c>
      <c r="P42" s="76">
        <f>分析係数表!C45</f>
        <v>1</v>
      </c>
      <c r="Q42" s="82">
        <f>O42*P42</f>
        <v>0</v>
      </c>
      <c r="R42" s="83">
        <v>1.9742417284693791E-2</v>
      </c>
      <c r="S42" s="84">
        <f>I42+R42</f>
        <v>1.5677865715814225</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投入係数表!AK43</f>
        <v>1.1450381679389313E-2</v>
      </c>
      <c r="E43" s="110">
        <f t="shared" si="9"/>
        <v>1.1450381679389312</v>
      </c>
      <c r="F43" s="85">
        <f>分析係数表!C46</f>
        <v>0.67444574095682608</v>
      </c>
      <c r="G43" s="110">
        <f>E43*F43</f>
        <v>0.77226611559941916</v>
      </c>
      <c r="H43" s="110">
        <v>0.81239461653806344</v>
      </c>
      <c r="I43" s="110">
        <f>C43+H43</f>
        <v>0.81239461653806344</v>
      </c>
      <c r="J43" s="85">
        <f>分析係数表!G46</f>
        <v>1.0362694300518135E-2</v>
      </c>
      <c r="K43" s="111">
        <f>I43*J43</f>
        <v>8.4185970625706066E-3</v>
      </c>
      <c r="L43" s="79"/>
      <c r="M43" s="80"/>
      <c r="N43" s="81">
        <f>分析係数表!H46</f>
        <v>2.3785808199529863E-2</v>
      </c>
      <c r="O43" s="82">
        <f t="shared" si="3"/>
        <v>0.76237544658357392</v>
      </c>
      <c r="P43" s="76">
        <f>分析係数表!C46</f>
        <v>0.67444574095682608</v>
      </c>
      <c r="Q43" s="82">
        <f>O43*P43</f>
        <v>0.51418087295834969</v>
      </c>
      <c r="R43" s="83">
        <v>0.54295620501359732</v>
      </c>
      <c r="S43" s="84">
        <f>I43+R43</f>
        <v>1.3553508215516608</v>
      </c>
      <c r="T43" s="85">
        <f>分析係数表!F46</f>
        <v>0.31433506044905007</v>
      </c>
      <c r="U43" s="86">
        <f>S43*T43</f>
        <v>0.42603428242211094</v>
      </c>
      <c r="V43" s="87">
        <f>分析係数表!D46</f>
        <v>0</v>
      </c>
      <c r="W43" s="167">
        <f>ROUND(S43*V43,0)</f>
        <v>0</v>
      </c>
      <c r="X43" s="76">
        <f>分析係数表!E46</f>
        <v>1.7271157167530224E-3</v>
      </c>
      <c r="Y43" s="166">
        <f>ROUND(S43*X43,0)</f>
        <v>0</v>
      </c>
    </row>
    <row r="44" spans="1:25" x14ac:dyDescent="0.2">
      <c r="A44" s="192">
        <v>40</v>
      </c>
      <c r="B44" s="14" t="s">
        <v>150</v>
      </c>
      <c r="C44" s="197">
        <f>SUM(C5:C43)</f>
        <v>100</v>
      </c>
      <c r="D44" s="108">
        <f>投入係数表!AK44</f>
        <v>0.41603053435114506</v>
      </c>
      <c r="E44" s="96">
        <f>SUM(E5:E43)</f>
        <v>41.603053435114489</v>
      </c>
      <c r="F44" s="98">
        <f>分析係数表!C47</f>
        <v>0.30293510145279712</v>
      </c>
      <c r="G44" s="96">
        <f>SUM(G5:G43)</f>
        <v>12.34435532248278</v>
      </c>
      <c r="H44" s="96">
        <f>SUM(H5:H43)</f>
        <v>14.819615917330577</v>
      </c>
      <c r="I44" s="96">
        <f>SUM(I5:I43)</f>
        <v>114.81961591733058</v>
      </c>
      <c r="J44" s="98">
        <f>分析係数表!G47</f>
        <v>0.26248630220382319</v>
      </c>
      <c r="K44" s="112">
        <f>SUM(K5:K43)</f>
        <v>51.119129228815851</v>
      </c>
      <c r="L44" s="94">
        <f>最終需要_まとめ!$L$33</f>
        <v>0.627</v>
      </c>
      <c r="M44" s="91">
        <f>K44*L44</f>
        <v>32.051694026467537</v>
      </c>
      <c r="N44" s="95">
        <f>分析係数表!H47</f>
        <v>1</v>
      </c>
      <c r="O44" s="96">
        <f>SUM(O5:O43)</f>
        <v>32.051694026467537</v>
      </c>
      <c r="P44" s="92">
        <f>分析係数表!C47</f>
        <v>0.30293510145279712</v>
      </c>
      <c r="Q44" s="96">
        <f>SUM(Q5:Q43)</f>
        <v>8.2175973179435342</v>
      </c>
      <c r="R44" s="91">
        <f>SUM(R5:R43)</f>
        <v>9.0592180706838494</v>
      </c>
      <c r="S44" s="97">
        <f>SUM(S5:S43)</f>
        <v>123.87883398801443</v>
      </c>
      <c r="T44" s="98">
        <f>分析係数表!F47</f>
        <v>0.4935102885669061</v>
      </c>
      <c r="U44" s="99">
        <f>SUM(U5:U43)</f>
        <v>67.369308315835255</v>
      </c>
      <c r="V44" s="100">
        <f>分析係数表!D47</f>
        <v>0.11041032509436259</v>
      </c>
      <c r="W44" s="164">
        <f>SUM(W5:W43)</f>
        <v>28</v>
      </c>
      <c r="X44" s="92">
        <f>分析係数表!E47</f>
        <v>8.4451479361987089E-2</v>
      </c>
      <c r="Y44" s="165">
        <f>SUM(Y5:Y43)</f>
        <v>19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286</v>
      </c>
      <c r="S2" s="3" t="s">
        <v>152</v>
      </c>
      <c r="U2" s="64" t="s">
        <v>209</v>
      </c>
      <c r="W2" s="3" t="s">
        <v>130</v>
      </c>
      <c r="Y2" s="3" t="s">
        <v>153</v>
      </c>
    </row>
    <row r="3" spans="1:25" ht="44" x14ac:dyDescent="0.2">
      <c r="B3" s="65"/>
      <c r="C3" s="66" t="s">
        <v>227</v>
      </c>
      <c r="D3" s="66" t="s">
        <v>228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投入係数表!AL5</f>
        <v>0</v>
      </c>
      <c r="E5" s="110">
        <f>$C$40*D5</f>
        <v>0</v>
      </c>
      <c r="F5" s="85">
        <f>分析係数表!C8</f>
        <v>0.98909090909090913</v>
      </c>
      <c r="G5" s="110">
        <f t="shared" ref="G5:G38" si="0">E5*F5</f>
        <v>0</v>
      </c>
      <c r="H5" s="110">
        <f t="array" ref="H5:H43">MMULT(逆行列係数!C5:AO43,'36'!G5:G43)</f>
        <v>2.3159724427210264E-3</v>
      </c>
      <c r="I5" s="110">
        <f t="shared" ref="I5:I38" si="1">C5+H5</f>
        <v>2.3159724427210264E-3</v>
      </c>
      <c r="J5" s="85">
        <f>分析係数表!G8</f>
        <v>0.12014134275618374</v>
      </c>
      <c r="K5" s="111">
        <f t="shared" ref="K5:K38" si="2">I5*J5</f>
        <v>2.7824403905482293E-4</v>
      </c>
      <c r="L5" s="79" t="s">
        <v>177</v>
      </c>
      <c r="M5" s="80" t="s">
        <v>177</v>
      </c>
      <c r="N5" s="81">
        <f>分析係数表!H8</f>
        <v>1.3068249731064983E-2</v>
      </c>
      <c r="O5" s="82">
        <f t="shared" ref="O5:O43" si="3">$M$44*N5</f>
        <v>0.29755914014191398</v>
      </c>
      <c r="P5" s="76">
        <f>分析係数表!C8</f>
        <v>0.98909090909090913</v>
      </c>
      <c r="Q5" s="82">
        <f t="shared" ref="Q5:Q38" si="4">O5*P5</f>
        <v>0.29431304043127493</v>
      </c>
      <c r="R5" s="83">
        <f t="array" ref="R5:R43">MMULT(逆行列係数!C5:AO43,'36'!Q5:Q43)</f>
        <v>0.35859972525904499</v>
      </c>
      <c r="S5" s="84">
        <f t="shared" ref="S5:S38" si="5">I5+R5</f>
        <v>0.36091569770176601</v>
      </c>
      <c r="T5" s="85">
        <f>分析係数表!F8</f>
        <v>0.45141342756183744</v>
      </c>
      <c r="U5" s="86">
        <f t="shared" ref="U5:U38" si="6">S5*T5</f>
        <v>0.16292219216042617</v>
      </c>
      <c r="V5" s="87">
        <f>分析係数表!D8</f>
        <v>0.18992932862190812</v>
      </c>
      <c r="W5" s="167">
        <f t="shared" ref="W5:W38" si="7">ROUND(S5*V5,0)</f>
        <v>0</v>
      </c>
      <c r="X5" s="76">
        <f>分析係数表!E8</f>
        <v>0.11484098939929328</v>
      </c>
      <c r="Y5" s="166">
        <f t="shared" ref="Y5:Y38" si="8">ROUND(S5*X5,0)</f>
        <v>0</v>
      </c>
    </row>
    <row r="6" spans="1:25" x14ac:dyDescent="0.2">
      <c r="A6" s="6" t="s">
        <v>219</v>
      </c>
      <c r="B6" s="5" t="s">
        <v>265</v>
      </c>
      <c r="C6" s="90"/>
      <c r="D6" s="107">
        <f>投入係数表!AL6</f>
        <v>0</v>
      </c>
      <c r="E6" s="110">
        <f t="shared" ref="E6:E43" si="9">$C$40*D6</f>
        <v>0</v>
      </c>
      <c r="F6" s="85">
        <f>分析係数表!C9</f>
        <v>0.97580645161290325</v>
      </c>
      <c r="G6" s="110">
        <f t="shared" si="0"/>
        <v>0</v>
      </c>
      <c r="H6" s="110">
        <v>1.4157221102410246E-2</v>
      </c>
      <c r="I6" s="110">
        <f t="shared" si="1"/>
        <v>1.4157221102410246E-2</v>
      </c>
      <c r="J6" s="85">
        <f>分析係数表!G9</f>
        <v>0.23846153846153847</v>
      </c>
      <c r="K6" s="111">
        <f t="shared" si="2"/>
        <v>3.375952724420905E-3</v>
      </c>
      <c r="L6" s="79"/>
      <c r="M6" s="80"/>
      <c r="N6" s="81">
        <f>分析係数表!H9</f>
        <v>6.773178214271485E-4</v>
      </c>
      <c r="O6" s="82">
        <f t="shared" si="3"/>
        <v>1.5422272507355297E-2</v>
      </c>
      <c r="P6" s="76">
        <f>分析係数表!C9</f>
        <v>0.97580645161290325</v>
      </c>
      <c r="Q6" s="82">
        <f t="shared" si="4"/>
        <v>1.5049153011209605E-2</v>
      </c>
      <c r="R6" s="83">
        <v>2.1061978567646581E-2</v>
      </c>
      <c r="S6" s="84">
        <f t="shared" si="5"/>
        <v>3.5219199670056829E-2</v>
      </c>
      <c r="T6" s="85">
        <f>分析係数表!F9</f>
        <v>0.65384615384615385</v>
      </c>
      <c r="U6" s="86">
        <f t="shared" si="6"/>
        <v>2.3027938245806387E-2</v>
      </c>
      <c r="V6" s="87">
        <f>分析係数表!D9</f>
        <v>0.11538461538461539</v>
      </c>
      <c r="W6" s="167">
        <f t="shared" si="7"/>
        <v>0</v>
      </c>
      <c r="X6" s="76">
        <f>分析係数表!E9</f>
        <v>0</v>
      </c>
      <c r="Y6" s="166">
        <f t="shared" si="8"/>
        <v>0</v>
      </c>
    </row>
    <row r="7" spans="1:25" x14ac:dyDescent="0.2">
      <c r="A7" s="6" t="s">
        <v>220</v>
      </c>
      <c r="B7" s="5" t="s">
        <v>266</v>
      </c>
      <c r="C7" s="90"/>
      <c r="D7" s="107">
        <f>投入係数表!AL7</f>
        <v>0</v>
      </c>
      <c r="E7" s="110">
        <f t="shared" si="9"/>
        <v>0</v>
      </c>
      <c r="F7" s="85">
        <f>分析係数表!C10</f>
        <v>0</v>
      </c>
      <c r="G7" s="110">
        <f t="shared" si="0"/>
        <v>0</v>
      </c>
      <c r="H7" s="110">
        <v>0</v>
      </c>
      <c r="I7" s="110">
        <f t="shared" si="1"/>
        <v>0</v>
      </c>
      <c r="J7" s="85">
        <f>分析係数表!G10</f>
        <v>0</v>
      </c>
      <c r="K7" s="111">
        <f t="shared" si="2"/>
        <v>0</v>
      </c>
      <c r="L7" s="79"/>
      <c r="M7" s="80"/>
      <c r="N7" s="81">
        <f>分析係数表!H10</f>
        <v>1.354635642854297E-3</v>
      </c>
      <c r="O7" s="82">
        <f t="shared" si="3"/>
        <v>3.0844545014710595E-2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221</v>
      </c>
      <c r="B8" s="5" t="s">
        <v>27</v>
      </c>
      <c r="C8" s="90"/>
      <c r="D8" s="107">
        <f>投入係数表!AL8</f>
        <v>0</v>
      </c>
      <c r="E8" s="110">
        <f t="shared" si="9"/>
        <v>0</v>
      </c>
      <c r="F8" s="85">
        <f>分析係数表!C11</f>
        <v>0.58682634730538918</v>
      </c>
      <c r="G8" s="110">
        <f t="shared" si="0"/>
        <v>0</v>
      </c>
      <c r="H8" s="110">
        <v>4.7818368917531733E-3</v>
      </c>
      <c r="I8" s="110">
        <f t="shared" si="1"/>
        <v>4.7818368917531733E-3</v>
      </c>
      <c r="J8" s="85">
        <f>分析係数表!G11</f>
        <v>0.35416666666666669</v>
      </c>
      <c r="K8" s="111">
        <f t="shared" si="2"/>
        <v>1.6935672324959155E-3</v>
      </c>
      <c r="L8" s="79"/>
      <c r="M8" s="80"/>
      <c r="N8" s="81">
        <f>分析係数表!H11</f>
        <v>-3.9842224789832265E-5</v>
      </c>
      <c r="O8" s="82">
        <f t="shared" si="3"/>
        <v>-9.0719250043266452E-4</v>
      </c>
      <c r="P8" s="76">
        <f>分析係数表!C11</f>
        <v>0.58682634730538918</v>
      </c>
      <c r="Q8" s="82">
        <f t="shared" si="4"/>
        <v>-5.3236446133174322E-4</v>
      </c>
      <c r="R8" s="83">
        <v>6.3294298162524572E-3</v>
      </c>
      <c r="S8" s="84">
        <f t="shared" si="5"/>
        <v>1.1111266708005631E-2</v>
      </c>
      <c r="T8" s="85">
        <f>分析係数表!F11</f>
        <v>0.57638888888888884</v>
      </c>
      <c r="U8" s="86">
        <f t="shared" si="6"/>
        <v>6.4044106719754676E-3</v>
      </c>
      <c r="V8" s="87">
        <f>分析係数表!D11</f>
        <v>0</v>
      </c>
      <c r="W8" s="167">
        <f t="shared" si="7"/>
        <v>0</v>
      </c>
      <c r="X8" s="76">
        <f>分析係数表!E11</f>
        <v>0</v>
      </c>
      <c r="Y8" s="166">
        <f t="shared" si="8"/>
        <v>0</v>
      </c>
    </row>
    <row r="9" spans="1:25" x14ac:dyDescent="0.2">
      <c r="A9" s="6" t="s">
        <v>222</v>
      </c>
      <c r="B9" s="5" t="s">
        <v>190</v>
      </c>
      <c r="C9" s="90"/>
      <c r="D9" s="107">
        <f>投入係数表!AL9</f>
        <v>0</v>
      </c>
      <c r="E9" s="110">
        <f t="shared" si="9"/>
        <v>0</v>
      </c>
      <c r="F9" s="85">
        <f>分析係数表!C12</f>
        <v>4.9122807017544234E-3</v>
      </c>
      <c r="G9" s="110">
        <f t="shared" si="0"/>
        <v>0</v>
      </c>
      <c r="H9" s="110">
        <v>1.9652670841378457E-5</v>
      </c>
      <c r="I9" s="110">
        <f t="shared" si="1"/>
        <v>1.9652670841378457E-5</v>
      </c>
      <c r="J9" s="85">
        <f>分析係数表!G12</f>
        <v>0.15517241379310345</v>
      </c>
      <c r="K9" s="111">
        <f t="shared" si="2"/>
        <v>3.0495523719380366E-6</v>
      </c>
      <c r="L9" s="79"/>
      <c r="M9" s="80"/>
      <c r="N9" s="81">
        <f>分析係数表!H12</f>
        <v>9.8290768556516195E-2</v>
      </c>
      <c r="O9" s="82">
        <f t="shared" si="3"/>
        <v>2.2380438985673834</v>
      </c>
      <c r="P9" s="76">
        <f>分析係数表!C12</f>
        <v>4.9122807017544234E-3</v>
      </c>
      <c r="Q9" s="82">
        <f t="shared" si="4"/>
        <v>1.0993899852611792E-2</v>
      </c>
      <c r="R9" s="83">
        <v>1.1628233191553174E-2</v>
      </c>
      <c r="S9" s="84">
        <f t="shared" si="5"/>
        <v>1.1647885862394554E-2</v>
      </c>
      <c r="T9" s="85">
        <f>分析係数表!F12</f>
        <v>0.31896551724137934</v>
      </c>
      <c r="U9" s="86">
        <f t="shared" si="6"/>
        <v>3.7152739388672286E-3</v>
      </c>
      <c r="V9" s="87">
        <f>分析係数表!D12</f>
        <v>0.18965517241379309</v>
      </c>
      <c r="W9" s="167">
        <f t="shared" si="7"/>
        <v>0</v>
      </c>
      <c r="X9" s="76">
        <f>分析係数表!E12</f>
        <v>0.12931034482758622</v>
      </c>
      <c r="Y9" s="166">
        <f t="shared" si="8"/>
        <v>0</v>
      </c>
    </row>
    <row r="10" spans="1:25" x14ac:dyDescent="0.2">
      <c r="A10" s="6" t="s">
        <v>223</v>
      </c>
      <c r="B10" s="5" t="s">
        <v>28</v>
      </c>
      <c r="C10" s="90"/>
      <c r="D10" s="107">
        <f>投入係数表!AL10</f>
        <v>1.6025641025641025E-3</v>
      </c>
      <c r="E10" s="110">
        <f t="shared" si="9"/>
        <v>0.16025641025641024</v>
      </c>
      <c r="F10" s="85">
        <f>分析係数表!C13</f>
        <v>0</v>
      </c>
      <c r="G10" s="110">
        <f t="shared" si="0"/>
        <v>0</v>
      </c>
      <c r="H10" s="110">
        <v>0</v>
      </c>
      <c r="I10" s="110">
        <f t="shared" si="1"/>
        <v>0</v>
      </c>
      <c r="J10" s="85">
        <f>分析係数表!G13</f>
        <v>0.2471264367816092</v>
      </c>
      <c r="K10" s="111">
        <f t="shared" si="2"/>
        <v>0</v>
      </c>
      <c r="L10" s="79"/>
      <c r="M10" s="80"/>
      <c r="N10" s="81">
        <f>分析係数表!H13</f>
        <v>1.4741623172237938E-2</v>
      </c>
      <c r="O10" s="82">
        <f t="shared" si="3"/>
        <v>0.3356612251600859</v>
      </c>
      <c r="P10" s="76">
        <f>分析係数表!C13</f>
        <v>0</v>
      </c>
      <c r="Q10" s="82">
        <f t="shared" si="4"/>
        <v>0</v>
      </c>
      <c r="R10" s="83">
        <v>0</v>
      </c>
      <c r="S10" s="84">
        <f t="shared" si="5"/>
        <v>0</v>
      </c>
      <c r="T10" s="85">
        <f>分析係数表!F13</f>
        <v>0.38505747126436779</v>
      </c>
      <c r="U10" s="86">
        <f t="shared" si="6"/>
        <v>0</v>
      </c>
      <c r="V10" s="87">
        <f>分析係数表!D13</f>
        <v>0.37931034482758619</v>
      </c>
      <c r="W10" s="167">
        <f t="shared" si="7"/>
        <v>0</v>
      </c>
      <c r="X10" s="76">
        <f>分析係数表!E13</f>
        <v>0.33333333333333331</v>
      </c>
      <c r="Y10" s="166">
        <f t="shared" si="8"/>
        <v>0</v>
      </c>
    </row>
    <row r="11" spans="1:25" x14ac:dyDescent="0.2">
      <c r="A11" s="6" t="s">
        <v>224</v>
      </c>
      <c r="B11" s="5" t="s">
        <v>267</v>
      </c>
      <c r="C11" s="90"/>
      <c r="D11" s="107">
        <f>投入係数表!AL11</f>
        <v>3.205128205128205E-3</v>
      </c>
      <c r="E11" s="110">
        <f t="shared" si="9"/>
        <v>0.32051282051282048</v>
      </c>
      <c r="F11" s="85">
        <f>分析係数表!C14</f>
        <v>0.28421052631578947</v>
      </c>
      <c r="G11" s="110">
        <f t="shared" si="0"/>
        <v>9.1093117408906868E-2</v>
      </c>
      <c r="H11" s="110">
        <v>0.15523604241806865</v>
      </c>
      <c r="I11" s="110">
        <f t="shared" si="1"/>
        <v>0.15523604241806865</v>
      </c>
      <c r="J11" s="85">
        <f>分析係数表!G14</f>
        <v>0.16638935108153077</v>
      </c>
      <c r="K11" s="111">
        <f t="shared" si="2"/>
        <v>2.5829624362407429E-2</v>
      </c>
      <c r="L11" s="79"/>
      <c r="M11" s="80"/>
      <c r="N11" s="81">
        <f>分析係数表!H14</f>
        <v>1.2351089684848001E-3</v>
      </c>
      <c r="O11" s="82">
        <f t="shared" si="3"/>
        <v>2.8122967513412599E-2</v>
      </c>
      <c r="P11" s="76">
        <f>分析係数表!C14</f>
        <v>0.28421052631578947</v>
      </c>
      <c r="Q11" s="82">
        <f t="shared" si="4"/>
        <v>7.9928433985488444E-3</v>
      </c>
      <c r="R11" s="83">
        <v>3.4568982410112581E-2</v>
      </c>
      <c r="S11" s="84">
        <f t="shared" si="5"/>
        <v>0.18980502482818123</v>
      </c>
      <c r="T11" s="85">
        <f>分析係数表!F14</f>
        <v>0.35440931780366058</v>
      </c>
      <c r="U11" s="86">
        <f t="shared" si="6"/>
        <v>6.7268669365062567E-2</v>
      </c>
      <c r="V11" s="87">
        <f>分析係数表!D14</f>
        <v>9.9833610648918464E-2</v>
      </c>
      <c r="W11" s="167">
        <f t="shared" si="7"/>
        <v>0</v>
      </c>
      <c r="X11" s="76">
        <f>分析係数表!E14</f>
        <v>6.8219633943427616E-2</v>
      </c>
      <c r="Y11" s="166">
        <f t="shared" si="8"/>
        <v>0</v>
      </c>
    </row>
    <row r="12" spans="1:25" x14ac:dyDescent="0.2">
      <c r="A12" s="6" t="s">
        <v>225</v>
      </c>
      <c r="B12" s="5" t="s">
        <v>29</v>
      </c>
      <c r="C12" s="90"/>
      <c r="D12" s="107">
        <f>投入係数表!AL12</f>
        <v>4.807692307692308E-3</v>
      </c>
      <c r="E12" s="110">
        <f t="shared" si="9"/>
        <v>0.48076923076923078</v>
      </c>
      <c r="F12" s="85">
        <f>分析係数表!C15</f>
        <v>0</v>
      </c>
      <c r="G12" s="110">
        <f t="shared" si="0"/>
        <v>0</v>
      </c>
      <c r="H12" s="110">
        <v>0</v>
      </c>
      <c r="I12" s="110">
        <f t="shared" si="1"/>
        <v>0</v>
      </c>
      <c r="J12" s="85">
        <f>分析係数表!G15</f>
        <v>9.6006144393241163E-2</v>
      </c>
      <c r="K12" s="111">
        <f t="shared" si="2"/>
        <v>0</v>
      </c>
      <c r="L12" s="79"/>
      <c r="M12" s="80"/>
      <c r="N12" s="81">
        <f>分析係数表!H15</f>
        <v>9.1238694768715888E-3</v>
      </c>
      <c r="O12" s="82">
        <f t="shared" si="3"/>
        <v>0.20774708259908017</v>
      </c>
      <c r="P12" s="76">
        <f>分析係数表!C15</f>
        <v>0</v>
      </c>
      <c r="Q12" s="82">
        <f t="shared" si="4"/>
        <v>0</v>
      </c>
      <c r="R12" s="83">
        <v>0</v>
      </c>
      <c r="S12" s="84">
        <f t="shared" si="5"/>
        <v>0</v>
      </c>
      <c r="T12" s="85">
        <f>分析係数表!F15</f>
        <v>0.30337941628264209</v>
      </c>
      <c r="U12" s="86">
        <f t="shared" si="6"/>
        <v>0</v>
      </c>
      <c r="V12" s="87">
        <f>分析係数表!D15</f>
        <v>4.6082949308755762E-2</v>
      </c>
      <c r="W12" s="167">
        <f t="shared" si="7"/>
        <v>0</v>
      </c>
      <c r="X12" s="76">
        <f>分析係数表!E15</f>
        <v>4.3010752688172046E-2</v>
      </c>
      <c r="Y12" s="166">
        <f t="shared" si="8"/>
        <v>0</v>
      </c>
    </row>
    <row r="13" spans="1:25" x14ac:dyDescent="0.2">
      <c r="A13" s="6" t="s">
        <v>226</v>
      </c>
      <c r="B13" s="5" t="s">
        <v>30</v>
      </c>
      <c r="C13" s="90"/>
      <c r="D13" s="107">
        <f>投入係数表!AL13</f>
        <v>1.6025641025641025E-3</v>
      </c>
      <c r="E13" s="110">
        <f t="shared" si="9"/>
        <v>0.16025641025641024</v>
      </c>
      <c r="F13" s="85">
        <f>分析係数表!C16</f>
        <v>1.2870012870012881E-2</v>
      </c>
      <c r="G13" s="110">
        <f t="shared" si="0"/>
        <v>2.0625020625020642E-3</v>
      </c>
      <c r="H13" s="110">
        <v>2.3579394439256956E-3</v>
      </c>
      <c r="I13" s="110">
        <f t="shared" si="1"/>
        <v>2.3579394439256956E-3</v>
      </c>
      <c r="J13" s="85">
        <f>分析係数表!G16</f>
        <v>4.3478260869565216E-2</v>
      </c>
      <c r="K13" s="111">
        <f t="shared" si="2"/>
        <v>1.0251910625763893E-4</v>
      </c>
      <c r="L13" s="79"/>
      <c r="M13" s="80"/>
      <c r="N13" s="81">
        <f>分析係数表!H16</f>
        <v>1.7650105581895694E-2</v>
      </c>
      <c r="O13" s="82">
        <f t="shared" si="3"/>
        <v>0.4018862776916704</v>
      </c>
      <c r="P13" s="76">
        <f>分析係数表!C16</f>
        <v>1.2870012870012881E-2</v>
      </c>
      <c r="Q13" s="82">
        <f t="shared" si="4"/>
        <v>5.1722815661733685E-3</v>
      </c>
      <c r="R13" s="83">
        <v>5.5759085481354295E-3</v>
      </c>
      <c r="S13" s="84">
        <f t="shared" si="5"/>
        <v>7.933847992061125E-3</v>
      </c>
      <c r="T13" s="85">
        <f>分析係数表!F16</f>
        <v>0.30434782608695654</v>
      </c>
      <c r="U13" s="86">
        <f t="shared" si="6"/>
        <v>2.4146493888881687E-3</v>
      </c>
      <c r="V13" s="87">
        <f>分析係数表!D16</f>
        <v>0</v>
      </c>
      <c r="W13" s="167">
        <f t="shared" si="7"/>
        <v>0</v>
      </c>
      <c r="X13" s="76">
        <f>分析係数表!E16</f>
        <v>0</v>
      </c>
      <c r="Y13" s="166">
        <f t="shared" si="8"/>
        <v>0</v>
      </c>
    </row>
    <row r="14" spans="1:25" x14ac:dyDescent="0.2">
      <c r="A14" s="6" t="s">
        <v>2</v>
      </c>
      <c r="B14" s="5" t="s">
        <v>364</v>
      </c>
      <c r="C14" s="90"/>
      <c r="D14" s="107">
        <f>投入係数表!AL14</f>
        <v>1.282051282051282E-2</v>
      </c>
      <c r="E14" s="110">
        <f t="shared" si="9"/>
        <v>1.2820512820512819</v>
      </c>
      <c r="F14" s="85">
        <f>分析係数表!C17</f>
        <v>0.42397137745974955</v>
      </c>
      <c r="G14" s="110">
        <f t="shared" si="0"/>
        <v>0.5435530480253199</v>
      </c>
      <c r="H14" s="110">
        <v>0.7057123492175017</v>
      </c>
      <c r="I14" s="110">
        <f t="shared" si="1"/>
        <v>0.7057123492175017</v>
      </c>
      <c r="J14" s="85">
        <f>分析係数表!G17</f>
        <v>0.21220930232558138</v>
      </c>
      <c r="K14" s="111">
        <f t="shared" si="2"/>
        <v>0.14975872526999309</v>
      </c>
      <c r="L14" s="79"/>
      <c r="M14" s="80"/>
      <c r="N14" s="81">
        <f>分析係数表!H17</f>
        <v>2.9483246344475873E-3</v>
      </c>
      <c r="O14" s="82">
        <f t="shared" si="3"/>
        <v>6.7132245032017174E-2</v>
      </c>
      <c r="P14" s="76">
        <f>分析係数表!C17</f>
        <v>0.42397137745974955</v>
      </c>
      <c r="Q14" s="82">
        <f t="shared" si="4"/>
        <v>2.8462150398189751E-2</v>
      </c>
      <c r="R14" s="83">
        <v>5.7191242936367404E-2</v>
      </c>
      <c r="S14" s="84">
        <f t="shared" si="5"/>
        <v>0.76290359215386916</v>
      </c>
      <c r="T14" s="85">
        <f>分析係数表!F17</f>
        <v>0.32194767441860467</v>
      </c>
      <c r="U14" s="86">
        <f t="shared" si="6"/>
        <v>0.24561503729953782</v>
      </c>
      <c r="V14" s="87">
        <f>分析係数表!D17</f>
        <v>4.1908914728682169E-2</v>
      </c>
      <c r="W14" s="167">
        <f t="shared" si="7"/>
        <v>0</v>
      </c>
      <c r="X14" s="76">
        <f>分析係数表!E17</f>
        <v>4.2151162790697673E-2</v>
      </c>
      <c r="Y14" s="166">
        <f t="shared" si="8"/>
        <v>0</v>
      </c>
    </row>
    <row r="15" spans="1:25" x14ac:dyDescent="0.2">
      <c r="A15" s="6" t="s">
        <v>3</v>
      </c>
      <c r="B15" s="5" t="s">
        <v>31</v>
      </c>
      <c r="C15" s="90"/>
      <c r="D15" s="107">
        <f>投入係数表!AL15</f>
        <v>0</v>
      </c>
      <c r="E15" s="110">
        <f t="shared" si="9"/>
        <v>0</v>
      </c>
      <c r="F15" s="85">
        <f>分析係数表!C18</f>
        <v>0.3411764705882353</v>
      </c>
      <c r="G15" s="110">
        <f t="shared" si="0"/>
        <v>0</v>
      </c>
      <c r="H15" s="110">
        <v>1.0472302833660685E-2</v>
      </c>
      <c r="I15" s="110">
        <f t="shared" si="1"/>
        <v>1.0472302833660685E-2</v>
      </c>
      <c r="J15" s="85">
        <f>分析係数表!G18</f>
        <v>0.21582733812949639</v>
      </c>
      <c r="K15" s="111">
        <f t="shared" si="2"/>
        <v>2.2602092446749678E-3</v>
      </c>
      <c r="L15" s="79"/>
      <c r="M15" s="80"/>
      <c r="N15" s="81">
        <f>分析係数表!H18</f>
        <v>4.7810669747798716E-4</v>
      </c>
      <c r="O15" s="82">
        <f t="shared" si="3"/>
        <v>1.0886310005191973E-2</v>
      </c>
      <c r="P15" s="76">
        <f>分析係数表!C18</f>
        <v>0.3411764705882353</v>
      </c>
      <c r="Q15" s="82">
        <f t="shared" si="4"/>
        <v>3.7141528253007909E-3</v>
      </c>
      <c r="R15" s="83">
        <v>7.7276504455832014E-3</v>
      </c>
      <c r="S15" s="84">
        <f t="shared" si="5"/>
        <v>1.8199953279243886E-2</v>
      </c>
      <c r="T15" s="85">
        <f>分析係数表!F18</f>
        <v>0.45899280575539569</v>
      </c>
      <c r="U15" s="86">
        <f t="shared" si="6"/>
        <v>8.3536476202572662E-3</v>
      </c>
      <c r="V15" s="87">
        <f>分析係数表!D18</f>
        <v>0.1223021582733813</v>
      </c>
      <c r="W15" s="167">
        <f t="shared" si="7"/>
        <v>0</v>
      </c>
      <c r="X15" s="76">
        <f>分析係数表!E18</f>
        <v>0.12949640287769784</v>
      </c>
      <c r="Y15" s="166">
        <f t="shared" si="8"/>
        <v>0</v>
      </c>
    </row>
    <row r="16" spans="1:25" x14ac:dyDescent="0.2">
      <c r="A16" s="6" t="s">
        <v>4</v>
      </c>
      <c r="B16" s="5" t="s">
        <v>32</v>
      </c>
      <c r="C16" s="90"/>
      <c r="D16" s="107">
        <f>投入係数表!AL16</f>
        <v>0</v>
      </c>
      <c r="E16" s="110">
        <f t="shared" si="9"/>
        <v>0</v>
      </c>
      <c r="F16" s="85">
        <f>分析係数表!C19</f>
        <v>3.2631144155307767E-2</v>
      </c>
      <c r="G16" s="110">
        <f t="shared" si="0"/>
        <v>0</v>
      </c>
      <c r="H16" s="110">
        <v>2.2757725196558701E-3</v>
      </c>
      <c r="I16" s="110">
        <f t="shared" si="1"/>
        <v>2.2757725196558701E-3</v>
      </c>
      <c r="J16" s="85">
        <f>分析係数表!G19</f>
        <v>5.8988764044943819E-2</v>
      </c>
      <c r="K16" s="111">
        <f t="shared" si="2"/>
        <v>1.342450081819474E-4</v>
      </c>
      <c r="L16" s="79"/>
      <c r="M16" s="80"/>
      <c r="N16" s="81">
        <f>分析係数表!H19</f>
        <v>-1.1952667436949679E-4</v>
      </c>
      <c r="O16" s="82">
        <f t="shared" si="3"/>
        <v>-2.7215775012979933E-3</v>
      </c>
      <c r="P16" s="76">
        <f>分析係数表!C19</f>
        <v>3.2631144155307767E-2</v>
      </c>
      <c r="Q16" s="82">
        <f t="shared" si="4"/>
        <v>-8.8808187774697139E-5</v>
      </c>
      <c r="R16" s="83">
        <v>5.7135168740793819E-4</v>
      </c>
      <c r="S16" s="84">
        <f t="shared" si="5"/>
        <v>2.8471242070638083E-3</v>
      </c>
      <c r="T16" s="85">
        <f>分析係数表!F19</f>
        <v>0.2443820224719101</v>
      </c>
      <c r="U16" s="86">
        <f t="shared" si="6"/>
        <v>6.957859719509868E-4</v>
      </c>
      <c r="V16" s="87">
        <f>分析係数表!D19</f>
        <v>4.49438202247191E-2</v>
      </c>
      <c r="W16" s="167">
        <f t="shared" si="7"/>
        <v>0</v>
      </c>
      <c r="X16" s="76">
        <f>分析係数表!E19</f>
        <v>4.7752808988764044E-2</v>
      </c>
      <c r="Y16" s="166">
        <f t="shared" si="8"/>
        <v>0</v>
      </c>
    </row>
    <row r="17" spans="1:25" x14ac:dyDescent="0.2">
      <c r="A17" s="6" t="s">
        <v>5</v>
      </c>
      <c r="B17" s="5" t="s">
        <v>33</v>
      </c>
      <c r="C17" s="90"/>
      <c r="D17" s="107">
        <f>投入係数表!AL17</f>
        <v>0</v>
      </c>
      <c r="E17" s="110">
        <f t="shared" si="9"/>
        <v>0</v>
      </c>
      <c r="F17" s="85">
        <f>分析係数表!C20</f>
        <v>6.4516129032258118E-2</v>
      </c>
      <c r="G17" s="110">
        <f t="shared" si="0"/>
        <v>0</v>
      </c>
      <c r="H17" s="110">
        <v>4.4753985779311476E-3</v>
      </c>
      <c r="I17" s="110">
        <f t="shared" si="1"/>
        <v>4.4753985779311476E-3</v>
      </c>
      <c r="J17" s="85">
        <f>分析係数表!G20</f>
        <v>0.10153846153846154</v>
      </c>
      <c r="K17" s="111">
        <f t="shared" si="2"/>
        <v>4.5442508637454727E-4</v>
      </c>
      <c r="L17" s="79"/>
      <c r="M17" s="80"/>
      <c r="N17" s="81">
        <f>分析係数表!H20</f>
        <v>5.9763337184748399E-4</v>
      </c>
      <c r="O17" s="82">
        <f t="shared" si="3"/>
        <v>1.3607887506489969E-2</v>
      </c>
      <c r="P17" s="76">
        <f>分析係数表!C20</f>
        <v>6.4516129032258118E-2</v>
      </c>
      <c r="Q17" s="82">
        <f t="shared" si="4"/>
        <v>8.7792822622515996E-4</v>
      </c>
      <c r="R17" s="83">
        <v>2.0721958958281579E-3</v>
      </c>
      <c r="S17" s="84">
        <f t="shared" si="5"/>
        <v>6.5475944737593056E-3</v>
      </c>
      <c r="T17" s="85">
        <f>分析係数表!F20</f>
        <v>0.22461538461538461</v>
      </c>
      <c r="U17" s="86">
        <f t="shared" si="6"/>
        <v>1.4706904510290132E-3</v>
      </c>
      <c r="V17" s="87">
        <f>分析係数表!D20</f>
        <v>1.2307692307692308E-2</v>
      </c>
      <c r="W17" s="167">
        <f t="shared" si="7"/>
        <v>0</v>
      </c>
      <c r="X17" s="76">
        <f>分析係数表!E20</f>
        <v>1.2307692307692308E-2</v>
      </c>
      <c r="Y17" s="166">
        <f t="shared" si="8"/>
        <v>0</v>
      </c>
    </row>
    <row r="18" spans="1:25" x14ac:dyDescent="0.2">
      <c r="A18" s="6" t="s">
        <v>6</v>
      </c>
      <c r="B18" s="5" t="s">
        <v>34</v>
      </c>
      <c r="C18" s="90"/>
      <c r="D18" s="107">
        <f>投入係数表!AL18</f>
        <v>0</v>
      </c>
      <c r="E18" s="110">
        <f t="shared" si="9"/>
        <v>0</v>
      </c>
      <c r="F18" s="85">
        <f>分析係数表!C21</f>
        <v>0.91527001862197399</v>
      </c>
      <c r="G18" s="110">
        <f t="shared" si="0"/>
        <v>0</v>
      </c>
      <c r="H18" s="110">
        <v>5.5204609164367341E-2</v>
      </c>
      <c r="I18" s="110">
        <f t="shared" si="1"/>
        <v>5.5204609164367341E-2</v>
      </c>
      <c r="J18" s="85">
        <f>分析係数表!G21</f>
        <v>0.28514332965821387</v>
      </c>
      <c r="K18" s="111">
        <f t="shared" si="2"/>
        <v>1.5741226069608052E-2</v>
      </c>
      <c r="L18" s="79"/>
      <c r="M18" s="80"/>
      <c r="N18" s="81">
        <f>分析係数表!H21</f>
        <v>9.9605561974580657E-4</v>
      </c>
      <c r="O18" s="82">
        <f t="shared" si="3"/>
        <v>2.2679812510816612E-2</v>
      </c>
      <c r="P18" s="76">
        <f>分析係数表!C21</f>
        <v>0.91527001862197399</v>
      </c>
      <c r="Q18" s="82">
        <f t="shared" si="4"/>
        <v>2.0758152419117999E-2</v>
      </c>
      <c r="R18" s="83">
        <v>4.3486444639123691E-2</v>
      </c>
      <c r="S18" s="84">
        <f t="shared" si="5"/>
        <v>9.8691053803491025E-2</v>
      </c>
      <c r="T18" s="85">
        <f>分析係数表!F21</f>
        <v>0.42530319735391398</v>
      </c>
      <c r="U18" s="86">
        <f t="shared" si="6"/>
        <v>4.1973620732851886E-2</v>
      </c>
      <c r="V18" s="87">
        <f>分析係数表!D21</f>
        <v>8.7513781697905177E-2</v>
      </c>
      <c r="W18" s="167">
        <f t="shared" si="7"/>
        <v>0</v>
      </c>
      <c r="X18" s="76">
        <f>分析係数表!E21</f>
        <v>7.5661521499448728E-2</v>
      </c>
      <c r="Y18" s="166">
        <f t="shared" si="8"/>
        <v>0</v>
      </c>
    </row>
    <row r="19" spans="1:25" x14ac:dyDescent="0.2">
      <c r="A19" s="6" t="s">
        <v>7</v>
      </c>
      <c r="B19" s="5" t="s">
        <v>268</v>
      </c>
      <c r="C19" s="90"/>
      <c r="D19" s="107">
        <f>投入係数表!AL19</f>
        <v>9.6153846153846159E-3</v>
      </c>
      <c r="E19" s="110">
        <f t="shared" si="9"/>
        <v>0.96153846153846156</v>
      </c>
      <c r="F19" s="85">
        <f>分析係数表!C22</f>
        <v>0.14107142857142863</v>
      </c>
      <c r="G19" s="110">
        <f t="shared" si="0"/>
        <v>0.13564560439560444</v>
      </c>
      <c r="H19" s="110">
        <v>0.14508763571379446</v>
      </c>
      <c r="I19" s="110">
        <f t="shared" si="1"/>
        <v>0.14508763571379446</v>
      </c>
      <c r="J19" s="85">
        <f>分析係数表!G22</f>
        <v>0.19425587467362923</v>
      </c>
      <c r="K19" s="111">
        <f t="shared" si="2"/>
        <v>2.8184125579912029E-2</v>
      </c>
      <c r="L19" s="79"/>
      <c r="M19" s="80"/>
      <c r="N19" s="81">
        <f>分析係数表!H22</f>
        <v>3.9842224789832265E-5</v>
      </c>
      <c r="O19" s="82">
        <f t="shared" si="3"/>
        <v>9.0719250043266452E-4</v>
      </c>
      <c r="P19" s="76">
        <f>分析係数表!C22</f>
        <v>0.14107142857142863</v>
      </c>
      <c r="Q19" s="82">
        <f t="shared" si="4"/>
        <v>1.2797894202532236E-4</v>
      </c>
      <c r="R19" s="83">
        <v>1.0753843396873225E-3</v>
      </c>
      <c r="S19" s="84">
        <f t="shared" si="5"/>
        <v>0.14616302005348178</v>
      </c>
      <c r="T19" s="85">
        <f>分析係数表!F22</f>
        <v>0.41148825065274153</v>
      </c>
      <c r="U19" s="86">
        <f t="shared" si="6"/>
        <v>6.0144365431928797E-2</v>
      </c>
      <c r="V19" s="87">
        <f>分析係数表!D22</f>
        <v>6.2663185378590081E-3</v>
      </c>
      <c r="W19" s="167">
        <f t="shared" si="7"/>
        <v>0</v>
      </c>
      <c r="X19" s="76">
        <f>分析係数表!E22</f>
        <v>5.2219321148825066E-3</v>
      </c>
      <c r="Y19" s="166">
        <f t="shared" si="8"/>
        <v>0</v>
      </c>
    </row>
    <row r="20" spans="1:25" x14ac:dyDescent="0.2">
      <c r="A20" s="6" t="s">
        <v>8</v>
      </c>
      <c r="B20" s="5" t="s">
        <v>269</v>
      </c>
      <c r="C20" s="90"/>
      <c r="D20" s="107">
        <f>投入係数表!AL20</f>
        <v>1.282051282051282E-2</v>
      </c>
      <c r="E20" s="110">
        <f t="shared" si="9"/>
        <v>1.2820512820512819</v>
      </c>
      <c r="F20" s="85">
        <f>分析係数表!C23</f>
        <v>0</v>
      </c>
      <c r="G20" s="110">
        <f t="shared" si="0"/>
        <v>0</v>
      </c>
      <c r="H20" s="110">
        <v>0</v>
      </c>
      <c r="I20" s="110">
        <f t="shared" si="1"/>
        <v>0</v>
      </c>
      <c r="J20" s="85">
        <f>分析係数表!G23</f>
        <v>0.21448999046711154</v>
      </c>
      <c r="K20" s="111">
        <f t="shared" si="2"/>
        <v>0</v>
      </c>
      <c r="L20" s="79"/>
      <c r="M20" s="80"/>
      <c r="N20" s="81">
        <f>分析係数表!H23</f>
        <v>3.9842224789832265E-5</v>
      </c>
      <c r="O20" s="82">
        <f t="shared" si="3"/>
        <v>9.0719250043266452E-4</v>
      </c>
      <c r="P20" s="76">
        <f>分析係数表!C23</f>
        <v>0</v>
      </c>
      <c r="Q20" s="82">
        <f t="shared" si="4"/>
        <v>0</v>
      </c>
      <c r="R20" s="83">
        <v>0</v>
      </c>
      <c r="S20" s="84">
        <f t="shared" si="5"/>
        <v>0</v>
      </c>
      <c r="T20" s="85">
        <f>分析係数表!F23</f>
        <v>0.43755958055290756</v>
      </c>
      <c r="U20" s="86">
        <f t="shared" si="6"/>
        <v>0</v>
      </c>
      <c r="V20" s="87">
        <f>分析係数表!D23</f>
        <v>4.9571020019065777E-2</v>
      </c>
      <c r="W20" s="167">
        <f t="shared" si="7"/>
        <v>0</v>
      </c>
      <c r="X20" s="76">
        <f>分析係数表!E23</f>
        <v>4.38512869399428E-2</v>
      </c>
      <c r="Y20" s="166">
        <f t="shared" si="8"/>
        <v>0</v>
      </c>
    </row>
    <row r="21" spans="1:25" x14ac:dyDescent="0.2">
      <c r="A21" s="6" t="s">
        <v>9</v>
      </c>
      <c r="B21" s="5" t="s">
        <v>270</v>
      </c>
      <c r="C21" s="90"/>
      <c r="D21" s="107">
        <f>投入係数表!AL21</f>
        <v>4.807692307692308E-3</v>
      </c>
      <c r="E21" s="110">
        <f t="shared" si="9"/>
        <v>0.48076923076923078</v>
      </c>
      <c r="F21" s="85">
        <f>分析係数表!C24</f>
        <v>1</v>
      </c>
      <c r="G21" s="110">
        <f t="shared" si="0"/>
        <v>0.48076923076923078</v>
      </c>
      <c r="H21" s="110">
        <v>0.59191975516049955</v>
      </c>
      <c r="I21" s="110">
        <f t="shared" si="1"/>
        <v>0.59191975516049955</v>
      </c>
      <c r="J21" s="85">
        <f>分析係数表!G24</f>
        <v>0.20760410380205191</v>
      </c>
      <c r="K21" s="111">
        <f t="shared" si="2"/>
        <v>0.1228849702928255</v>
      </c>
      <c r="L21" s="79"/>
      <c r="M21" s="80"/>
      <c r="N21" s="81">
        <f>分析係数表!H24</f>
        <v>3.9842224789832264E-4</v>
      </c>
      <c r="O21" s="82">
        <f t="shared" si="3"/>
        <v>9.0719250043266447E-3</v>
      </c>
      <c r="P21" s="76">
        <f>分析係数表!C24</f>
        <v>1</v>
      </c>
      <c r="Q21" s="82">
        <f t="shared" si="4"/>
        <v>9.0719250043266447E-3</v>
      </c>
      <c r="R21" s="83">
        <v>1.9392182413806719E-2</v>
      </c>
      <c r="S21" s="84">
        <f t="shared" si="5"/>
        <v>0.61131193757430624</v>
      </c>
      <c r="T21" s="85">
        <f>分析係数表!F24</f>
        <v>0.38986119493059745</v>
      </c>
      <c r="U21" s="86">
        <f t="shared" si="6"/>
        <v>0.23832680245805782</v>
      </c>
      <c r="V21" s="87">
        <f>分析係数表!D24</f>
        <v>0.12190706095353047</v>
      </c>
      <c r="W21" s="167">
        <f t="shared" si="7"/>
        <v>0</v>
      </c>
      <c r="X21" s="76">
        <f>分析係数表!E24</f>
        <v>0.12492456246228123</v>
      </c>
      <c r="Y21" s="166">
        <f t="shared" si="8"/>
        <v>0</v>
      </c>
    </row>
    <row r="22" spans="1:25" x14ac:dyDescent="0.2">
      <c r="A22" s="6" t="s">
        <v>10</v>
      </c>
      <c r="B22" s="5" t="s">
        <v>271</v>
      </c>
      <c r="C22" s="90"/>
      <c r="D22" s="107">
        <f>投入係数表!AL22</f>
        <v>1.282051282051282E-2</v>
      </c>
      <c r="E22" s="110">
        <f t="shared" si="9"/>
        <v>1.2820512820512819</v>
      </c>
      <c r="F22" s="85">
        <f>分析係数表!C25</f>
        <v>2.3217247097844118E-2</v>
      </c>
      <c r="G22" s="110">
        <f t="shared" si="0"/>
        <v>2.9765701407492455E-2</v>
      </c>
      <c r="H22" s="110">
        <v>3.4136093150361181E-2</v>
      </c>
      <c r="I22" s="110">
        <f t="shared" si="1"/>
        <v>3.4136093150361181E-2</v>
      </c>
      <c r="J22" s="85">
        <f>分析係数表!G25</f>
        <v>0.19607843137254902</v>
      </c>
      <c r="K22" s="111">
        <f t="shared" si="2"/>
        <v>6.6933515981100356E-3</v>
      </c>
      <c r="L22" s="79"/>
      <c r="M22" s="80"/>
      <c r="N22" s="81">
        <f>分析係数表!H25</f>
        <v>5.5779114705765173E-4</v>
      </c>
      <c r="O22" s="82">
        <f t="shared" si="3"/>
        <v>1.2700695006057304E-2</v>
      </c>
      <c r="P22" s="76">
        <f>分析係数表!C25</f>
        <v>2.3217247097844118E-2</v>
      </c>
      <c r="Q22" s="82">
        <f t="shared" si="4"/>
        <v>2.9487517426998722E-4</v>
      </c>
      <c r="R22" s="83">
        <v>1.0119370414259285E-3</v>
      </c>
      <c r="S22" s="84">
        <f t="shared" si="5"/>
        <v>3.5148030191787111E-2</v>
      </c>
      <c r="T22" s="85">
        <f>分析係数表!F25</f>
        <v>0.34640522875816993</v>
      </c>
      <c r="U22" s="86">
        <f t="shared" si="6"/>
        <v>1.2175461438985078E-2</v>
      </c>
      <c r="V22" s="87">
        <f>分析係数表!D25</f>
        <v>3.9215686274509803E-2</v>
      </c>
      <c r="W22" s="167">
        <f t="shared" si="7"/>
        <v>0</v>
      </c>
      <c r="X22" s="76">
        <f>分析係数表!E25</f>
        <v>3.9215686274509803E-2</v>
      </c>
      <c r="Y22" s="166">
        <f t="shared" si="8"/>
        <v>0</v>
      </c>
    </row>
    <row r="23" spans="1:25" x14ac:dyDescent="0.2">
      <c r="A23" s="6" t="s">
        <v>11</v>
      </c>
      <c r="B23" s="5" t="s">
        <v>35</v>
      </c>
      <c r="C23" s="90"/>
      <c r="D23" s="107">
        <f>投入係数表!AL23</f>
        <v>8.0128205128205121E-3</v>
      </c>
      <c r="E23" s="110">
        <f t="shared" si="9"/>
        <v>0.80128205128205121</v>
      </c>
      <c r="F23" s="85">
        <f>分析係数表!C26</f>
        <v>0.3263433813892529</v>
      </c>
      <c r="G23" s="110">
        <f t="shared" si="0"/>
        <v>0.26149309406190135</v>
      </c>
      <c r="H23" s="110">
        <v>0.28735942503714818</v>
      </c>
      <c r="I23" s="110">
        <f t="shared" si="1"/>
        <v>0.28735942503714818</v>
      </c>
      <c r="J23" s="85">
        <f>分析係数表!G26</f>
        <v>0.19720279720279721</v>
      </c>
      <c r="K23" s="111">
        <f t="shared" si="2"/>
        <v>5.6668082419913141E-2</v>
      </c>
      <c r="L23" s="79"/>
      <c r="M23" s="80"/>
      <c r="N23" s="81">
        <f>分析係数表!H26</f>
        <v>1.195266743694968E-2</v>
      </c>
      <c r="O23" s="82">
        <f t="shared" si="3"/>
        <v>0.27215775012979937</v>
      </c>
      <c r="P23" s="76">
        <f>分析係数表!C26</f>
        <v>0.3263433813892529</v>
      </c>
      <c r="Q23" s="82">
        <f t="shared" si="4"/>
        <v>8.8816880448650104E-2</v>
      </c>
      <c r="R23" s="83">
        <v>9.423227721493023E-2</v>
      </c>
      <c r="S23" s="84">
        <f t="shared" si="5"/>
        <v>0.38159170225207839</v>
      </c>
      <c r="T23" s="85">
        <f>分析係数表!F26</f>
        <v>0.33496503496503499</v>
      </c>
      <c r="U23" s="86">
        <f t="shared" si="6"/>
        <v>0.12781987788723467</v>
      </c>
      <c r="V23" s="87">
        <f>分析係数表!D26</f>
        <v>7.8321678321678329E-2</v>
      </c>
      <c r="W23" s="167">
        <f t="shared" si="7"/>
        <v>0</v>
      </c>
      <c r="X23" s="76">
        <f>分析係数表!E26</f>
        <v>8.3216783216783219E-2</v>
      </c>
      <c r="Y23" s="166">
        <f t="shared" si="8"/>
        <v>0</v>
      </c>
    </row>
    <row r="24" spans="1:25" x14ac:dyDescent="0.2">
      <c r="A24" s="6" t="s">
        <v>12</v>
      </c>
      <c r="B24" s="5" t="s">
        <v>365</v>
      </c>
      <c r="C24" s="90"/>
      <c r="D24" s="107">
        <f>投入係数表!AL24</f>
        <v>0</v>
      </c>
      <c r="E24" s="110">
        <f t="shared" si="9"/>
        <v>0</v>
      </c>
      <c r="F24" s="85">
        <f>分析係数表!C27</f>
        <v>4.6641791044776171E-2</v>
      </c>
      <c r="G24" s="110">
        <f t="shared" si="0"/>
        <v>0</v>
      </c>
      <c r="H24" s="110">
        <v>3.4302127404982768E-5</v>
      </c>
      <c r="I24" s="110">
        <f t="shared" si="1"/>
        <v>3.4302127404982768E-5</v>
      </c>
      <c r="J24" s="85">
        <f>分析係数表!G27</f>
        <v>0.18461538461538463</v>
      </c>
      <c r="K24" s="111">
        <f t="shared" si="2"/>
        <v>6.3327004439968193E-6</v>
      </c>
      <c r="L24" s="79"/>
      <c r="M24" s="80"/>
      <c r="N24" s="81">
        <f>分析係数表!H27</f>
        <v>1.1394876289892027E-2</v>
      </c>
      <c r="O24" s="82">
        <f t="shared" si="3"/>
        <v>0.25945705512374206</v>
      </c>
      <c r="P24" s="76">
        <f>分析係数表!C27</f>
        <v>4.6641791044776171E-2</v>
      </c>
      <c r="Q24" s="82">
        <f t="shared" si="4"/>
        <v>1.210154175017455E-2</v>
      </c>
      <c r="R24" s="83">
        <v>1.2139681577740454E-2</v>
      </c>
      <c r="S24" s="84">
        <f t="shared" si="5"/>
        <v>1.2173983705145436E-2</v>
      </c>
      <c r="T24" s="85">
        <f>分析係数表!F27</f>
        <v>0.35384615384615387</v>
      </c>
      <c r="U24" s="86">
        <f t="shared" si="6"/>
        <v>4.3077173110514623E-3</v>
      </c>
      <c r="V24" s="87">
        <f>分析係数表!D27</f>
        <v>3.0769230769230771E-2</v>
      </c>
      <c r="W24" s="167">
        <f t="shared" si="7"/>
        <v>0</v>
      </c>
      <c r="X24" s="76">
        <f>分析係数表!E27</f>
        <v>4.6153846153846156E-2</v>
      </c>
      <c r="Y24" s="166">
        <f t="shared" si="8"/>
        <v>0</v>
      </c>
    </row>
    <row r="25" spans="1:25" x14ac:dyDescent="0.2">
      <c r="A25" s="6" t="s">
        <v>13</v>
      </c>
      <c r="B25" s="5" t="s">
        <v>191</v>
      </c>
      <c r="C25" s="90"/>
      <c r="D25" s="107">
        <f>投入係数表!AL25</f>
        <v>3.2051282051282048E-2</v>
      </c>
      <c r="E25" s="110">
        <f t="shared" si="9"/>
        <v>3.2051282051282048</v>
      </c>
      <c r="F25" s="85">
        <f>分析係数表!C28</f>
        <v>2.8632025450689325E-2</v>
      </c>
      <c r="G25" s="110">
        <f t="shared" si="0"/>
        <v>9.1769312341952958E-2</v>
      </c>
      <c r="H25" s="110">
        <v>9.5782902958953961E-2</v>
      </c>
      <c r="I25" s="110">
        <f t="shared" si="1"/>
        <v>9.5782902958953961E-2</v>
      </c>
      <c r="J25" s="85">
        <f>分析係数表!G28</f>
        <v>0.12903225806451613</v>
      </c>
      <c r="K25" s="111">
        <f t="shared" si="2"/>
        <v>1.2359084252768252E-2</v>
      </c>
      <c r="L25" s="79"/>
      <c r="M25" s="80"/>
      <c r="N25" s="81">
        <f>分析係数表!H28</f>
        <v>2.2510857006255228E-2</v>
      </c>
      <c r="O25" s="82">
        <f t="shared" si="3"/>
        <v>0.51256376274445548</v>
      </c>
      <c r="P25" s="76">
        <f>分析係数表!C28</f>
        <v>2.8632025450689325E-2</v>
      </c>
      <c r="Q25" s="82">
        <f t="shared" si="4"/>
        <v>1.4675738700000334E-2</v>
      </c>
      <c r="R25" s="83">
        <v>1.5116008500284387E-2</v>
      </c>
      <c r="S25" s="84">
        <f t="shared" si="5"/>
        <v>0.11089891145923834</v>
      </c>
      <c r="T25" s="85">
        <f>分析係数表!F28</f>
        <v>0.22580645161290322</v>
      </c>
      <c r="U25" s="86">
        <f t="shared" si="6"/>
        <v>2.5041689684344143E-2</v>
      </c>
      <c r="V25" s="87">
        <f>分析係数表!D28</f>
        <v>0.15207373271889402</v>
      </c>
      <c r="W25" s="167">
        <f t="shared" si="7"/>
        <v>0</v>
      </c>
      <c r="X25" s="76">
        <f>分析係数表!E28</f>
        <v>9.6774193548387094E-2</v>
      </c>
      <c r="Y25" s="166">
        <f t="shared" si="8"/>
        <v>0</v>
      </c>
    </row>
    <row r="26" spans="1:25" x14ac:dyDescent="0.2">
      <c r="A26" s="6" t="s">
        <v>14</v>
      </c>
      <c r="B26" s="5" t="s">
        <v>50</v>
      </c>
      <c r="C26" s="90"/>
      <c r="D26" s="107">
        <f>投入係数表!AL26</f>
        <v>4.807692307692308E-3</v>
      </c>
      <c r="E26" s="110">
        <f t="shared" si="9"/>
        <v>0.48076923076923078</v>
      </c>
      <c r="F26" s="85">
        <f>分析係数表!C29</f>
        <v>0.63560732113144758</v>
      </c>
      <c r="G26" s="110">
        <f t="shared" si="0"/>
        <v>0.30558044285165747</v>
      </c>
      <c r="H26" s="110">
        <v>0.37754224290411331</v>
      </c>
      <c r="I26" s="110">
        <f t="shared" si="1"/>
        <v>0.37754224290411331</v>
      </c>
      <c r="J26" s="85">
        <f>分析係数表!G29</f>
        <v>0.25937031484257872</v>
      </c>
      <c r="K26" s="111">
        <f t="shared" si="2"/>
        <v>9.7923250408413196E-2</v>
      </c>
      <c r="L26" s="79"/>
      <c r="M26" s="80"/>
      <c r="N26" s="81">
        <f>分析係数表!H29</f>
        <v>1.0239451770986892E-2</v>
      </c>
      <c r="O26" s="82">
        <f t="shared" si="3"/>
        <v>0.23314847261119478</v>
      </c>
      <c r="P26" s="76">
        <f>分析係数表!C29</f>
        <v>0.63560732113144758</v>
      </c>
      <c r="Q26" s="82">
        <f t="shared" si="4"/>
        <v>0.1481908761022902</v>
      </c>
      <c r="R26" s="83">
        <v>0.18433940462706541</v>
      </c>
      <c r="S26" s="84">
        <f t="shared" si="5"/>
        <v>0.56188164753117875</v>
      </c>
      <c r="T26" s="85">
        <f>分析係数表!F29</f>
        <v>0.38680659670164919</v>
      </c>
      <c r="U26" s="86">
        <f t="shared" si="6"/>
        <v>0.21733952783065086</v>
      </c>
      <c r="V26" s="87">
        <f>分析係数表!D29</f>
        <v>0.1184407796101949</v>
      </c>
      <c r="W26" s="167">
        <f t="shared" si="7"/>
        <v>0</v>
      </c>
      <c r="X26" s="76">
        <f>分析係数表!E29</f>
        <v>6.5967016491754127E-2</v>
      </c>
      <c r="Y26" s="166">
        <f t="shared" si="8"/>
        <v>0</v>
      </c>
    </row>
    <row r="27" spans="1:25" x14ac:dyDescent="0.2">
      <c r="A27" s="6" t="s">
        <v>15</v>
      </c>
      <c r="B27" s="5" t="s">
        <v>36</v>
      </c>
      <c r="C27" s="90"/>
      <c r="D27" s="107">
        <f>投入係数表!AL27</f>
        <v>0</v>
      </c>
      <c r="E27" s="110">
        <f t="shared" si="9"/>
        <v>0</v>
      </c>
      <c r="F27" s="85">
        <f>分析係数表!C30</f>
        <v>1</v>
      </c>
      <c r="G27" s="110">
        <f t="shared" si="0"/>
        <v>0</v>
      </c>
      <c r="H27" s="110">
        <v>1.2205529084568524E-2</v>
      </c>
      <c r="I27" s="110">
        <f t="shared" si="1"/>
        <v>1.2205529084568524E-2</v>
      </c>
      <c r="J27" s="85">
        <f>分析係数表!G30</f>
        <v>0.34552666372851476</v>
      </c>
      <c r="K27" s="111">
        <f t="shared" si="2"/>
        <v>4.2173357436323146E-3</v>
      </c>
      <c r="L27" s="79"/>
      <c r="M27" s="80"/>
      <c r="N27" s="81">
        <f>分析係数表!H30</f>
        <v>0</v>
      </c>
      <c r="O27" s="82">
        <f t="shared" si="3"/>
        <v>0</v>
      </c>
      <c r="P27" s="76">
        <f>分析係数表!C30</f>
        <v>1</v>
      </c>
      <c r="Q27" s="82">
        <f t="shared" si="4"/>
        <v>0</v>
      </c>
      <c r="R27" s="83">
        <v>3.8548093669820961E-2</v>
      </c>
      <c r="S27" s="84">
        <f t="shared" si="5"/>
        <v>5.0753622754389487E-2</v>
      </c>
      <c r="T27" s="85">
        <f>分析係数表!F30</f>
        <v>0.44072278536800352</v>
      </c>
      <c r="U27" s="86">
        <f t="shared" si="6"/>
        <v>2.2368277987831416E-2</v>
      </c>
      <c r="V27" s="87">
        <f>分析係数表!D30</f>
        <v>0.15998237108858529</v>
      </c>
      <c r="W27" s="167">
        <f t="shared" si="7"/>
        <v>0</v>
      </c>
      <c r="X27" s="76">
        <f>分析係数表!E30</f>
        <v>8.153371529308065E-2</v>
      </c>
      <c r="Y27" s="166">
        <f t="shared" si="8"/>
        <v>0</v>
      </c>
    </row>
    <row r="28" spans="1:25" x14ac:dyDescent="0.2">
      <c r="A28" s="6" t="s">
        <v>16</v>
      </c>
      <c r="B28" s="5" t="s">
        <v>192</v>
      </c>
      <c r="C28" s="90"/>
      <c r="D28" s="107">
        <f>投入係数表!AL28</f>
        <v>3.205128205128205E-3</v>
      </c>
      <c r="E28" s="110">
        <f t="shared" si="9"/>
        <v>0.32051282051282048</v>
      </c>
      <c r="F28" s="85">
        <f>分析係数表!C31</f>
        <v>3.6128152692569859E-2</v>
      </c>
      <c r="G28" s="110">
        <f t="shared" si="0"/>
        <v>1.1579536119413415E-2</v>
      </c>
      <c r="H28" s="110">
        <v>1.4238387238044249E-2</v>
      </c>
      <c r="I28" s="110">
        <f t="shared" si="1"/>
        <v>1.4238387238044249E-2</v>
      </c>
      <c r="J28" s="85">
        <f>分析係数表!G31</f>
        <v>5.6603773584905662E-2</v>
      </c>
      <c r="K28" s="111">
        <f t="shared" si="2"/>
        <v>8.0594644743646698E-4</v>
      </c>
      <c r="L28" s="79"/>
      <c r="M28" s="80"/>
      <c r="N28" s="81">
        <f>分析係数表!H31</f>
        <v>2.4303757121797682E-2</v>
      </c>
      <c r="O28" s="82">
        <f t="shared" si="3"/>
        <v>0.55338742526392537</v>
      </c>
      <c r="P28" s="76">
        <f>分析係数表!C31</f>
        <v>3.6128152692569859E-2</v>
      </c>
      <c r="Q28" s="82">
        <f t="shared" si="4"/>
        <v>1.9992865398083186E-2</v>
      </c>
      <c r="R28" s="83">
        <v>2.2864053727069043E-2</v>
      </c>
      <c r="S28" s="84">
        <f t="shared" si="5"/>
        <v>3.7102440965113295E-2</v>
      </c>
      <c r="T28" s="85">
        <f>分析係数表!F31</f>
        <v>0.33962264150943394</v>
      </c>
      <c r="U28" s="86">
        <f t="shared" si="6"/>
        <v>1.260082900701961E-2</v>
      </c>
      <c r="V28" s="87">
        <f>分析係数表!D31</f>
        <v>0</v>
      </c>
      <c r="W28" s="167">
        <f t="shared" si="7"/>
        <v>0</v>
      </c>
      <c r="X28" s="76">
        <f>分析係数表!E31</f>
        <v>0</v>
      </c>
      <c r="Y28" s="166">
        <f t="shared" si="8"/>
        <v>0</v>
      </c>
    </row>
    <row r="29" spans="1:25" x14ac:dyDescent="0.2">
      <c r="A29" s="6" t="s">
        <v>17</v>
      </c>
      <c r="B29" s="5" t="s">
        <v>272</v>
      </c>
      <c r="C29" s="90"/>
      <c r="D29" s="107">
        <f>投入係数表!AL29</f>
        <v>0</v>
      </c>
      <c r="E29" s="110">
        <f t="shared" si="9"/>
        <v>0</v>
      </c>
      <c r="F29" s="85">
        <f>分析係数表!C32</f>
        <v>1</v>
      </c>
      <c r="G29" s="110">
        <f t="shared" si="0"/>
        <v>0</v>
      </c>
      <c r="H29" s="110">
        <v>5.0514431470803966E-3</v>
      </c>
      <c r="I29" s="110">
        <f t="shared" si="1"/>
        <v>5.0514431470803966E-3</v>
      </c>
      <c r="J29" s="85">
        <f>分析係数表!G32</f>
        <v>0.14012738853503184</v>
      </c>
      <c r="K29" s="111">
        <f t="shared" si="2"/>
        <v>7.0784553653355871E-4</v>
      </c>
      <c r="L29" s="79"/>
      <c r="M29" s="80"/>
      <c r="N29" s="81">
        <f>分析係数表!H32</f>
        <v>7.0919160125901427E-3</v>
      </c>
      <c r="O29" s="82">
        <f t="shared" si="3"/>
        <v>0.16148026507701427</v>
      </c>
      <c r="P29" s="76">
        <f>分析係数表!C32</f>
        <v>1</v>
      </c>
      <c r="Q29" s="82">
        <f t="shared" si="4"/>
        <v>0.16148026507701427</v>
      </c>
      <c r="R29" s="83">
        <v>0.19497881584467855</v>
      </c>
      <c r="S29" s="84">
        <f t="shared" si="5"/>
        <v>0.20003025899175894</v>
      </c>
      <c r="T29" s="85">
        <f>分析係数表!F32</f>
        <v>0.48195329087048833</v>
      </c>
      <c r="U29" s="86">
        <f t="shared" si="6"/>
        <v>9.6405241594754304E-2</v>
      </c>
      <c r="V29" s="87">
        <f>分析係数表!D32</f>
        <v>1.0615711252653927E-2</v>
      </c>
      <c r="W29" s="167">
        <f t="shared" si="7"/>
        <v>0</v>
      </c>
      <c r="X29" s="76">
        <f>分析係数表!E32</f>
        <v>1.4861995753715499E-2</v>
      </c>
      <c r="Y29" s="166">
        <f t="shared" si="8"/>
        <v>0</v>
      </c>
    </row>
    <row r="30" spans="1:25" x14ac:dyDescent="0.2">
      <c r="A30" s="6" t="s">
        <v>18</v>
      </c>
      <c r="B30" s="5" t="s">
        <v>273</v>
      </c>
      <c r="C30" s="90"/>
      <c r="D30" s="107">
        <f>投入係数表!AL30</f>
        <v>0</v>
      </c>
      <c r="E30" s="110">
        <f t="shared" si="9"/>
        <v>0</v>
      </c>
      <c r="F30" s="85">
        <f>分析係数表!C33</f>
        <v>1</v>
      </c>
      <c r="G30" s="110">
        <f t="shared" si="0"/>
        <v>0</v>
      </c>
      <c r="H30" s="110">
        <v>7.3646469993268338E-3</v>
      </c>
      <c r="I30" s="110">
        <f t="shared" si="1"/>
        <v>7.3646469993268338E-3</v>
      </c>
      <c r="J30" s="85">
        <f>分析係数表!G33</f>
        <v>0.50577557755775582</v>
      </c>
      <c r="K30" s="111">
        <f t="shared" si="2"/>
        <v>3.7248585895935226E-3</v>
      </c>
      <c r="L30" s="79"/>
      <c r="M30" s="80"/>
      <c r="N30" s="81">
        <f>分析係数表!H33</f>
        <v>1.0358978445356389E-3</v>
      </c>
      <c r="O30" s="82">
        <f t="shared" si="3"/>
        <v>2.358700501124928E-2</v>
      </c>
      <c r="P30" s="76">
        <f>分析係数表!C33</f>
        <v>1</v>
      </c>
      <c r="Q30" s="82">
        <f t="shared" si="4"/>
        <v>2.358700501124928E-2</v>
      </c>
      <c r="R30" s="83">
        <v>4.7174634656101229E-2</v>
      </c>
      <c r="S30" s="84">
        <f t="shared" si="5"/>
        <v>5.4539281655428061E-2</v>
      </c>
      <c r="T30" s="85">
        <f>分析係数表!F33</f>
        <v>0.6410891089108911</v>
      </c>
      <c r="U30" s="86">
        <f t="shared" si="6"/>
        <v>3.4964539477118486E-2</v>
      </c>
      <c r="V30" s="87">
        <f>分析係数表!D33</f>
        <v>2.3927392739273929E-2</v>
      </c>
      <c r="W30" s="167">
        <f t="shared" si="7"/>
        <v>0</v>
      </c>
      <c r="X30" s="76">
        <f>分析係数表!E33</f>
        <v>2.0627062706270627E-2</v>
      </c>
      <c r="Y30" s="166">
        <f t="shared" si="8"/>
        <v>0</v>
      </c>
    </row>
    <row r="31" spans="1:25" x14ac:dyDescent="0.2">
      <c r="A31" s="6" t="s">
        <v>19</v>
      </c>
      <c r="B31" s="5" t="s">
        <v>274</v>
      </c>
      <c r="C31" s="90"/>
      <c r="D31" s="107">
        <f>投入係数表!AL31</f>
        <v>2.2435897435897436E-2</v>
      </c>
      <c r="E31" s="110">
        <f t="shared" si="9"/>
        <v>2.2435897435897436</v>
      </c>
      <c r="F31" s="85">
        <f>分析係数表!C34</f>
        <v>0.1150316455696202</v>
      </c>
      <c r="G31" s="110">
        <f t="shared" si="0"/>
        <v>0.25808382018825043</v>
      </c>
      <c r="H31" s="110">
        <v>0.28838428052217546</v>
      </c>
      <c r="I31" s="110">
        <f t="shared" si="1"/>
        <v>0.28838428052217546</v>
      </c>
      <c r="J31" s="85">
        <f>分析係数表!G34</f>
        <v>0.42702251876563802</v>
      </c>
      <c r="K31" s="111">
        <f t="shared" si="2"/>
        <v>0.12314658184099569</v>
      </c>
      <c r="L31" s="79"/>
      <c r="M31" s="80"/>
      <c r="N31" s="81">
        <f>分析係数表!H34</f>
        <v>0.17339336228535002</v>
      </c>
      <c r="O31" s="82">
        <f t="shared" si="3"/>
        <v>3.9481017618829561</v>
      </c>
      <c r="P31" s="76">
        <f>分析係数表!C34</f>
        <v>0.1150316455696202</v>
      </c>
      <c r="Q31" s="82">
        <f t="shared" si="4"/>
        <v>0.45415664254571325</v>
      </c>
      <c r="R31" s="83">
        <v>0.47448816692832557</v>
      </c>
      <c r="S31" s="84">
        <f t="shared" si="5"/>
        <v>0.76287244745050109</v>
      </c>
      <c r="T31" s="85">
        <f>分析係数表!F34</f>
        <v>0.70141784820683906</v>
      </c>
      <c r="U31" s="86">
        <f t="shared" si="6"/>
        <v>0.53509235054701543</v>
      </c>
      <c r="V31" s="87">
        <f>分析係数表!D34</f>
        <v>0.4553794829024187</v>
      </c>
      <c r="W31" s="167">
        <f t="shared" si="7"/>
        <v>0</v>
      </c>
      <c r="X31" s="76">
        <f>分析係数表!E34</f>
        <v>0.29190992493744788</v>
      </c>
      <c r="Y31" s="166">
        <f t="shared" si="8"/>
        <v>0</v>
      </c>
    </row>
    <row r="32" spans="1:25" x14ac:dyDescent="0.2">
      <c r="A32" s="6" t="s">
        <v>20</v>
      </c>
      <c r="B32" s="5" t="s">
        <v>37</v>
      </c>
      <c r="C32" s="90"/>
      <c r="D32" s="107">
        <f>投入係数表!AL32</f>
        <v>1.282051282051282E-2</v>
      </c>
      <c r="E32" s="110">
        <f t="shared" si="9"/>
        <v>1.2820512820512819</v>
      </c>
      <c r="F32" s="85">
        <f>分析係数表!C35</f>
        <v>3.8036267138434332E-2</v>
      </c>
      <c r="G32" s="110">
        <f t="shared" si="0"/>
        <v>4.8764445049274782E-2</v>
      </c>
      <c r="H32" s="110">
        <v>5.2675657813729355E-2</v>
      </c>
      <c r="I32" s="110">
        <f t="shared" si="1"/>
        <v>5.2675657813729355E-2</v>
      </c>
      <c r="J32" s="85">
        <f>分析係数表!G35</f>
        <v>0.34782608695652173</v>
      </c>
      <c r="K32" s="111">
        <f t="shared" si="2"/>
        <v>1.8321967935210209E-2</v>
      </c>
      <c r="L32" s="79"/>
      <c r="M32" s="80"/>
      <c r="N32" s="81">
        <f>分析係数表!H35</f>
        <v>6.6058408701541893E-2</v>
      </c>
      <c r="O32" s="82">
        <f t="shared" si="3"/>
        <v>1.5041251657173578</v>
      </c>
      <c r="P32" s="76">
        <f>分析係数表!C35</f>
        <v>3.8036267138434332E-2</v>
      </c>
      <c r="Q32" s="82">
        <f t="shared" si="4"/>
        <v>5.7211306612867233E-2</v>
      </c>
      <c r="R32" s="83">
        <v>6.5400038537901786E-2</v>
      </c>
      <c r="S32" s="84">
        <f t="shared" si="5"/>
        <v>0.11807569635163115</v>
      </c>
      <c r="T32" s="85">
        <f>分析係数表!F35</f>
        <v>0.69565217391304346</v>
      </c>
      <c r="U32" s="86">
        <f t="shared" si="6"/>
        <v>8.2139614853308618E-2</v>
      </c>
      <c r="V32" s="87">
        <f>分析係数表!D35</f>
        <v>0.27173913043478259</v>
      </c>
      <c r="W32" s="167">
        <f t="shared" si="7"/>
        <v>0</v>
      </c>
      <c r="X32" s="76">
        <f>分析係数表!E35</f>
        <v>0.25</v>
      </c>
      <c r="Y32" s="166">
        <f t="shared" si="8"/>
        <v>0</v>
      </c>
    </row>
    <row r="33" spans="1:25" x14ac:dyDescent="0.2">
      <c r="A33" s="6" t="s">
        <v>21</v>
      </c>
      <c r="B33" s="5" t="s">
        <v>38</v>
      </c>
      <c r="C33" s="90"/>
      <c r="D33" s="107">
        <f>投入係数表!AL33</f>
        <v>4.807692307692308E-3</v>
      </c>
      <c r="E33" s="110">
        <f t="shared" si="9"/>
        <v>0.48076923076923078</v>
      </c>
      <c r="F33" s="85">
        <f>分析係数表!C36</f>
        <v>0.6983193277310924</v>
      </c>
      <c r="G33" s="110">
        <f t="shared" si="0"/>
        <v>0.33573044602456364</v>
      </c>
      <c r="H33" s="110">
        <v>0.36674208152120702</v>
      </c>
      <c r="I33" s="110">
        <f t="shared" si="1"/>
        <v>0.36674208152120702</v>
      </c>
      <c r="J33" s="85">
        <f>分析係数表!G36</f>
        <v>2.0048115477145148E-3</v>
      </c>
      <c r="K33" s="111">
        <f t="shared" si="2"/>
        <v>7.3524876006657379E-4</v>
      </c>
      <c r="L33" s="79"/>
      <c r="M33" s="80"/>
      <c r="N33" s="81">
        <f>分析係数表!H36</f>
        <v>0.13239571297661262</v>
      </c>
      <c r="O33" s="82">
        <f t="shared" si="3"/>
        <v>3.0146006789377444</v>
      </c>
      <c r="P33" s="76">
        <f>分析係数表!C36</f>
        <v>0.6983193277310924</v>
      </c>
      <c r="Q33" s="82">
        <f t="shared" si="4"/>
        <v>2.1051539194935005</v>
      </c>
      <c r="R33" s="83">
        <v>2.153071740879211</v>
      </c>
      <c r="S33" s="84">
        <f t="shared" si="5"/>
        <v>2.5198138224004181</v>
      </c>
      <c r="T33" s="85">
        <f>分析係数表!F36</f>
        <v>0.90136327185244591</v>
      </c>
      <c r="U33" s="86">
        <f t="shared" si="6"/>
        <v>2.2712676314178588</v>
      </c>
      <c r="V33" s="87">
        <f>分析係数表!D36</f>
        <v>3.6086607858861267E-3</v>
      </c>
      <c r="W33" s="167">
        <f t="shared" si="7"/>
        <v>0</v>
      </c>
      <c r="X33" s="76">
        <f>分析係数表!E36</f>
        <v>4.0096230954290296E-4</v>
      </c>
      <c r="Y33" s="166">
        <f t="shared" si="8"/>
        <v>0</v>
      </c>
    </row>
    <row r="34" spans="1:25" x14ac:dyDescent="0.2">
      <c r="A34" s="6" t="s">
        <v>22</v>
      </c>
      <c r="B34" s="5" t="s">
        <v>377</v>
      </c>
      <c r="C34" s="90"/>
      <c r="D34" s="107">
        <f>投入係数表!AL34</f>
        <v>8.0128205128205121E-3</v>
      </c>
      <c r="E34" s="110">
        <f t="shared" si="9"/>
        <v>0.80128205128205121</v>
      </c>
      <c r="F34" s="85">
        <f>分析係数表!C37</f>
        <v>0.25193798449612403</v>
      </c>
      <c r="G34" s="110">
        <f t="shared" si="0"/>
        <v>0.20187338501291988</v>
      </c>
      <c r="H34" s="110">
        <v>0.24686786007258368</v>
      </c>
      <c r="I34" s="110">
        <f t="shared" si="1"/>
        <v>0.24686786007258368</v>
      </c>
      <c r="J34" s="85">
        <f>分析係数表!G37</f>
        <v>0.36436436436436437</v>
      </c>
      <c r="K34" s="111">
        <f t="shared" si="2"/>
        <v>8.9949850917337801E-2</v>
      </c>
      <c r="L34" s="79"/>
      <c r="M34" s="80"/>
      <c r="N34" s="81">
        <f>分析係数表!H37</f>
        <v>5.107773218056496E-2</v>
      </c>
      <c r="O34" s="82">
        <f t="shared" si="3"/>
        <v>1.1630207855546759</v>
      </c>
      <c r="P34" s="76">
        <f>分析係数表!C37</f>
        <v>0.25193798449612403</v>
      </c>
      <c r="Q34" s="82">
        <f t="shared" si="4"/>
        <v>0.29300911263974394</v>
      </c>
      <c r="R34" s="83">
        <v>0.32546063632832117</v>
      </c>
      <c r="S34" s="84">
        <f t="shared" si="5"/>
        <v>0.57232849640090488</v>
      </c>
      <c r="T34" s="85">
        <f>分析係数表!F37</f>
        <v>0.67567567567567566</v>
      </c>
      <c r="U34" s="86">
        <f t="shared" si="6"/>
        <v>0.38670844351412492</v>
      </c>
      <c r="V34" s="87">
        <f>分析係数表!D37</f>
        <v>9.1091091091091092E-2</v>
      </c>
      <c r="W34" s="167">
        <f t="shared" si="7"/>
        <v>0</v>
      </c>
      <c r="X34" s="76">
        <f>分析係数表!E37</f>
        <v>7.6576576576576572E-2</v>
      </c>
      <c r="Y34" s="166">
        <f t="shared" si="8"/>
        <v>0</v>
      </c>
    </row>
    <row r="35" spans="1:25" x14ac:dyDescent="0.2">
      <c r="A35" s="6" t="s">
        <v>23</v>
      </c>
      <c r="B35" s="5" t="s">
        <v>193</v>
      </c>
      <c r="C35" s="90"/>
      <c r="D35" s="107">
        <f>投入係数表!AL35</f>
        <v>1.9230769230769232E-2</v>
      </c>
      <c r="E35" s="110">
        <f t="shared" si="9"/>
        <v>1.9230769230769231</v>
      </c>
      <c r="F35" s="85">
        <f>分析係数表!C38</f>
        <v>5.8638743455497355E-2</v>
      </c>
      <c r="G35" s="110">
        <f t="shared" si="0"/>
        <v>0.11276681433749491</v>
      </c>
      <c r="H35" s="110">
        <v>0.12173661966389274</v>
      </c>
      <c r="I35" s="110">
        <f t="shared" si="1"/>
        <v>0.12173661966389274</v>
      </c>
      <c r="J35" s="85">
        <f>分析係数表!G38</f>
        <v>6.6115702479338845E-2</v>
      </c>
      <c r="K35" s="111">
        <f t="shared" si="2"/>
        <v>8.0487021265383627E-3</v>
      </c>
      <c r="L35" s="79"/>
      <c r="M35" s="80"/>
      <c r="N35" s="81">
        <f>分析係数表!H38</f>
        <v>4.4663133989401971E-2</v>
      </c>
      <c r="O35" s="82">
        <f t="shared" si="3"/>
        <v>1.0169627929850169</v>
      </c>
      <c r="P35" s="76">
        <f>分析係数表!C38</f>
        <v>5.8638743455497355E-2</v>
      </c>
      <c r="Q35" s="82">
        <f t="shared" si="4"/>
        <v>5.9633420321634469E-2</v>
      </c>
      <c r="R35" s="83">
        <v>6.6862372881572707E-2</v>
      </c>
      <c r="S35" s="84">
        <f t="shared" si="5"/>
        <v>0.18859899254546544</v>
      </c>
      <c r="T35" s="85">
        <f>分析係数表!F38</f>
        <v>0.57851239669421484</v>
      </c>
      <c r="U35" s="86">
        <f t="shared" si="6"/>
        <v>0.10910685519159156</v>
      </c>
      <c r="V35" s="87">
        <f>分析係数表!D38</f>
        <v>8.2644628099173556E-2</v>
      </c>
      <c r="W35" s="167">
        <f t="shared" si="7"/>
        <v>0</v>
      </c>
      <c r="X35" s="76">
        <f>分析係数表!E38</f>
        <v>0</v>
      </c>
      <c r="Y35" s="166">
        <f t="shared" si="8"/>
        <v>0</v>
      </c>
    </row>
    <row r="36" spans="1:25" x14ac:dyDescent="0.2">
      <c r="A36" s="6" t="s">
        <v>24</v>
      </c>
      <c r="B36" s="5" t="s">
        <v>39</v>
      </c>
      <c r="C36" s="90"/>
      <c r="D36" s="107">
        <f>投入係数表!AL36</f>
        <v>0</v>
      </c>
      <c r="E36" s="110">
        <f t="shared" si="9"/>
        <v>0</v>
      </c>
      <c r="F36" s="85">
        <f>分析係数表!C39</f>
        <v>1</v>
      </c>
      <c r="G36" s="110">
        <f t="shared" si="0"/>
        <v>0</v>
      </c>
      <c r="H36" s="110">
        <v>6.4848489588271122E-2</v>
      </c>
      <c r="I36" s="110">
        <f t="shared" si="1"/>
        <v>6.4848489588271122E-2</v>
      </c>
      <c r="J36" s="85">
        <f>分析係数表!G39</f>
        <v>0.34956843403205917</v>
      </c>
      <c r="K36" s="111">
        <f t="shared" si="2"/>
        <v>2.2668984954716229E-2</v>
      </c>
      <c r="L36" s="79"/>
      <c r="M36" s="80"/>
      <c r="N36" s="81">
        <f>分析係数表!H39</f>
        <v>4.0639069285628906E-3</v>
      </c>
      <c r="O36" s="82">
        <f t="shared" si="3"/>
        <v>9.2533635044131771E-2</v>
      </c>
      <c r="P36" s="76">
        <f>分析係数表!C39</f>
        <v>1</v>
      </c>
      <c r="Q36" s="82">
        <f t="shared" si="4"/>
        <v>9.2533635044131771E-2</v>
      </c>
      <c r="R36" s="83">
        <v>0.16514717620618499</v>
      </c>
      <c r="S36" s="84">
        <f t="shared" si="5"/>
        <v>0.22999566579445613</v>
      </c>
      <c r="T36" s="85">
        <f>分析係数表!F39</f>
        <v>0.6997533908754624</v>
      </c>
      <c r="U36" s="86">
        <f t="shared" si="6"/>
        <v>0.16094024702633028</v>
      </c>
      <c r="V36" s="87">
        <f>分析係数表!D39</f>
        <v>6.7817509247842175E-2</v>
      </c>
      <c r="W36" s="167">
        <f t="shared" si="7"/>
        <v>0</v>
      </c>
      <c r="X36" s="76">
        <f>分析係数表!E39</f>
        <v>8.0764488286066582E-2</v>
      </c>
      <c r="Y36" s="166">
        <f t="shared" si="8"/>
        <v>0</v>
      </c>
    </row>
    <row r="37" spans="1:25" x14ac:dyDescent="0.2">
      <c r="A37" s="6" t="s">
        <v>25</v>
      </c>
      <c r="B37" s="5" t="s">
        <v>40</v>
      </c>
      <c r="C37" s="90"/>
      <c r="D37" s="107">
        <f>投入係数表!AL37</f>
        <v>0</v>
      </c>
      <c r="E37" s="110">
        <f t="shared" si="9"/>
        <v>0</v>
      </c>
      <c r="F37" s="85">
        <f>分析係数表!C40</f>
        <v>0.52321668909825036</v>
      </c>
      <c r="G37" s="110">
        <f t="shared" si="0"/>
        <v>0</v>
      </c>
      <c r="H37" s="110">
        <v>2.6719726583483738E-4</v>
      </c>
      <c r="I37" s="110">
        <f t="shared" si="1"/>
        <v>2.6719726583483738E-4</v>
      </c>
      <c r="J37" s="85">
        <f>分析係数表!G40</f>
        <v>0.58262454434993927</v>
      </c>
      <c r="K37" s="111">
        <f t="shared" si="2"/>
        <v>1.5567568525857173E-4</v>
      </c>
      <c r="L37" s="79"/>
      <c r="M37" s="80"/>
      <c r="N37" s="81">
        <f>分析係数表!H40</f>
        <v>2.9881668592374198E-2</v>
      </c>
      <c r="O37" s="82">
        <f t="shared" si="3"/>
        <v>0.68039437532449842</v>
      </c>
      <c r="P37" s="76">
        <f>分析係数表!C40</f>
        <v>0.52321668909825036</v>
      </c>
      <c r="Q37" s="82">
        <f t="shared" si="4"/>
        <v>0.35599369233835637</v>
      </c>
      <c r="R37" s="83">
        <v>0.35612691937923302</v>
      </c>
      <c r="S37" s="84">
        <f t="shared" si="5"/>
        <v>0.35639411664506787</v>
      </c>
      <c r="T37" s="85">
        <f>分析係数表!F40</f>
        <v>0.77642770352369384</v>
      </c>
      <c r="U37" s="86">
        <f t="shared" si="6"/>
        <v>0.27671426553608552</v>
      </c>
      <c r="V37" s="87">
        <f>分析係数表!D40</f>
        <v>0.18529769137302551</v>
      </c>
      <c r="W37" s="167">
        <f t="shared" si="7"/>
        <v>0</v>
      </c>
      <c r="X37" s="76">
        <f>分析係数表!E40</f>
        <v>0.10328068043742406</v>
      </c>
      <c r="Y37" s="166">
        <f t="shared" si="8"/>
        <v>0</v>
      </c>
    </row>
    <row r="38" spans="1:25" x14ac:dyDescent="0.2">
      <c r="A38" s="6" t="s">
        <v>26</v>
      </c>
      <c r="B38" s="5" t="s">
        <v>276</v>
      </c>
      <c r="C38" s="90"/>
      <c r="D38" s="107">
        <f>投入係数表!AL38</f>
        <v>0</v>
      </c>
      <c r="E38" s="110">
        <f t="shared" si="9"/>
        <v>0</v>
      </c>
      <c r="F38" s="85">
        <f>分析係数表!C41</f>
        <v>0.20545717383447781</v>
      </c>
      <c r="G38" s="110">
        <f t="shared" si="0"/>
        <v>0</v>
      </c>
      <c r="H38" s="110">
        <v>2.2517338282780955E-4</v>
      </c>
      <c r="I38" s="110">
        <f t="shared" si="1"/>
        <v>2.2517338282780955E-4</v>
      </c>
      <c r="J38" s="85">
        <f>分析係数表!G41</f>
        <v>0.49662731871838112</v>
      </c>
      <c r="K38" s="111">
        <f t="shared" si="2"/>
        <v>1.1182725336052262E-4</v>
      </c>
      <c r="L38" s="79"/>
      <c r="M38" s="80"/>
      <c r="N38" s="81">
        <f>分析係数表!H41</f>
        <v>5.2870632296107417E-2</v>
      </c>
      <c r="O38" s="82">
        <f t="shared" si="3"/>
        <v>1.2038444480741459</v>
      </c>
      <c r="P38" s="76">
        <f>分析係数表!C41</f>
        <v>0.20545717383447781</v>
      </c>
      <c r="Q38" s="82">
        <f t="shared" si="4"/>
        <v>0.24733847803764081</v>
      </c>
      <c r="R38" s="83">
        <v>0.24875161985666713</v>
      </c>
      <c r="S38" s="84">
        <f t="shared" si="5"/>
        <v>0.24897679323949495</v>
      </c>
      <c r="T38" s="85">
        <f>分析係数表!F41</f>
        <v>0.59106239460370991</v>
      </c>
      <c r="U38" s="86">
        <f t="shared" si="6"/>
        <v>0.14716081961288865</v>
      </c>
      <c r="V38" s="87">
        <f>分析係数表!D41</f>
        <v>0.2799325463743676</v>
      </c>
      <c r="W38" s="167">
        <f t="shared" si="7"/>
        <v>0</v>
      </c>
      <c r="X38" s="76">
        <f>分析係数表!E41</f>
        <v>0.26559865092748736</v>
      </c>
      <c r="Y38" s="166">
        <f t="shared" si="8"/>
        <v>0</v>
      </c>
    </row>
    <row r="39" spans="1:25" x14ac:dyDescent="0.2">
      <c r="A39" s="6" t="s">
        <v>51</v>
      </c>
      <c r="B39" s="5" t="s">
        <v>367</v>
      </c>
      <c r="C39" s="90"/>
      <c r="D39" s="107">
        <f>投入係数表!AL39</f>
        <v>1.6025641025641025E-3</v>
      </c>
      <c r="E39" s="110">
        <f t="shared" si="9"/>
        <v>0.16025641025641024</v>
      </c>
      <c r="F39" s="85">
        <f>分析係数表!C42</f>
        <v>0.63260340632603407</v>
      </c>
      <c r="G39" s="110">
        <f>E39*F39</f>
        <v>0.1013787510137875</v>
      </c>
      <c r="H39" s="110">
        <v>0.10646829115717793</v>
      </c>
      <c r="I39" s="110">
        <f>C39+H39</f>
        <v>0.10646829115717793</v>
      </c>
      <c r="J39" s="85">
        <f>分析係数表!G42</f>
        <v>0.48091603053435117</v>
      </c>
      <c r="K39" s="111">
        <f>I39*J39</f>
        <v>5.1202307961085575E-2</v>
      </c>
      <c r="L39" s="79"/>
      <c r="M39" s="80"/>
      <c r="N39" s="81">
        <f>分析係数表!H42</f>
        <v>1.4900992071397267E-2</v>
      </c>
      <c r="O39" s="82">
        <f t="shared" si="3"/>
        <v>0.33928999516181652</v>
      </c>
      <c r="P39" s="76">
        <f>分析係数表!C42</f>
        <v>0.63260340632603407</v>
      </c>
      <c r="Q39" s="82">
        <f>O39*P39</f>
        <v>0.21463600667170873</v>
      </c>
      <c r="R39" s="83">
        <v>0.21821034842784429</v>
      </c>
      <c r="S39" s="84">
        <f>I39+R39</f>
        <v>0.32467863958502219</v>
      </c>
      <c r="T39" s="85">
        <f>分析係数表!F42</f>
        <v>0.54580152671755722</v>
      </c>
      <c r="U39" s="86">
        <f>S39*T39</f>
        <v>0.17721009717808461</v>
      </c>
      <c r="V39" s="87">
        <f>分析係数表!D42</f>
        <v>0.26335877862595419</v>
      </c>
      <c r="W39" s="167">
        <f>ROUND(S39*V39,0)</f>
        <v>0</v>
      </c>
      <c r="X39" s="76">
        <f>分析係数表!E42</f>
        <v>0.19083969465648856</v>
      </c>
      <c r="Y39" s="166">
        <f>ROUND(S39*X39,0)</f>
        <v>0</v>
      </c>
    </row>
    <row r="40" spans="1:25" x14ac:dyDescent="0.2">
      <c r="A40" s="6" t="s">
        <v>194</v>
      </c>
      <c r="B40" s="5" t="s">
        <v>41</v>
      </c>
      <c r="C40" s="75">
        <f>最終需要_まとめ!C41</f>
        <v>100</v>
      </c>
      <c r="D40" s="107">
        <f>投入係数表!AL40</f>
        <v>0.15224358974358973</v>
      </c>
      <c r="E40" s="110">
        <f t="shared" si="9"/>
        <v>15.224358974358973</v>
      </c>
      <c r="F40" s="85">
        <f>分析係数表!C43</f>
        <v>0.18460513162279235</v>
      </c>
      <c r="G40" s="110">
        <f>E40*F40</f>
        <v>2.8104947923341781</v>
      </c>
      <c r="H40" s="110">
        <v>2.9262422548046332</v>
      </c>
      <c r="I40" s="110">
        <f>C40+H40</f>
        <v>102.92624225480463</v>
      </c>
      <c r="J40" s="85">
        <f>分析係数表!G43</f>
        <v>0.34455128205128205</v>
      </c>
      <c r="K40" s="111">
        <f>I40*J40</f>
        <v>35.463368725613776</v>
      </c>
      <c r="L40" s="79"/>
      <c r="M40" s="80"/>
      <c r="N40" s="81">
        <f>分析係数表!H43</f>
        <v>4.0001593688991595E-2</v>
      </c>
      <c r="O40" s="82">
        <f t="shared" si="3"/>
        <v>0.9108212704343952</v>
      </c>
      <c r="P40" s="76">
        <f>分析係数表!C43</f>
        <v>0.18460513162279235</v>
      </c>
      <c r="Q40" s="82">
        <f>O40*P40</f>
        <v>0.16814228051338048</v>
      </c>
      <c r="R40" s="83">
        <v>0.22005502186027912</v>
      </c>
      <c r="S40" s="84">
        <f>I40+R40</f>
        <v>103.14629727666491</v>
      </c>
      <c r="T40" s="85">
        <f>分析係数表!F43</f>
        <v>0.64423076923076927</v>
      </c>
      <c r="U40" s="86">
        <f>S40*T40</f>
        <v>66.45001843785144</v>
      </c>
      <c r="V40" s="87">
        <f>分析係数表!D43</f>
        <v>0.36378205128205127</v>
      </c>
      <c r="W40" s="167">
        <f>ROUND(S40*V40,0)</f>
        <v>38</v>
      </c>
      <c r="X40" s="76">
        <f>分析係数表!E43</f>
        <v>0.22596153846153846</v>
      </c>
      <c r="Y40" s="166">
        <f>ROUND(S40*X40,0)</f>
        <v>23</v>
      </c>
    </row>
    <row r="41" spans="1:25" x14ac:dyDescent="0.2">
      <c r="A41" s="6" t="s">
        <v>340</v>
      </c>
      <c r="B41" s="5" t="s">
        <v>42</v>
      </c>
      <c r="C41" s="90"/>
      <c r="D41" s="107">
        <f>投入係数表!AL41</f>
        <v>0</v>
      </c>
      <c r="E41" s="110">
        <f t="shared" si="9"/>
        <v>0</v>
      </c>
      <c r="F41" s="85">
        <f>分析係数表!C44</f>
        <v>0.21127596439169138</v>
      </c>
      <c r="G41" s="110">
        <f>E41*F41</f>
        <v>0</v>
      </c>
      <c r="H41" s="110">
        <v>3.6455531719476348E-4</v>
      </c>
      <c r="I41" s="110">
        <f>C41+H41</f>
        <v>3.6455531719476348E-4</v>
      </c>
      <c r="J41" s="85">
        <f>分析係数表!G44</f>
        <v>0.28586387434554972</v>
      </c>
      <c r="K41" s="111">
        <f>I41*J41</f>
        <v>1.0421319538656588E-4</v>
      </c>
      <c r="L41" s="79"/>
      <c r="M41" s="80"/>
      <c r="N41" s="81">
        <f>分析係数表!H44</f>
        <v>0.11633929638631021</v>
      </c>
      <c r="O41" s="82">
        <f t="shared" si="3"/>
        <v>2.6490021012633806</v>
      </c>
      <c r="P41" s="76">
        <f>分析係数表!C44</f>
        <v>0.21127596439169138</v>
      </c>
      <c r="Q41" s="82">
        <f>O41*P41</f>
        <v>0.55967047362003763</v>
      </c>
      <c r="R41" s="83">
        <v>0.56269456670603191</v>
      </c>
      <c r="S41" s="84">
        <f>I41+R41</f>
        <v>0.56305912202322672</v>
      </c>
      <c r="T41" s="85">
        <f>分析係数表!F44</f>
        <v>0.54973821989528793</v>
      </c>
      <c r="U41" s="86">
        <f>S41*T41</f>
        <v>0.30953511943685236</v>
      </c>
      <c r="V41" s="87">
        <f>分析係数表!D44</f>
        <v>0.41256544502617803</v>
      </c>
      <c r="W41" s="167">
        <f>ROUND(S41*V41,0)</f>
        <v>0</v>
      </c>
      <c r="X41" s="76">
        <f>分析係数表!E44</f>
        <v>0.29528795811518327</v>
      </c>
      <c r="Y41" s="166">
        <f>ROUND(S41*X41,0)</f>
        <v>0</v>
      </c>
    </row>
    <row r="42" spans="1:25" x14ac:dyDescent="0.2">
      <c r="A42" s="6" t="s">
        <v>341</v>
      </c>
      <c r="B42" s="5" t="s">
        <v>278</v>
      </c>
      <c r="C42" s="90"/>
      <c r="D42" s="107">
        <f>投入係数表!AL42</f>
        <v>3.205128205128205E-3</v>
      </c>
      <c r="E42" s="110">
        <f t="shared" si="9"/>
        <v>0.32051282051282048</v>
      </c>
      <c r="F42" s="85">
        <f>分析係数表!C45</f>
        <v>1</v>
      </c>
      <c r="G42" s="110">
        <f>E42*F42</f>
        <v>0.32051282051282048</v>
      </c>
      <c r="H42" s="110">
        <v>0.33663937403740424</v>
      </c>
      <c r="I42" s="110">
        <f>C42+H42</f>
        <v>0.33663937403740424</v>
      </c>
      <c r="J42" s="85">
        <f>分析係数表!G45</f>
        <v>0</v>
      </c>
      <c r="K42" s="111">
        <f>I42*J42</f>
        <v>0</v>
      </c>
      <c r="L42" s="79"/>
      <c r="M42" s="80"/>
      <c r="N42" s="81">
        <f>分析係数表!H45</f>
        <v>0</v>
      </c>
      <c r="O42" s="82">
        <f t="shared" si="3"/>
        <v>0</v>
      </c>
      <c r="P42" s="76">
        <f>分析係数表!C45</f>
        <v>1</v>
      </c>
      <c r="Q42" s="82">
        <f>O42*P42</f>
        <v>0</v>
      </c>
      <c r="R42" s="83">
        <v>1.4025075531831755E-2</v>
      </c>
      <c r="S42" s="84">
        <f>I42+R42</f>
        <v>0.35066444956923598</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投入係数表!AL43</f>
        <v>4.807692307692308E-3</v>
      </c>
      <c r="E43" s="110">
        <f t="shared" si="9"/>
        <v>0.48076923076923078</v>
      </c>
      <c r="F43" s="85">
        <f>分析係数表!C46</f>
        <v>0.67444574095682608</v>
      </c>
      <c r="G43" s="110">
        <f>E43*F43</f>
        <v>0.32425276007539716</v>
      </c>
      <c r="H43" s="110">
        <v>0.34447041717072463</v>
      </c>
      <c r="I43" s="110">
        <f>C43+H43</f>
        <v>0.34447041717072463</v>
      </c>
      <c r="J43" s="85">
        <f>分析係数表!G46</f>
        <v>1.0362694300518135E-2</v>
      </c>
      <c r="K43" s="111">
        <f>I43*J43</f>
        <v>3.5696416287121723E-3</v>
      </c>
      <c r="L43" s="79"/>
      <c r="M43" s="80"/>
      <c r="N43" s="81">
        <f>分析係数表!H46</f>
        <v>2.3785808199529863E-2</v>
      </c>
      <c r="O43" s="82">
        <f t="shared" si="3"/>
        <v>0.54159392275830076</v>
      </c>
      <c r="P43" s="76">
        <f>分析係数表!C46</f>
        <v>0.67444574095682608</v>
      </c>
      <c r="Q43" s="82">
        <f>O43*P43</f>
        <v>0.36527571453243618</v>
      </c>
      <c r="R43" s="83">
        <v>0.38571780121861304</v>
      </c>
      <c r="S43" s="84">
        <f>I43+R43</f>
        <v>0.73018821838933767</v>
      </c>
      <c r="T43" s="85">
        <f>分析係数表!F46</f>
        <v>0.31433506044905007</v>
      </c>
      <c r="U43" s="86">
        <f>S43*T43</f>
        <v>0.22952375776659664</v>
      </c>
      <c r="V43" s="87">
        <f>分析係数表!D46</f>
        <v>0</v>
      </c>
      <c r="W43" s="167">
        <f>ROUND(S43*V43,0)</f>
        <v>0</v>
      </c>
      <c r="X43" s="76">
        <f>分析係数表!E46</f>
        <v>1.7271157167530224E-3</v>
      </c>
      <c r="Y43" s="166">
        <f>ROUND(S43*X43,0)</f>
        <v>0</v>
      </c>
    </row>
    <row r="44" spans="1:25" x14ac:dyDescent="0.2">
      <c r="A44" s="192">
        <v>40</v>
      </c>
      <c r="B44" s="14" t="s">
        <v>150</v>
      </c>
      <c r="C44" s="197">
        <f>SUM(C5:C43)</f>
        <v>100</v>
      </c>
      <c r="D44" s="108">
        <f>投入係数表!AL44</f>
        <v>0.34134615384615385</v>
      </c>
      <c r="E44" s="96">
        <f>SUM(E5:E43)</f>
        <v>34.13461538461538</v>
      </c>
      <c r="F44" s="98">
        <f>分析係数表!C47</f>
        <v>0.30293510145279712</v>
      </c>
      <c r="G44" s="96">
        <f>SUM(G5:G43)</f>
        <v>6.4671696239926675</v>
      </c>
      <c r="H44" s="96">
        <f>SUM(H5:H43)</f>
        <v>7.3836637131217904</v>
      </c>
      <c r="I44" s="96">
        <f>SUM(I5:I43)</f>
        <v>107.38366371312179</v>
      </c>
      <c r="J44" s="98">
        <f>分析係数表!G47</f>
        <v>0.26248630220382319</v>
      </c>
      <c r="K44" s="112">
        <f>SUM(K5:K43)</f>
        <v>36.315190699137872</v>
      </c>
      <c r="L44" s="94">
        <f>最終需要_まとめ!$L$33</f>
        <v>0.627</v>
      </c>
      <c r="M44" s="91">
        <f>K44*L44</f>
        <v>22.769624568359447</v>
      </c>
      <c r="N44" s="95">
        <f>分析係数表!H47</f>
        <v>1</v>
      </c>
      <c r="O44" s="96">
        <f>SUM(O5:O43)</f>
        <v>22.76962456835945</v>
      </c>
      <c r="P44" s="92">
        <f>分析係数表!C47</f>
        <v>0.30293510145279712</v>
      </c>
      <c r="Q44" s="96">
        <f>SUM(Q5:Q43)</f>
        <v>5.837807063458782</v>
      </c>
      <c r="R44" s="91">
        <f>SUM(R5:R43)</f>
        <v>6.435697101751682</v>
      </c>
      <c r="S44" s="97">
        <f>SUM(S5:S43)</f>
        <v>113.81936081487348</v>
      </c>
      <c r="T44" s="98">
        <f>分析係数表!F47</f>
        <v>0.4935102885669061</v>
      </c>
      <c r="U44" s="99">
        <f>SUM(U5:U43)</f>
        <v>72.550773885887821</v>
      </c>
      <c r="V44" s="100">
        <f>分析係数表!D47</f>
        <v>0.11041032509436259</v>
      </c>
      <c r="W44" s="164">
        <f>SUM(W5:W43)</f>
        <v>38</v>
      </c>
      <c r="X44" s="92">
        <f>分析係数表!E47</f>
        <v>8.4451479361987089E-2</v>
      </c>
      <c r="Y44" s="165">
        <f>SUM(Y5:Y43)</f>
        <v>23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344</v>
      </c>
      <c r="S2" s="3" t="s">
        <v>152</v>
      </c>
      <c r="U2" s="64" t="s">
        <v>209</v>
      </c>
      <c r="W2" s="3" t="s">
        <v>130</v>
      </c>
      <c r="Y2" s="3" t="s">
        <v>153</v>
      </c>
    </row>
    <row r="3" spans="1:25" ht="44" x14ac:dyDescent="0.2">
      <c r="B3" s="65"/>
      <c r="C3" s="66" t="s">
        <v>227</v>
      </c>
      <c r="D3" s="66" t="s">
        <v>346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投入係数表!AM5</f>
        <v>1.5706806282722512E-2</v>
      </c>
      <c r="E5" s="110">
        <f>$C$41*D5</f>
        <v>1.5706806282722512</v>
      </c>
      <c r="F5" s="85">
        <f>分析係数表!C8</f>
        <v>0.98909090909090913</v>
      </c>
      <c r="G5" s="110">
        <f t="shared" ref="G5:G38" si="0">E5*F5</f>
        <v>1.5535459305092811</v>
      </c>
      <c r="H5" s="110">
        <f t="array" ref="H5:H43">MMULT(逆行列係数!C5:AO43,'37'!G5:G43)</f>
        <v>1.8285234817216205</v>
      </c>
      <c r="I5" s="110">
        <f t="shared" ref="I5:I38" si="1">C5+H5</f>
        <v>1.8285234817216205</v>
      </c>
      <c r="J5" s="85">
        <f>分析係数表!G8</f>
        <v>0.12014134275618374</v>
      </c>
      <c r="K5" s="111">
        <f t="shared" ref="K5:K38" si="2">I5*J5</f>
        <v>0.21968126635524768</v>
      </c>
      <c r="L5" s="79" t="s">
        <v>177</v>
      </c>
      <c r="M5" s="80" t="s">
        <v>177</v>
      </c>
      <c r="N5" s="81">
        <f>分析係数表!H8</f>
        <v>1.3068249731064983E-2</v>
      </c>
      <c r="O5" s="82">
        <f t="shared" ref="O5:O43" si="3">$M$44*N5</f>
        <v>0.25564449350265139</v>
      </c>
      <c r="P5" s="76">
        <f>分析係数表!C8</f>
        <v>0.98909090909090913</v>
      </c>
      <c r="Q5" s="82">
        <f t="shared" ref="Q5:Q38" si="4">O5*P5</f>
        <v>0.25285564448262249</v>
      </c>
      <c r="R5" s="83">
        <f t="array" ref="R5:R43">MMULT(逆行列係数!C5:AO43,'37'!Q5:Q43)</f>
        <v>0.30808680617344397</v>
      </c>
      <c r="S5" s="84">
        <f t="shared" ref="S5:S38" si="5">I5+R5</f>
        <v>2.1366102878950644</v>
      </c>
      <c r="T5" s="85">
        <f>分析係数表!F8</f>
        <v>0.45141342756183744</v>
      </c>
      <c r="U5" s="86">
        <f t="shared" ref="U5:U38" si="6">S5*T5</f>
        <v>0.96449457342259526</v>
      </c>
      <c r="V5" s="87">
        <f>分析係数表!D8</f>
        <v>0.18992932862190812</v>
      </c>
      <c r="W5" s="88">
        <f t="shared" ref="W5:W38" si="7">ROUND(S5*V5,0)</f>
        <v>0</v>
      </c>
      <c r="X5" s="76">
        <f>分析係数表!E8</f>
        <v>0.11484098939929328</v>
      </c>
      <c r="Y5" s="89">
        <f t="shared" ref="Y5:Y38" si="8">ROUND(S5*X5,0)</f>
        <v>0</v>
      </c>
    </row>
    <row r="6" spans="1:25" x14ac:dyDescent="0.2">
      <c r="A6" s="6" t="s">
        <v>219</v>
      </c>
      <c r="B6" s="5" t="s">
        <v>265</v>
      </c>
      <c r="C6" s="90"/>
      <c r="D6" s="107">
        <f>投入係数表!AM6</f>
        <v>1.0471204188481676E-3</v>
      </c>
      <c r="E6" s="110">
        <f t="shared" ref="E6:E43" si="9">$C$41*D6</f>
        <v>0.10471204188481677</v>
      </c>
      <c r="F6" s="85">
        <f>分析係数表!C9</f>
        <v>0.97580645161290325</v>
      </c>
      <c r="G6" s="110">
        <f t="shared" si="0"/>
        <v>0.10217868603276475</v>
      </c>
      <c r="H6" s="110">
        <v>0.12970297368940101</v>
      </c>
      <c r="I6" s="110">
        <f t="shared" si="1"/>
        <v>0.12970297368940101</v>
      </c>
      <c r="J6" s="85">
        <f>分析係数表!G9</f>
        <v>0.23846153846153847</v>
      </c>
      <c r="K6" s="111">
        <f t="shared" si="2"/>
        <v>3.092917064901101E-2</v>
      </c>
      <c r="L6" s="79"/>
      <c r="M6" s="80"/>
      <c r="N6" s="81">
        <f>分析係数表!H9</f>
        <v>6.773178214271485E-4</v>
      </c>
      <c r="O6" s="82">
        <f t="shared" si="3"/>
        <v>1.3249867041295956E-2</v>
      </c>
      <c r="P6" s="76">
        <f>分析係数表!C9</f>
        <v>0.97580645161290325</v>
      </c>
      <c r="Q6" s="82">
        <f t="shared" si="4"/>
        <v>1.2929305741909765E-2</v>
      </c>
      <c r="R6" s="83">
        <v>1.809515527071948E-2</v>
      </c>
      <c r="S6" s="84">
        <f t="shared" si="5"/>
        <v>0.14779812896012048</v>
      </c>
      <c r="T6" s="85">
        <f>分析係数表!F9</f>
        <v>0.65384615384615385</v>
      </c>
      <c r="U6" s="86">
        <f t="shared" si="6"/>
        <v>9.6637238166232625E-2</v>
      </c>
      <c r="V6" s="87">
        <f>分析係数表!D9</f>
        <v>0.11538461538461539</v>
      </c>
      <c r="W6" s="88">
        <f t="shared" si="7"/>
        <v>0</v>
      </c>
      <c r="X6" s="76">
        <f>分析係数表!E9</f>
        <v>0</v>
      </c>
      <c r="Y6" s="89">
        <f t="shared" si="8"/>
        <v>0</v>
      </c>
    </row>
    <row r="7" spans="1:25" x14ac:dyDescent="0.2">
      <c r="A7" s="6" t="s">
        <v>220</v>
      </c>
      <c r="B7" s="5" t="s">
        <v>266</v>
      </c>
      <c r="C7" s="90"/>
      <c r="D7" s="107">
        <f>投入係数表!AM7</f>
        <v>3.1413612565445027E-3</v>
      </c>
      <c r="E7" s="110">
        <f t="shared" si="9"/>
        <v>0.31413612565445026</v>
      </c>
      <c r="F7" s="85">
        <f>分析係数表!C10</f>
        <v>0</v>
      </c>
      <c r="G7" s="110">
        <f t="shared" si="0"/>
        <v>0</v>
      </c>
      <c r="H7" s="110">
        <v>0</v>
      </c>
      <c r="I7" s="110">
        <f t="shared" si="1"/>
        <v>0</v>
      </c>
      <c r="J7" s="85">
        <f>分析係数表!G10</f>
        <v>0</v>
      </c>
      <c r="K7" s="111">
        <f t="shared" si="2"/>
        <v>0</v>
      </c>
      <c r="L7" s="79"/>
      <c r="M7" s="80"/>
      <c r="N7" s="81">
        <f>分析係数表!H10</f>
        <v>1.354635642854297E-3</v>
      </c>
      <c r="O7" s="82">
        <f t="shared" si="3"/>
        <v>2.6499734082591913E-2</v>
      </c>
      <c r="P7" s="76">
        <f>分析係数表!C10</f>
        <v>0</v>
      </c>
      <c r="Q7" s="82">
        <f t="shared" si="4"/>
        <v>0</v>
      </c>
      <c r="R7" s="83">
        <v>0</v>
      </c>
      <c r="S7" s="84">
        <f t="shared" si="5"/>
        <v>0</v>
      </c>
      <c r="T7" s="85">
        <f>分析係数表!F10</f>
        <v>0</v>
      </c>
      <c r="U7" s="86">
        <f t="shared" si="6"/>
        <v>0</v>
      </c>
      <c r="V7" s="87">
        <f>分析係数表!D10</f>
        <v>0</v>
      </c>
      <c r="W7" s="88">
        <f t="shared" si="7"/>
        <v>0</v>
      </c>
      <c r="X7" s="76">
        <f>分析係数表!E10</f>
        <v>0</v>
      </c>
      <c r="Y7" s="89">
        <f t="shared" si="8"/>
        <v>0</v>
      </c>
    </row>
    <row r="8" spans="1:25" x14ac:dyDescent="0.2">
      <c r="A8" s="6" t="s">
        <v>221</v>
      </c>
      <c r="B8" s="5" t="s">
        <v>27</v>
      </c>
      <c r="C8" s="90"/>
      <c r="D8" s="107">
        <f>投入係数表!AM8</f>
        <v>0</v>
      </c>
      <c r="E8" s="110">
        <f t="shared" si="9"/>
        <v>0</v>
      </c>
      <c r="F8" s="85">
        <f>分析係数表!C11</f>
        <v>0.58682634730538918</v>
      </c>
      <c r="G8" s="110">
        <f t="shared" si="0"/>
        <v>0</v>
      </c>
      <c r="H8" s="110">
        <v>3.0836314538051527E-2</v>
      </c>
      <c r="I8" s="110">
        <f t="shared" si="1"/>
        <v>3.0836314538051527E-2</v>
      </c>
      <c r="J8" s="85">
        <f>分析係数表!G11</f>
        <v>0.35416666666666669</v>
      </c>
      <c r="K8" s="111">
        <f t="shared" si="2"/>
        <v>1.0921194732226584E-2</v>
      </c>
      <c r="L8" s="79"/>
      <c r="M8" s="80"/>
      <c r="N8" s="81">
        <f>分析係数表!H11</f>
        <v>-3.9842224789832265E-5</v>
      </c>
      <c r="O8" s="82">
        <f t="shared" si="3"/>
        <v>-7.7940394360564449E-4</v>
      </c>
      <c r="P8" s="76">
        <f>分析係数表!C11</f>
        <v>0.58682634730538918</v>
      </c>
      <c r="Q8" s="82">
        <f t="shared" si="4"/>
        <v>-4.5737476930151591E-4</v>
      </c>
      <c r="R8" s="83">
        <v>5.4378564165924502E-3</v>
      </c>
      <c r="S8" s="84">
        <f t="shared" si="5"/>
        <v>3.6274170954643976E-2</v>
      </c>
      <c r="T8" s="85">
        <f>分析係数表!F11</f>
        <v>0.57638888888888884</v>
      </c>
      <c r="U8" s="86">
        <f t="shared" si="6"/>
        <v>2.0908029091912847E-2</v>
      </c>
      <c r="V8" s="87">
        <f>分析係数表!D11</f>
        <v>0</v>
      </c>
      <c r="W8" s="88">
        <f t="shared" si="7"/>
        <v>0</v>
      </c>
      <c r="X8" s="76">
        <f>分析係数表!E11</f>
        <v>0</v>
      </c>
      <c r="Y8" s="89">
        <f t="shared" si="8"/>
        <v>0</v>
      </c>
    </row>
    <row r="9" spans="1:25" x14ac:dyDescent="0.2">
      <c r="A9" s="6" t="s">
        <v>222</v>
      </c>
      <c r="B9" s="5" t="s">
        <v>190</v>
      </c>
      <c r="C9" s="90"/>
      <c r="D9" s="107">
        <f>投入係数表!AM9</f>
        <v>0.12774869109947645</v>
      </c>
      <c r="E9" s="110">
        <f t="shared" si="9"/>
        <v>12.774869109947645</v>
      </c>
      <c r="F9" s="85">
        <f>分析係数表!C12</f>
        <v>4.9122807017544234E-3</v>
      </c>
      <c r="G9" s="110">
        <f t="shared" si="0"/>
        <v>6.2753742996234527E-2</v>
      </c>
      <c r="H9" s="110">
        <v>6.4212936893838654E-2</v>
      </c>
      <c r="I9" s="110">
        <f t="shared" si="1"/>
        <v>6.4212936893838654E-2</v>
      </c>
      <c r="J9" s="85">
        <f>分析係数表!G12</f>
        <v>0.15517241379310345</v>
      </c>
      <c r="K9" s="111">
        <f t="shared" si="2"/>
        <v>9.9640764145611706E-3</v>
      </c>
      <c r="L9" s="79"/>
      <c r="M9" s="80"/>
      <c r="N9" s="81">
        <f>分析係数表!H12</f>
        <v>9.8290768556516195E-2</v>
      </c>
      <c r="O9" s="82">
        <f t="shared" si="3"/>
        <v>1.9227895288751249</v>
      </c>
      <c r="P9" s="76">
        <f>分析係数表!C12</f>
        <v>4.9122807017544234E-3</v>
      </c>
      <c r="Q9" s="82">
        <f t="shared" si="4"/>
        <v>9.445281896228756E-3</v>
      </c>
      <c r="R9" s="83">
        <v>9.9902620472944355E-3</v>
      </c>
      <c r="S9" s="84">
        <f t="shared" si="5"/>
        <v>7.4203198941133086E-2</v>
      </c>
      <c r="T9" s="85">
        <f>分析係数表!F12</f>
        <v>0.31896551724137934</v>
      </c>
      <c r="U9" s="86">
        <f t="shared" si="6"/>
        <v>2.3668261731223487E-2</v>
      </c>
      <c r="V9" s="87">
        <f>分析係数表!D12</f>
        <v>0.18965517241379309</v>
      </c>
      <c r="W9" s="88">
        <f t="shared" si="7"/>
        <v>0</v>
      </c>
      <c r="X9" s="76">
        <f>分析係数表!E12</f>
        <v>0.12931034482758622</v>
      </c>
      <c r="Y9" s="89">
        <f t="shared" si="8"/>
        <v>0</v>
      </c>
    </row>
    <row r="10" spans="1:25" x14ac:dyDescent="0.2">
      <c r="A10" s="6" t="s">
        <v>223</v>
      </c>
      <c r="B10" s="5" t="s">
        <v>28</v>
      </c>
      <c r="C10" s="90"/>
      <c r="D10" s="107">
        <f>投入係数表!AM10</f>
        <v>3.1413612565445027E-3</v>
      </c>
      <c r="E10" s="110">
        <f t="shared" si="9"/>
        <v>0.31413612565445026</v>
      </c>
      <c r="F10" s="85">
        <f>分析係数表!C13</f>
        <v>0</v>
      </c>
      <c r="G10" s="110">
        <f t="shared" si="0"/>
        <v>0</v>
      </c>
      <c r="H10" s="110">
        <v>0</v>
      </c>
      <c r="I10" s="110">
        <f t="shared" si="1"/>
        <v>0</v>
      </c>
      <c r="J10" s="85">
        <f>分析係数表!G13</f>
        <v>0.2471264367816092</v>
      </c>
      <c r="K10" s="111">
        <f t="shared" si="2"/>
        <v>0</v>
      </c>
      <c r="L10" s="79"/>
      <c r="M10" s="80"/>
      <c r="N10" s="81">
        <f>分析係数表!H13</f>
        <v>1.4741623172237938E-2</v>
      </c>
      <c r="O10" s="82">
        <f t="shared" si="3"/>
        <v>0.28837945913408847</v>
      </c>
      <c r="P10" s="76">
        <f>分析係数表!C13</f>
        <v>0</v>
      </c>
      <c r="Q10" s="82">
        <f t="shared" si="4"/>
        <v>0</v>
      </c>
      <c r="R10" s="83">
        <v>0</v>
      </c>
      <c r="S10" s="84">
        <f t="shared" si="5"/>
        <v>0</v>
      </c>
      <c r="T10" s="85">
        <f>分析係数表!F13</f>
        <v>0.38505747126436779</v>
      </c>
      <c r="U10" s="86">
        <f t="shared" si="6"/>
        <v>0</v>
      </c>
      <c r="V10" s="87">
        <f>分析係数表!D13</f>
        <v>0.37931034482758619</v>
      </c>
      <c r="W10" s="88">
        <f t="shared" si="7"/>
        <v>0</v>
      </c>
      <c r="X10" s="76">
        <f>分析係数表!E13</f>
        <v>0.33333333333333331</v>
      </c>
      <c r="Y10" s="89">
        <f t="shared" si="8"/>
        <v>0</v>
      </c>
    </row>
    <row r="11" spans="1:25" x14ac:dyDescent="0.2">
      <c r="A11" s="6" t="s">
        <v>224</v>
      </c>
      <c r="B11" s="5" t="s">
        <v>267</v>
      </c>
      <c r="C11" s="90"/>
      <c r="D11" s="107">
        <f>投入係数表!AM11</f>
        <v>2.0942408376963353E-3</v>
      </c>
      <c r="E11" s="110">
        <f t="shared" si="9"/>
        <v>0.20942408376963353</v>
      </c>
      <c r="F11" s="85">
        <f>分析係数表!C14</f>
        <v>0.28421052631578947</v>
      </c>
      <c r="G11" s="110">
        <f t="shared" si="0"/>
        <v>5.9520529071369531E-2</v>
      </c>
      <c r="H11" s="110">
        <v>0.1345040683390572</v>
      </c>
      <c r="I11" s="110">
        <f t="shared" si="1"/>
        <v>0.1345040683390572</v>
      </c>
      <c r="J11" s="85">
        <f>分析係数表!G14</f>
        <v>0.16638935108153077</v>
      </c>
      <c r="K11" s="111">
        <f t="shared" si="2"/>
        <v>2.2380044648761598E-2</v>
      </c>
      <c r="L11" s="79"/>
      <c r="M11" s="80"/>
      <c r="N11" s="81">
        <f>分析係数表!H14</f>
        <v>1.2351089684848001E-3</v>
      </c>
      <c r="O11" s="82">
        <f t="shared" si="3"/>
        <v>2.4161522251774977E-2</v>
      </c>
      <c r="P11" s="76">
        <f>分析係数表!C14</f>
        <v>0.28421052631578947</v>
      </c>
      <c r="Q11" s="82">
        <f t="shared" si="4"/>
        <v>6.866958955767625E-3</v>
      </c>
      <c r="R11" s="83">
        <v>2.9699541391739869E-2</v>
      </c>
      <c r="S11" s="84">
        <f t="shared" si="5"/>
        <v>0.16420360973079706</v>
      </c>
      <c r="T11" s="85">
        <f>分析係数表!F14</f>
        <v>0.35440931780366058</v>
      </c>
      <c r="U11" s="86">
        <f t="shared" si="6"/>
        <v>5.8195289305590307E-2</v>
      </c>
      <c r="V11" s="87">
        <f>分析係数表!D14</f>
        <v>9.9833610648918464E-2</v>
      </c>
      <c r="W11" s="88">
        <f t="shared" si="7"/>
        <v>0</v>
      </c>
      <c r="X11" s="76">
        <f>分析係数表!E14</f>
        <v>6.8219633943427616E-2</v>
      </c>
      <c r="Y11" s="89">
        <f t="shared" si="8"/>
        <v>0</v>
      </c>
    </row>
    <row r="12" spans="1:25" x14ac:dyDescent="0.2">
      <c r="A12" s="6" t="s">
        <v>225</v>
      </c>
      <c r="B12" s="5" t="s">
        <v>29</v>
      </c>
      <c r="C12" s="90"/>
      <c r="D12" s="107">
        <f>投入係数表!AM12</f>
        <v>1.0471204188481676E-2</v>
      </c>
      <c r="E12" s="110">
        <f t="shared" si="9"/>
        <v>1.0471204188481675</v>
      </c>
      <c r="F12" s="85">
        <f>分析係数表!C15</f>
        <v>0</v>
      </c>
      <c r="G12" s="110">
        <f t="shared" si="0"/>
        <v>0</v>
      </c>
      <c r="H12" s="110">
        <v>0</v>
      </c>
      <c r="I12" s="110">
        <f t="shared" si="1"/>
        <v>0</v>
      </c>
      <c r="J12" s="85">
        <f>分析係数表!G15</f>
        <v>9.6006144393241163E-2</v>
      </c>
      <c r="K12" s="111">
        <f t="shared" si="2"/>
        <v>0</v>
      </c>
      <c r="L12" s="79"/>
      <c r="M12" s="80"/>
      <c r="N12" s="81">
        <f>分析係数表!H15</f>
        <v>9.1238694768715888E-3</v>
      </c>
      <c r="O12" s="82">
        <f t="shared" si="3"/>
        <v>0.17848350308569258</v>
      </c>
      <c r="P12" s="76">
        <f>分析係数表!C15</f>
        <v>0</v>
      </c>
      <c r="Q12" s="82">
        <f t="shared" si="4"/>
        <v>0</v>
      </c>
      <c r="R12" s="83">
        <v>0</v>
      </c>
      <c r="S12" s="84">
        <f t="shared" si="5"/>
        <v>0</v>
      </c>
      <c r="T12" s="85">
        <f>分析係数表!F15</f>
        <v>0.30337941628264209</v>
      </c>
      <c r="U12" s="86">
        <f t="shared" si="6"/>
        <v>0</v>
      </c>
      <c r="V12" s="87">
        <f>分析係数表!D15</f>
        <v>4.6082949308755762E-2</v>
      </c>
      <c r="W12" s="88">
        <f t="shared" si="7"/>
        <v>0</v>
      </c>
      <c r="X12" s="76">
        <f>分析係数表!E15</f>
        <v>4.3010752688172046E-2</v>
      </c>
      <c r="Y12" s="89">
        <f t="shared" si="8"/>
        <v>0</v>
      </c>
    </row>
    <row r="13" spans="1:25" x14ac:dyDescent="0.2">
      <c r="A13" s="6" t="s">
        <v>226</v>
      </c>
      <c r="B13" s="5" t="s">
        <v>30</v>
      </c>
      <c r="C13" s="90"/>
      <c r="D13" s="107">
        <f>投入係数表!AM13</f>
        <v>4.1884816753926706E-3</v>
      </c>
      <c r="E13" s="110">
        <f t="shared" si="9"/>
        <v>0.41884816753926707</v>
      </c>
      <c r="F13" s="85">
        <f>分析係数表!C16</f>
        <v>1.2870012870012881E-2</v>
      </c>
      <c r="G13" s="110">
        <f t="shared" si="0"/>
        <v>5.3905813068116787E-3</v>
      </c>
      <c r="H13" s="110">
        <v>6.526794541600156E-3</v>
      </c>
      <c r="I13" s="110">
        <f t="shared" si="1"/>
        <v>6.526794541600156E-3</v>
      </c>
      <c r="J13" s="85">
        <f>分析係数表!G16</f>
        <v>4.3478260869565216E-2</v>
      </c>
      <c r="K13" s="111">
        <f t="shared" si="2"/>
        <v>2.8377367572174589E-4</v>
      </c>
      <c r="L13" s="79"/>
      <c r="M13" s="80"/>
      <c r="N13" s="81">
        <f>分析係数表!H16</f>
        <v>1.7650105581895694E-2</v>
      </c>
      <c r="O13" s="82">
        <f t="shared" si="3"/>
        <v>0.34527594701730052</v>
      </c>
      <c r="P13" s="76">
        <f>分析係数表!C16</f>
        <v>1.2870012870012881E-2</v>
      </c>
      <c r="Q13" s="82">
        <f t="shared" si="4"/>
        <v>4.4437058818185436E-3</v>
      </c>
      <c r="R13" s="83">
        <v>4.7904773347757015E-3</v>
      </c>
      <c r="S13" s="84">
        <f t="shared" si="5"/>
        <v>1.1317271876375858E-2</v>
      </c>
      <c r="T13" s="85">
        <f>分析係数表!F16</f>
        <v>0.30434782608695654</v>
      </c>
      <c r="U13" s="86">
        <f t="shared" si="6"/>
        <v>3.4443870928100436E-3</v>
      </c>
      <c r="V13" s="87">
        <f>分析係数表!D16</f>
        <v>0</v>
      </c>
      <c r="W13" s="88">
        <f t="shared" si="7"/>
        <v>0</v>
      </c>
      <c r="X13" s="76">
        <f>分析係数表!E16</f>
        <v>0</v>
      </c>
      <c r="Y13" s="89">
        <f t="shared" si="8"/>
        <v>0</v>
      </c>
    </row>
    <row r="14" spans="1:25" x14ac:dyDescent="0.2">
      <c r="A14" s="6" t="s">
        <v>2</v>
      </c>
      <c r="B14" s="5" t="s">
        <v>364</v>
      </c>
      <c r="C14" s="90"/>
      <c r="D14" s="107">
        <f>投入係数表!AM14</f>
        <v>2.0942408376963353E-3</v>
      </c>
      <c r="E14" s="110">
        <f t="shared" si="9"/>
        <v>0.20942408376963353</v>
      </c>
      <c r="F14" s="85">
        <f>分析係数表!C17</f>
        <v>0.42397137745974955</v>
      </c>
      <c r="G14" s="110">
        <f t="shared" si="0"/>
        <v>8.8789817269057505E-2</v>
      </c>
      <c r="H14" s="110">
        <v>0.19571860553924741</v>
      </c>
      <c r="I14" s="110">
        <f t="shared" si="1"/>
        <v>0.19571860553924741</v>
      </c>
      <c r="J14" s="85">
        <f>分析係数表!G17</f>
        <v>0.21220930232558138</v>
      </c>
      <c r="K14" s="111">
        <f t="shared" si="2"/>
        <v>4.1533308733619365E-2</v>
      </c>
      <c r="L14" s="79"/>
      <c r="M14" s="80"/>
      <c r="N14" s="81">
        <f>分析係数表!H17</f>
        <v>2.9483246344475873E-3</v>
      </c>
      <c r="O14" s="82">
        <f t="shared" si="3"/>
        <v>5.7675891826817684E-2</v>
      </c>
      <c r="P14" s="76">
        <f>分析係数表!C17</f>
        <v>0.42397137745974955</v>
      </c>
      <c r="Q14" s="82">
        <f t="shared" si="4"/>
        <v>2.4452927304035404E-2</v>
      </c>
      <c r="R14" s="83">
        <v>4.913519486002603E-2</v>
      </c>
      <c r="S14" s="84">
        <f t="shared" si="5"/>
        <v>0.24485380039927346</v>
      </c>
      <c r="T14" s="85">
        <f>分析係数表!F17</f>
        <v>0.32194767441860467</v>
      </c>
      <c r="U14" s="86">
        <f t="shared" si="6"/>
        <v>7.8830111611103301E-2</v>
      </c>
      <c r="V14" s="87">
        <f>分析係数表!D17</f>
        <v>4.1908914728682169E-2</v>
      </c>
      <c r="W14" s="88">
        <f t="shared" si="7"/>
        <v>0</v>
      </c>
      <c r="X14" s="76">
        <f>分析係数表!E17</f>
        <v>4.2151162790697673E-2</v>
      </c>
      <c r="Y14" s="89">
        <f t="shared" si="8"/>
        <v>0</v>
      </c>
    </row>
    <row r="15" spans="1:25" x14ac:dyDescent="0.2">
      <c r="A15" s="6" t="s">
        <v>3</v>
      </c>
      <c r="B15" s="5" t="s">
        <v>31</v>
      </c>
      <c r="C15" s="90"/>
      <c r="D15" s="107">
        <f>投入係数表!AM15</f>
        <v>1.0471204188481676E-3</v>
      </c>
      <c r="E15" s="110">
        <f t="shared" si="9"/>
        <v>0.10471204188481677</v>
      </c>
      <c r="F15" s="85">
        <f>分析係数表!C18</f>
        <v>0.3411764705882353</v>
      </c>
      <c r="G15" s="110">
        <f t="shared" si="0"/>
        <v>3.572528487834925E-2</v>
      </c>
      <c r="H15" s="110">
        <v>5.0365796631916003E-2</v>
      </c>
      <c r="I15" s="110">
        <f t="shared" si="1"/>
        <v>5.0365796631916003E-2</v>
      </c>
      <c r="J15" s="85">
        <f>分析係数表!G18</f>
        <v>0.21582733812949639</v>
      </c>
      <c r="K15" s="111">
        <f t="shared" si="2"/>
        <v>1.0870315819837986E-2</v>
      </c>
      <c r="L15" s="79"/>
      <c r="M15" s="80"/>
      <c r="N15" s="81">
        <f>分析係数表!H18</f>
        <v>4.7810669747798716E-4</v>
      </c>
      <c r="O15" s="82">
        <f t="shared" si="3"/>
        <v>9.352847323267733E-3</v>
      </c>
      <c r="P15" s="76">
        <f>分析係数表!C18</f>
        <v>0.3411764705882353</v>
      </c>
      <c r="Q15" s="82">
        <f t="shared" si="4"/>
        <v>3.1909714397031089E-3</v>
      </c>
      <c r="R15" s="83">
        <v>6.639121497610429E-3</v>
      </c>
      <c r="S15" s="84">
        <f t="shared" si="5"/>
        <v>5.7004918129526433E-2</v>
      </c>
      <c r="T15" s="85">
        <f>分析係数表!F18</f>
        <v>0.45899280575539569</v>
      </c>
      <c r="U15" s="86">
        <f t="shared" si="6"/>
        <v>2.6164847314127961E-2</v>
      </c>
      <c r="V15" s="87">
        <f>分析係数表!D18</f>
        <v>0.1223021582733813</v>
      </c>
      <c r="W15" s="88">
        <f t="shared" si="7"/>
        <v>0</v>
      </c>
      <c r="X15" s="76">
        <f>分析係数表!E18</f>
        <v>0.12949640287769784</v>
      </c>
      <c r="Y15" s="89">
        <f t="shared" si="8"/>
        <v>0</v>
      </c>
    </row>
    <row r="16" spans="1:25" x14ac:dyDescent="0.2">
      <c r="A16" s="6" t="s">
        <v>4</v>
      </c>
      <c r="B16" s="5" t="s">
        <v>32</v>
      </c>
      <c r="C16" s="90"/>
      <c r="D16" s="107">
        <f>投入係数表!AM16</f>
        <v>0</v>
      </c>
      <c r="E16" s="110">
        <f t="shared" si="9"/>
        <v>0</v>
      </c>
      <c r="F16" s="85">
        <f>分析係数表!C19</f>
        <v>3.2631144155307767E-2</v>
      </c>
      <c r="G16" s="110">
        <f t="shared" si="0"/>
        <v>0</v>
      </c>
      <c r="H16" s="110">
        <v>3.2845883329539064E-3</v>
      </c>
      <c r="I16" s="110">
        <f t="shared" si="1"/>
        <v>3.2845883329539064E-3</v>
      </c>
      <c r="J16" s="85">
        <f>分析係数表!G19</f>
        <v>5.8988764044943819E-2</v>
      </c>
      <c r="K16" s="111">
        <f t="shared" si="2"/>
        <v>1.9375380615739335E-4</v>
      </c>
      <c r="L16" s="79"/>
      <c r="M16" s="80"/>
      <c r="N16" s="81">
        <f>分析係数表!H19</f>
        <v>-1.1952667436949679E-4</v>
      </c>
      <c r="O16" s="82">
        <f t="shared" si="3"/>
        <v>-2.3382118308169332E-3</v>
      </c>
      <c r="P16" s="76">
        <f>分析係数表!C19</f>
        <v>3.2631144155307767E-2</v>
      </c>
      <c r="Q16" s="82">
        <f t="shared" si="4"/>
        <v>-7.6298527317033443E-5</v>
      </c>
      <c r="R16" s="83">
        <v>4.9087019363487302E-4</v>
      </c>
      <c r="S16" s="84">
        <f t="shared" si="5"/>
        <v>3.7754585265887793E-3</v>
      </c>
      <c r="T16" s="85">
        <f>分析係数表!F19</f>
        <v>0.2443820224719101</v>
      </c>
      <c r="U16" s="86">
        <f t="shared" si="6"/>
        <v>9.2265419048658361E-4</v>
      </c>
      <c r="V16" s="87">
        <f>分析係数表!D19</f>
        <v>4.49438202247191E-2</v>
      </c>
      <c r="W16" s="88">
        <f t="shared" si="7"/>
        <v>0</v>
      </c>
      <c r="X16" s="76">
        <f>分析係数表!E19</f>
        <v>4.7752808988764044E-2</v>
      </c>
      <c r="Y16" s="89">
        <f t="shared" si="8"/>
        <v>0</v>
      </c>
    </row>
    <row r="17" spans="1:25" x14ac:dyDescent="0.2">
      <c r="A17" s="6" t="s">
        <v>5</v>
      </c>
      <c r="B17" s="5" t="s">
        <v>33</v>
      </c>
      <c r="C17" s="90"/>
      <c r="D17" s="107">
        <f>投入係数表!AM17</f>
        <v>0</v>
      </c>
      <c r="E17" s="110">
        <f t="shared" si="9"/>
        <v>0</v>
      </c>
      <c r="F17" s="85">
        <f>分析係数表!C20</f>
        <v>6.4516129032258118E-2</v>
      </c>
      <c r="G17" s="110">
        <f t="shared" si="0"/>
        <v>0</v>
      </c>
      <c r="H17" s="110">
        <v>2.7453317724506084E-3</v>
      </c>
      <c r="I17" s="110">
        <f t="shared" si="1"/>
        <v>2.7453317724506084E-3</v>
      </c>
      <c r="J17" s="85">
        <f>分析係数表!G20</f>
        <v>0.10153846153846154</v>
      </c>
      <c r="K17" s="111">
        <f t="shared" si="2"/>
        <v>2.7875676458729253E-4</v>
      </c>
      <c r="L17" s="79"/>
      <c r="M17" s="80"/>
      <c r="N17" s="81">
        <f>分析係数表!H20</f>
        <v>5.9763337184748399E-4</v>
      </c>
      <c r="O17" s="82">
        <f t="shared" si="3"/>
        <v>1.1691059154084667E-2</v>
      </c>
      <c r="P17" s="76">
        <f>分析係数表!C20</f>
        <v>6.4516129032258118E-2</v>
      </c>
      <c r="Q17" s="82">
        <f t="shared" si="4"/>
        <v>7.5426188090868887E-4</v>
      </c>
      <c r="R17" s="83">
        <v>1.780303135620746E-3</v>
      </c>
      <c r="S17" s="84">
        <f t="shared" si="5"/>
        <v>4.5256349080713548E-3</v>
      </c>
      <c r="T17" s="85">
        <f>分析係数表!F20</f>
        <v>0.22461538461538461</v>
      </c>
      <c r="U17" s="86">
        <f t="shared" si="6"/>
        <v>1.0165272255052581E-3</v>
      </c>
      <c r="V17" s="87">
        <f>分析係数表!D20</f>
        <v>1.2307692307692308E-2</v>
      </c>
      <c r="W17" s="88">
        <f t="shared" si="7"/>
        <v>0</v>
      </c>
      <c r="X17" s="76">
        <f>分析係数表!E20</f>
        <v>1.2307692307692308E-2</v>
      </c>
      <c r="Y17" s="89">
        <f t="shared" si="8"/>
        <v>0</v>
      </c>
    </row>
    <row r="18" spans="1:25" x14ac:dyDescent="0.2">
      <c r="A18" s="6" t="s">
        <v>6</v>
      </c>
      <c r="B18" s="5" t="s">
        <v>34</v>
      </c>
      <c r="C18" s="90"/>
      <c r="D18" s="107">
        <f>投入係数表!AM18</f>
        <v>3.1413612565445027E-3</v>
      </c>
      <c r="E18" s="110">
        <f t="shared" si="9"/>
        <v>0.31413612565445026</v>
      </c>
      <c r="F18" s="85">
        <f>分析係数表!C21</f>
        <v>0.91527001862197399</v>
      </c>
      <c r="G18" s="110">
        <f t="shared" si="0"/>
        <v>0.28751937757758345</v>
      </c>
      <c r="H18" s="110">
        <v>0.36014774962742169</v>
      </c>
      <c r="I18" s="110">
        <f t="shared" si="1"/>
        <v>0.36014774962742169</v>
      </c>
      <c r="J18" s="85">
        <f>分析係数表!G21</f>
        <v>0.28514332965821387</v>
      </c>
      <c r="K18" s="111">
        <f t="shared" si="2"/>
        <v>0.10269372849767577</v>
      </c>
      <c r="L18" s="79"/>
      <c r="M18" s="80"/>
      <c r="N18" s="81">
        <f>分析係数表!H21</f>
        <v>9.9605561974580657E-4</v>
      </c>
      <c r="O18" s="82">
        <f t="shared" si="3"/>
        <v>1.9485098590141112E-2</v>
      </c>
      <c r="P18" s="76">
        <f>分析係数表!C21</f>
        <v>0.91527001862197399</v>
      </c>
      <c r="Q18" s="82">
        <f t="shared" si="4"/>
        <v>1.7834126549449453E-2</v>
      </c>
      <c r="R18" s="83">
        <v>3.7360875920994518E-2</v>
      </c>
      <c r="S18" s="84">
        <f t="shared" si="5"/>
        <v>0.39750862554841621</v>
      </c>
      <c r="T18" s="85">
        <f>分析係数表!F21</f>
        <v>0.42530319735391398</v>
      </c>
      <c r="U18" s="86">
        <f t="shared" si="6"/>
        <v>0.16906168942150115</v>
      </c>
      <c r="V18" s="87">
        <f>分析係数表!D21</f>
        <v>8.7513781697905177E-2</v>
      </c>
      <c r="W18" s="88">
        <f t="shared" si="7"/>
        <v>0</v>
      </c>
      <c r="X18" s="76">
        <f>分析係数表!E21</f>
        <v>7.5661521499448728E-2</v>
      </c>
      <c r="Y18" s="89">
        <f t="shared" si="8"/>
        <v>0</v>
      </c>
    </row>
    <row r="19" spans="1:25" x14ac:dyDescent="0.2">
      <c r="A19" s="6" t="s">
        <v>7</v>
      </c>
      <c r="B19" s="5" t="s">
        <v>268</v>
      </c>
      <c r="C19" s="90"/>
      <c r="D19" s="107">
        <f>投入係数表!AM19</f>
        <v>0</v>
      </c>
      <c r="E19" s="110">
        <f t="shared" si="9"/>
        <v>0</v>
      </c>
      <c r="F19" s="85">
        <f>分析係数表!C22</f>
        <v>0.14107142857142863</v>
      </c>
      <c r="G19" s="110">
        <f t="shared" si="0"/>
        <v>0</v>
      </c>
      <c r="H19" s="110">
        <v>3.192480819113077E-3</v>
      </c>
      <c r="I19" s="110">
        <f t="shared" si="1"/>
        <v>3.192480819113077E-3</v>
      </c>
      <c r="J19" s="85">
        <f>分析係数表!G22</f>
        <v>0.19425587467362923</v>
      </c>
      <c r="K19" s="111">
        <f t="shared" si="2"/>
        <v>6.2015815389559505E-4</v>
      </c>
      <c r="L19" s="79"/>
      <c r="M19" s="80"/>
      <c r="N19" s="81">
        <f>分析係数表!H22</f>
        <v>3.9842224789832265E-5</v>
      </c>
      <c r="O19" s="82">
        <f t="shared" si="3"/>
        <v>7.7940394360564449E-4</v>
      </c>
      <c r="P19" s="76">
        <f>分析係数表!C22</f>
        <v>0.14107142857142863</v>
      </c>
      <c r="Q19" s="82">
        <f t="shared" si="4"/>
        <v>1.0995162775865345E-4</v>
      </c>
      <c r="R19" s="83">
        <v>9.2390401689201645E-4</v>
      </c>
      <c r="S19" s="84">
        <f t="shared" si="5"/>
        <v>4.1163848360050931E-3</v>
      </c>
      <c r="T19" s="85">
        <f>分析係数表!F22</f>
        <v>0.41148825065274153</v>
      </c>
      <c r="U19" s="86">
        <f t="shared" si="6"/>
        <v>1.6938439951812081E-3</v>
      </c>
      <c r="V19" s="87">
        <f>分析係数表!D22</f>
        <v>6.2663185378590081E-3</v>
      </c>
      <c r="W19" s="88">
        <f t="shared" si="7"/>
        <v>0</v>
      </c>
      <c r="X19" s="76">
        <f>分析係数表!E22</f>
        <v>5.2219321148825066E-3</v>
      </c>
      <c r="Y19" s="89">
        <f t="shared" si="8"/>
        <v>0</v>
      </c>
    </row>
    <row r="20" spans="1:25" x14ac:dyDescent="0.2">
      <c r="A20" s="6" t="s">
        <v>8</v>
      </c>
      <c r="B20" s="5" t="s">
        <v>269</v>
      </c>
      <c r="C20" s="90"/>
      <c r="D20" s="107">
        <f>投入係数表!AM20</f>
        <v>0</v>
      </c>
      <c r="E20" s="110">
        <f t="shared" si="9"/>
        <v>0</v>
      </c>
      <c r="F20" s="85">
        <f>分析係数表!C23</f>
        <v>0</v>
      </c>
      <c r="G20" s="110">
        <f t="shared" si="0"/>
        <v>0</v>
      </c>
      <c r="H20" s="110">
        <v>0</v>
      </c>
      <c r="I20" s="110">
        <f t="shared" si="1"/>
        <v>0</v>
      </c>
      <c r="J20" s="85">
        <f>分析係数表!G23</f>
        <v>0.21448999046711154</v>
      </c>
      <c r="K20" s="111">
        <f t="shared" si="2"/>
        <v>0</v>
      </c>
      <c r="L20" s="79"/>
      <c r="M20" s="80"/>
      <c r="N20" s="81">
        <f>分析係数表!H23</f>
        <v>3.9842224789832265E-5</v>
      </c>
      <c r="O20" s="82">
        <f t="shared" si="3"/>
        <v>7.7940394360564449E-4</v>
      </c>
      <c r="P20" s="76">
        <f>分析係数表!C23</f>
        <v>0</v>
      </c>
      <c r="Q20" s="82">
        <f t="shared" si="4"/>
        <v>0</v>
      </c>
      <c r="R20" s="83">
        <v>0</v>
      </c>
      <c r="S20" s="84">
        <f t="shared" si="5"/>
        <v>0</v>
      </c>
      <c r="T20" s="85">
        <f>分析係数表!F23</f>
        <v>0.43755958055290756</v>
      </c>
      <c r="U20" s="86">
        <f t="shared" si="6"/>
        <v>0</v>
      </c>
      <c r="V20" s="87">
        <f>分析係数表!D23</f>
        <v>4.9571020019065777E-2</v>
      </c>
      <c r="W20" s="88">
        <f t="shared" si="7"/>
        <v>0</v>
      </c>
      <c r="X20" s="76">
        <f>分析係数表!E23</f>
        <v>4.38512869399428E-2</v>
      </c>
      <c r="Y20" s="89">
        <f t="shared" si="8"/>
        <v>0</v>
      </c>
    </row>
    <row r="21" spans="1:25" x14ac:dyDescent="0.2">
      <c r="A21" s="6" t="s">
        <v>9</v>
      </c>
      <c r="B21" s="5" t="s">
        <v>270</v>
      </c>
      <c r="C21" s="90"/>
      <c r="D21" s="107">
        <f>投入係数表!AM21</f>
        <v>0</v>
      </c>
      <c r="E21" s="110">
        <f t="shared" si="9"/>
        <v>0</v>
      </c>
      <c r="F21" s="85">
        <f>分析係数表!C24</f>
        <v>1</v>
      </c>
      <c r="G21" s="110">
        <f t="shared" si="0"/>
        <v>0</v>
      </c>
      <c r="H21" s="110">
        <v>4.0069443449574187E-2</v>
      </c>
      <c r="I21" s="110">
        <f t="shared" si="1"/>
        <v>4.0069443449574187E-2</v>
      </c>
      <c r="J21" s="85">
        <f>分析係数表!G24</f>
        <v>0.20760410380205191</v>
      </c>
      <c r="K21" s="111">
        <f t="shared" si="2"/>
        <v>8.3185808971958479E-3</v>
      </c>
      <c r="L21" s="79"/>
      <c r="M21" s="80"/>
      <c r="N21" s="81">
        <f>分析係数表!H24</f>
        <v>3.9842224789832264E-4</v>
      </c>
      <c r="O21" s="82">
        <f t="shared" si="3"/>
        <v>7.7940394360564444E-3</v>
      </c>
      <c r="P21" s="76">
        <f>分析係数表!C24</f>
        <v>1</v>
      </c>
      <c r="Q21" s="82">
        <f t="shared" si="4"/>
        <v>7.7940394360564444E-3</v>
      </c>
      <c r="R21" s="83">
        <v>1.6660569219027428E-2</v>
      </c>
      <c r="S21" s="84">
        <f t="shared" si="5"/>
        <v>5.6730012668601615E-2</v>
      </c>
      <c r="T21" s="85">
        <f>分析係数表!F24</f>
        <v>0.38986119493059745</v>
      </c>
      <c r="U21" s="86">
        <f t="shared" si="6"/>
        <v>2.2116830527408957E-2</v>
      </c>
      <c r="V21" s="87">
        <f>分析係数表!D24</f>
        <v>0.12190706095353047</v>
      </c>
      <c r="W21" s="88">
        <f t="shared" si="7"/>
        <v>0</v>
      </c>
      <c r="X21" s="76">
        <f>分析係数表!E24</f>
        <v>0.12492456246228123</v>
      </c>
      <c r="Y21" s="89">
        <f t="shared" si="8"/>
        <v>0</v>
      </c>
    </row>
    <row r="22" spans="1:25" x14ac:dyDescent="0.2">
      <c r="A22" s="6" t="s">
        <v>10</v>
      </c>
      <c r="B22" s="5" t="s">
        <v>271</v>
      </c>
      <c r="C22" s="90"/>
      <c r="D22" s="107">
        <f>投入係数表!AM22</f>
        <v>0</v>
      </c>
      <c r="E22" s="110">
        <f t="shared" si="9"/>
        <v>0</v>
      </c>
      <c r="F22" s="85">
        <f>分析係数表!C25</f>
        <v>2.3217247097844118E-2</v>
      </c>
      <c r="G22" s="110">
        <f t="shared" si="0"/>
        <v>0</v>
      </c>
      <c r="H22" s="110">
        <v>6.8296199819442853E-4</v>
      </c>
      <c r="I22" s="110">
        <f t="shared" si="1"/>
        <v>6.8296199819442853E-4</v>
      </c>
      <c r="J22" s="85">
        <f>分析係数表!G25</f>
        <v>0.19607843137254902</v>
      </c>
      <c r="K22" s="111">
        <f t="shared" si="2"/>
        <v>1.3391411729302521E-4</v>
      </c>
      <c r="L22" s="79"/>
      <c r="M22" s="80"/>
      <c r="N22" s="81">
        <f>分析係数表!H25</f>
        <v>5.5779114705765173E-4</v>
      </c>
      <c r="O22" s="82">
        <f t="shared" si="3"/>
        <v>1.0911655210479022E-2</v>
      </c>
      <c r="P22" s="76">
        <f>分析係数表!C25</f>
        <v>2.3217247097844118E-2</v>
      </c>
      <c r="Q22" s="82">
        <f t="shared" si="4"/>
        <v>2.5333859526816975E-4</v>
      </c>
      <c r="R22" s="83">
        <v>8.6939400446084088E-4</v>
      </c>
      <c r="S22" s="84">
        <f t="shared" si="5"/>
        <v>1.5523560026552694E-3</v>
      </c>
      <c r="T22" s="85">
        <f>分析係数表!F25</f>
        <v>0.34640522875816993</v>
      </c>
      <c r="U22" s="86">
        <f t="shared" si="6"/>
        <v>5.3774423621391686E-4</v>
      </c>
      <c r="V22" s="87">
        <f>分析係数表!D25</f>
        <v>3.9215686274509803E-2</v>
      </c>
      <c r="W22" s="88">
        <f t="shared" si="7"/>
        <v>0</v>
      </c>
      <c r="X22" s="76">
        <f>分析係数表!E25</f>
        <v>3.9215686274509803E-2</v>
      </c>
      <c r="Y22" s="89">
        <f t="shared" si="8"/>
        <v>0</v>
      </c>
    </row>
    <row r="23" spans="1:25" x14ac:dyDescent="0.2">
      <c r="A23" s="6" t="s">
        <v>11</v>
      </c>
      <c r="B23" s="5" t="s">
        <v>35</v>
      </c>
      <c r="C23" s="90"/>
      <c r="D23" s="107">
        <f>投入係数表!AM23</f>
        <v>0</v>
      </c>
      <c r="E23" s="110">
        <f t="shared" si="9"/>
        <v>0</v>
      </c>
      <c r="F23" s="85">
        <f>分析係数表!C26</f>
        <v>0.3263433813892529</v>
      </c>
      <c r="G23" s="110">
        <f t="shared" si="0"/>
        <v>0</v>
      </c>
      <c r="H23" s="110">
        <v>4.0322895970047422E-3</v>
      </c>
      <c r="I23" s="110">
        <f t="shared" si="1"/>
        <v>4.0322895970047422E-3</v>
      </c>
      <c r="J23" s="85">
        <f>分析係数表!G26</f>
        <v>0.19720279720279721</v>
      </c>
      <c r="K23" s="111">
        <f t="shared" si="2"/>
        <v>7.9517878766107504E-4</v>
      </c>
      <c r="L23" s="79"/>
      <c r="M23" s="80"/>
      <c r="N23" s="81">
        <f>分析係数表!H26</f>
        <v>1.195266743694968E-2</v>
      </c>
      <c r="O23" s="82">
        <f t="shared" si="3"/>
        <v>0.23382118308169333</v>
      </c>
      <c r="P23" s="76">
        <f>分析係数表!C26</f>
        <v>0.3263433813892529</v>
      </c>
      <c r="Q23" s="82">
        <f t="shared" si="4"/>
        <v>7.6305995527315373E-2</v>
      </c>
      <c r="R23" s="83">
        <v>8.0958571021287132E-2</v>
      </c>
      <c r="S23" s="84">
        <f t="shared" si="5"/>
        <v>8.4990860618291877E-2</v>
      </c>
      <c r="T23" s="85">
        <f>分析係数表!F26</f>
        <v>0.33496503496503499</v>
      </c>
      <c r="U23" s="86">
        <f t="shared" si="6"/>
        <v>2.8468966598714555E-2</v>
      </c>
      <c r="V23" s="87">
        <f>分析係数表!D26</f>
        <v>7.8321678321678329E-2</v>
      </c>
      <c r="W23" s="88">
        <f t="shared" si="7"/>
        <v>0</v>
      </c>
      <c r="X23" s="76">
        <f>分析係数表!E26</f>
        <v>8.3216783216783219E-2</v>
      </c>
      <c r="Y23" s="89">
        <f t="shared" si="8"/>
        <v>0</v>
      </c>
    </row>
    <row r="24" spans="1:25" x14ac:dyDescent="0.2">
      <c r="A24" s="6" t="s">
        <v>12</v>
      </c>
      <c r="B24" s="5" t="s">
        <v>365</v>
      </c>
      <c r="C24" s="90"/>
      <c r="D24" s="107">
        <f>投入係数表!AM24</f>
        <v>0</v>
      </c>
      <c r="E24" s="110">
        <f t="shared" si="9"/>
        <v>0</v>
      </c>
      <c r="F24" s="85">
        <f>分析係数表!C27</f>
        <v>4.6641791044776171E-2</v>
      </c>
      <c r="G24" s="110">
        <f t="shared" si="0"/>
        <v>0</v>
      </c>
      <c r="H24" s="110">
        <v>2.9623827344723066E-5</v>
      </c>
      <c r="I24" s="110">
        <f t="shared" si="1"/>
        <v>2.9623827344723066E-5</v>
      </c>
      <c r="J24" s="85">
        <f>分析係数表!G27</f>
        <v>0.18461538461538463</v>
      </c>
      <c r="K24" s="111">
        <f t="shared" si="2"/>
        <v>5.4690142790257975E-6</v>
      </c>
      <c r="L24" s="79"/>
      <c r="M24" s="80"/>
      <c r="N24" s="81">
        <f>分析係数表!H27</f>
        <v>1.1394876289892027E-2</v>
      </c>
      <c r="O24" s="82">
        <f t="shared" si="3"/>
        <v>0.22290952787121429</v>
      </c>
      <c r="P24" s="76">
        <f>分析係数表!C27</f>
        <v>4.6641791044776171E-2</v>
      </c>
      <c r="Q24" s="82">
        <f t="shared" si="4"/>
        <v>1.0396899620858886E-2</v>
      </c>
      <c r="R24" s="83">
        <v>1.0429667012563652E-2</v>
      </c>
      <c r="S24" s="84">
        <f t="shared" si="5"/>
        <v>1.0459290839908375E-2</v>
      </c>
      <c r="T24" s="85">
        <f>分析係数表!F27</f>
        <v>0.35384615384615387</v>
      </c>
      <c r="U24" s="86">
        <f t="shared" si="6"/>
        <v>3.7009798356598868E-3</v>
      </c>
      <c r="V24" s="87">
        <f>分析係数表!D27</f>
        <v>3.0769230769230771E-2</v>
      </c>
      <c r="W24" s="88">
        <f t="shared" si="7"/>
        <v>0</v>
      </c>
      <c r="X24" s="76">
        <f>分析係数表!E27</f>
        <v>4.6153846153846156E-2</v>
      </c>
      <c r="Y24" s="89">
        <f t="shared" si="8"/>
        <v>0</v>
      </c>
    </row>
    <row r="25" spans="1:25" x14ac:dyDescent="0.2">
      <c r="A25" s="6" t="s">
        <v>13</v>
      </c>
      <c r="B25" s="5" t="s">
        <v>191</v>
      </c>
      <c r="C25" s="90"/>
      <c r="D25" s="107">
        <f>投入係数表!AM25</f>
        <v>0</v>
      </c>
      <c r="E25" s="110">
        <f t="shared" si="9"/>
        <v>0</v>
      </c>
      <c r="F25" s="85">
        <f>分析係数表!C28</f>
        <v>2.8632025450689325E-2</v>
      </c>
      <c r="G25" s="110">
        <f t="shared" si="0"/>
        <v>0</v>
      </c>
      <c r="H25" s="110">
        <v>7.2496983241548507E-4</v>
      </c>
      <c r="I25" s="110">
        <f t="shared" si="1"/>
        <v>7.2496983241548507E-4</v>
      </c>
      <c r="J25" s="85">
        <f>分析係数表!G28</f>
        <v>0.12903225806451613</v>
      </c>
      <c r="K25" s="111">
        <f t="shared" si="2"/>
        <v>9.3544494505223876E-5</v>
      </c>
      <c r="L25" s="79"/>
      <c r="M25" s="80"/>
      <c r="N25" s="81">
        <f>分析係数表!H28</f>
        <v>2.2510857006255228E-2</v>
      </c>
      <c r="O25" s="82">
        <f t="shared" si="3"/>
        <v>0.44036322813718909</v>
      </c>
      <c r="P25" s="76">
        <f>分析係数表!C28</f>
        <v>2.8632025450689325E-2</v>
      </c>
      <c r="Q25" s="82">
        <f t="shared" si="4"/>
        <v>1.2608491155571708E-2</v>
      </c>
      <c r="R25" s="83">
        <v>1.2986743862057051E-2</v>
      </c>
      <c r="S25" s="84">
        <f t="shared" si="5"/>
        <v>1.3711713694472535E-2</v>
      </c>
      <c r="T25" s="85">
        <f>分析係数表!F28</f>
        <v>0.22580645161290322</v>
      </c>
      <c r="U25" s="86">
        <f t="shared" si="6"/>
        <v>3.096193414880895E-3</v>
      </c>
      <c r="V25" s="87">
        <f>分析係数表!D28</f>
        <v>0.15207373271889402</v>
      </c>
      <c r="W25" s="88">
        <f t="shared" si="7"/>
        <v>0</v>
      </c>
      <c r="X25" s="76">
        <f>分析係数表!E28</f>
        <v>9.6774193548387094E-2</v>
      </c>
      <c r="Y25" s="89">
        <f t="shared" si="8"/>
        <v>0</v>
      </c>
    </row>
    <row r="26" spans="1:25" x14ac:dyDescent="0.2">
      <c r="A26" s="6" t="s">
        <v>14</v>
      </c>
      <c r="B26" s="5" t="s">
        <v>50</v>
      </c>
      <c r="C26" s="90"/>
      <c r="D26" s="107">
        <f>投入係数表!AM26</f>
        <v>5.235602094240838E-3</v>
      </c>
      <c r="E26" s="110">
        <f t="shared" si="9"/>
        <v>0.52356020942408377</v>
      </c>
      <c r="F26" s="85">
        <f>分析係数表!C29</f>
        <v>0.63560732113144758</v>
      </c>
      <c r="G26" s="110">
        <f t="shared" si="0"/>
        <v>0.33277870216306155</v>
      </c>
      <c r="H26" s="110">
        <v>0.39956968552727629</v>
      </c>
      <c r="I26" s="110">
        <f t="shared" si="1"/>
        <v>0.39956968552727629</v>
      </c>
      <c r="J26" s="85">
        <f>分析係数表!G29</f>
        <v>0.25937031484257872</v>
      </c>
      <c r="K26" s="111">
        <f t="shared" si="2"/>
        <v>0.10363651513675982</v>
      </c>
      <c r="L26" s="79"/>
      <c r="M26" s="80"/>
      <c r="N26" s="81">
        <f>分析係数表!H29</f>
        <v>1.0239451770986892E-2</v>
      </c>
      <c r="O26" s="82">
        <f t="shared" si="3"/>
        <v>0.20030681350665064</v>
      </c>
      <c r="P26" s="76">
        <f>分析係数表!C29</f>
        <v>0.63560732113144758</v>
      </c>
      <c r="Q26" s="82">
        <f t="shared" si="4"/>
        <v>0.12731647713733868</v>
      </c>
      <c r="R26" s="83">
        <v>0.15837306730349843</v>
      </c>
      <c r="S26" s="84">
        <f t="shared" si="5"/>
        <v>0.55794275283077477</v>
      </c>
      <c r="T26" s="85">
        <f>分析係数表!F29</f>
        <v>0.38680659670164919</v>
      </c>
      <c r="U26" s="86">
        <f t="shared" si="6"/>
        <v>0.21581593737682142</v>
      </c>
      <c r="V26" s="87">
        <f>分析係数表!D29</f>
        <v>0.1184407796101949</v>
      </c>
      <c r="W26" s="88">
        <f t="shared" si="7"/>
        <v>0</v>
      </c>
      <c r="X26" s="76">
        <f>分析係数表!E29</f>
        <v>6.5967016491754127E-2</v>
      </c>
      <c r="Y26" s="89">
        <f t="shared" si="8"/>
        <v>0</v>
      </c>
    </row>
    <row r="27" spans="1:25" x14ac:dyDescent="0.2">
      <c r="A27" s="6" t="s">
        <v>15</v>
      </c>
      <c r="B27" s="5" t="s">
        <v>36</v>
      </c>
      <c r="C27" s="90"/>
      <c r="D27" s="107">
        <f>投入係数表!AM27</f>
        <v>2.0942408376963353E-3</v>
      </c>
      <c r="E27" s="110">
        <f t="shared" si="9"/>
        <v>0.20942408376963353</v>
      </c>
      <c r="F27" s="85">
        <f>分析係数表!C30</f>
        <v>1</v>
      </c>
      <c r="G27" s="110">
        <f t="shared" si="0"/>
        <v>0.20942408376963353</v>
      </c>
      <c r="H27" s="110">
        <v>0.27431356538490631</v>
      </c>
      <c r="I27" s="110">
        <f t="shared" si="1"/>
        <v>0.27431356538490631</v>
      </c>
      <c r="J27" s="85">
        <f>分析係数表!G30</f>
        <v>0.34552666372851476</v>
      </c>
      <c r="K27" s="111">
        <f t="shared" si="2"/>
        <v>9.478265106292047E-2</v>
      </c>
      <c r="L27" s="79"/>
      <c r="M27" s="80"/>
      <c r="N27" s="81">
        <f>分析係数表!H30</f>
        <v>0</v>
      </c>
      <c r="O27" s="82">
        <f t="shared" si="3"/>
        <v>0</v>
      </c>
      <c r="P27" s="76">
        <f>分析係数表!C30</f>
        <v>1</v>
      </c>
      <c r="Q27" s="82">
        <f t="shared" si="4"/>
        <v>0</v>
      </c>
      <c r="R27" s="83">
        <v>3.3118148805693602E-2</v>
      </c>
      <c r="S27" s="84">
        <f t="shared" si="5"/>
        <v>0.30743171419059989</v>
      </c>
      <c r="T27" s="85">
        <f>分析係数表!F30</f>
        <v>0.44072278536800352</v>
      </c>
      <c r="U27" s="86">
        <f t="shared" si="6"/>
        <v>0.13549216138854117</v>
      </c>
      <c r="V27" s="87">
        <f>分析係数表!D30</f>
        <v>0.15998237108858529</v>
      </c>
      <c r="W27" s="88">
        <f t="shared" si="7"/>
        <v>0</v>
      </c>
      <c r="X27" s="76">
        <f>分析係数表!E30</f>
        <v>8.153371529308065E-2</v>
      </c>
      <c r="Y27" s="89">
        <f t="shared" si="8"/>
        <v>0</v>
      </c>
    </row>
    <row r="28" spans="1:25" x14ac:dyDescent="0.2">
      <c r="A28" s="6" t="s">
        <v>16</v>
      </c>
      <c r="B28" s="5" t="s">
        <v>192</v>
      </c>
      <c r="C28" s="90"/>
      <c r="D28" s="107">
        <f>投入係数表!AM28</f>
        <v>3.5602094240837698E-2</v>
      </c>
      <c r="E28" s="110">
        <f t="shared" si="9"/>
        <v>3.5602094240837698</v>
      </c>
      <c r="F28" s="85">
        <f>分析係数表!C31</f>
        <v>3.6128152692569859E-2</v>
      </c>
      <c r="G28" s="110">
        <f t="shared" si="0"/>
        <v>0.12862378969082464</v>
      </c>
      <c r="H28" s="110">
        <v>0.13861888695487493</v>
      </c>
      <c r="I28" s="110">
        <f t="shared" si="1"/>
        <v>0.13861888695487493</v>
      </c>
      <c r="J28" s="85">
        <f>分析係数表!G31</f>
        <v>5.6603773584905662E-2</v>
      </c>
      <c r="K28" s="111">
        <f t="shared" si="2"/>
        <v>7.8463520917853736E-3</v>
      </c>
      <c r="L28" s="79"/>
      <c r="M28" s="80"/>
      <c r="N28" s="81">
        <f>分析係数表!H31</f>
        <v>2.4303757121797682E-2</v>
      </c>
      <c r="O28" s="82">
        <f t="shared" si="3"/>
        <v>0.47543640559944311</v>
      </c>
      <c r="P28" s="76">
        <f>分析係数表!C31</f>
        <v>3.6128152692569859E-2</v>
      </c>
      <c r="Q28" s="82">
        <f t="shared" si="4"/>
        <v>1.7176639057103257E-2</v>
      </c>
      <c r="R28" s="83">
        <v>1.9643387300038249E-2</v>
      </c>
      <c r="S28" s="84">
        <f t="shared" si="5"/>
        <v>0.15826227425491318</v>
      </c>
      <c r="T28" s="85">
        <f>分析係数表!F31</f>
        <v>0.33962264150943394</v>
      </c>
      <c r="U28" s="86">
        <f t="shared" si="6"/>
        <v>5.3749451633744096E-2</v>
      </c>
      <c r="V28" s="87">
        <f>分析係数表!D31</f>
        <v>0</v>
      </c>
      <c r="W28" s="88">
        <f t="shared" si="7"/>
        <v>0</v>
      </c>
      <c r="X28" s="76">
        <f>分析係数表!E31</f>
        <v>0</v>
      </c>
      <c r="Y28" s="89">
        <f t="shared" si="8"/>
        <v>0</v>
      </c>
    </row>
    <row r="29" spans="1:25" x14ac:dyDescent="0.2">
      <c r="A29" s="6" t="s">
        <v>17</v>
      </c>
      <c r="B29" s="5" t="s">
        <v>272</v>
      </c>
      <c r="C29" s="90"/>
      <c r="D29" s="107">
        <f>投入係数表!AM29</f>
        <v>9.4240837696335077E-3</v>
      </c>
      <c r="E29" s="110">
        <f t="shared" si="9"/>
        <v>0.94240837696335078</v>
      </c>
      <c r="F29" s="85">
        <f>分析係数表!C32</f>
        <v>1</v>
      </c>
      <c r="G29" s="110">
        <f t="shared" si="0"/>
        <v>0.94240837696335078</v>
      </c>
      <c r="H29" s="110">
        <v>1.0667341887848525</v>
      </c>
      <c r="I29" s="110">
        <f t="shared" si="1"/>
        <v>1.0667341887848525</v>
      </c>
      <c r="J29" s="85">
        <f>分析係数表!G32</f>
        <v>0.14012738853503184</v>
      </c>
      <c r="K29" s="111">
        <f t="shared" si="2"/>
        <v>0.14947867613545704</v>
      </c>
      <c r="L29" s="79"/>
      <c r="M29" s="80"/>
      <c r="N29" s="81">
        <f>分析係数表!H32</f>
        <v>7.0919160125901427E-3</v>
      </c>
      <c r="O29" s="82">
        <f t="shared" si="3"/>
        <v>0.13873390196180471</v>
      </c>
      <c r="P29" s="76">
        <f>分析係数表!C32</f>
        <v>1</v>
      </c>
      <c r="Q29" s="82">
        <f t="shared" si="4"/>
        <v>0.13873390196180471</v>
      </c>
      <c r="R29" s="83">
        <v>0.16751379438919956</v>
      </c>
      <c r="S29" s="84">
        <f t="shared" si="5"/>
        <v>1.234247983174052</v>
      </c>
      <c r="T29" s="85">
        <f>分析係数表!F32</f>
        <v>0.48195329087048833</v>
      </c>
      <c r="U29" s="86">
        <f t="shared" si="6"/>
        <v>0.59484987724099747</v>
      </c>
      <c r="V29" s="87">
        <f>分析係数表!D32</f>
        <v>1.0615711252653927E-2</v>
      </c>
      <c r="W29" s="88">
        <f t="shared" si="7"/>
        <v>0</v>
      </c>
      <c r="X29" s="76">
        <f>分析係数表!E32</f>
        <v>1.4861995753715499E-2</v>
      </c>
      <c r="Y29" s="89">
        <f t="shared" si="8"/>
        <v>0</v>
      </c>
    </row>
    <row r="30" spans="1:25" x14ac:dyDescent="0.2">
      <c r="A30" s="6" t="s">
        <v>18</v>
      </c>
      <c r="B30" s="5" t="s">
        <v>273</v>
      </c>
      <c r="C30" s="90"/>
      <c r="D30" s="107">
        <f>投入係数表!AM30</f>
        <v>1.5706806282722512E-2</v>
      </c>
      <c r="E30" s="110">
        <f t="shared" si="9"/>
        <v>1.5706806282722512</v>
      </c>
      <c r="F30" s="85">
        <f>分析係数表!C33</f>
        <v>1</v>
      </c>
      <c r="G30" s="110">
        <f t="shared" si="0"/>
        <v>1.5706806282722512</v>
      </c>
      <c r="H30" s="110">
        <v>1.5910372685731482</v>
      </c>
      <c r="I30" s="110">
        <f t="shared" si="1"/>
        <v>1.5910372685731482</v>
      </c>
      <c r="J30" s="85">
        <f>分析係数表!G33</f>
        <v>0.50577557755775582</v>
      </c>
      <c r="K30" s="111">
        <f t="shared" si="2"/>
        <v>0.8047077934284983</v>
      </c>
      <c r="L30" s="79"/>
      <c r="M30" s="80"/>
      <c r="N30" s="81">
        <f>分析係数表!H33</f>
        <v>1.0358978445356389E-3</v>
      </c>
      <c r="O30" s="82">
        <f t="shared" si="3"/>
        <v>2.0264502533746759E-2</v>
      </c>
      <c r="P30" s="76">
        <f>分析係数表!C33</f>
        <v>1</v>
      </c>
      <c r="Q30" s="82">
        <f t="shared" si="4"/>
        <v>2.0264502533746759E-2</v>
      </c>
      <c r="R30" s="83">
        <v>4.0529541714228359E-2</v>
      </c>
      <c r="S30" s="84">
        <f t="shared" si="5"/>
        <v>1.6315668102873766</v>
      </c>
      <c r="T30" s="85">
        <f>分析係数表!F33</f>
        <v>0.6410891089108911</v>
      </c>
      <c r="U30" s="86">
        <f t="shared" si="6"/>
        <v>1.0459797125357191</v>
      </c>
      <c r="V30" s="87">
        <f>分析係数表!D33</f>
        <v>2.3927392739273929E-2</v>
      </c>
      <c r="W30" s="88">
        <f t="shared" si="7"/>
        <v>0</v>
      </c>
      <c r="X30" s="76">
        <f>分析係数表!E33</f>
        <v>2.0627062706270627E-2</v>
      </c>
      <c r="Y30" s="89">
        <f t="shared" si="8"/>
        <v>0</v>
      </c>
    </row>
    <row r="31" spans="1:25" x14ac:dyDescent="0.2">
      <c r="A31" s="6" t="s">
        <v>19</v>
      </c>
      <c r="B31" s="5" t="s">
        <v>274</v>
      </c>
      <c r="C31" s="90"/>
      <c r="D31" s="107">
        <f>投入係数表!AM31</f>
        <v>7.8534031413612565E-2</v>
      </c>
      <c r="E31" s="110">
        <f t="shared" si="9"/>
        <v>7.8534031413612562</v>
      </c>
      <c r="F31" s="85">
        <f>分析係数表!C34</f>
        <v>0.1150316455696202</v>
      </c>
      <c r="G31" s="110">
        <f t="shared" si="0"/>
        <v>0.90338988667240994</v>
      </c>
      <c r="H31" s="110">
        <v>0.94677822424208524</v>
      </c>
      <c r="I31" s="110">
        <f t="shared" si="1"/>
        <v>0.94677822424208524</v>
      </c>
      <c r="J31" s="85">
        <f>分析係数表!G34</f>
        <v>0.42702251876563802</v>
      </c>
      <c r="K31" s="111">
        <f t="shared" si="2"/>
        <v>0.40429562202831326</v>
      </c>
      <c r="L31" s="79"/>
      <c r="M31" s="80"/>
      <c r="N31" s="81">
        <f>分析係数表!H34</f>
        <v>0.17339336228535002</v>
      </c>
      <c r="O31" s="82">
        <f t="shared" si="3"/>
        <v>3.3919659625717649</v>
      </c>
      <c r="P31" s="76">
        <f>分析係数表!C34</f>
        <v>0.1150316455696202</v>
      </c>
      <c r="Q31" s="82">
        <f t="shared" si="4"/>
        <v>0.39018342639077086</v>
      </c>
      <c r="R31" s="83">
        <v>0.40765102039729606</v>
      </c>
      <c r="S31" s="84">
        <f t="shared" si="5"/>
        <v>1.3544292446393813</v>
      </c>
      <c r="T31" s="85">
        <f>分析係数表!F34</f>
        <v>0.70141784820683906</v>
      </c>
      <c r="U31" s="86">
        <f t="shared" si="6"/>
        <v>0.95002084632336925</v>
      </c>
      <c r="V31" s="87">
        <f>分析係数表!D34</f>
        <v>0.4553794829024187</v>
      </c>
      <c r="W31" s="88">
        <f t="shared" si="7"/>
        <v>1</v>
      </c>
      <c r="X31" s="76">
        <f>分析係数表!E34</f>
        <v>0.29190992493744788</v>
      </c>
      <c r="Y31" s="89">
        <f t="shared" si="8"/>
        <v>0</v>
      </c>
    </row>
    <row r="32" spans="1:25" x14ac:dyDescent="0.2">
      <c r="A32" s="6" t="s">
        <v>20</v>
      </c>
      <c r="B32" s="5" t="s">
        <v>37</v>
      </c>
      <c r="C32" s="90"/>
      <c r="D32" s="107">
        <f>投入係数表!AM32</f>
        <v>4.1884816753926706E-3</v>
      </c>
      <c r="E32" s="110">
        <f t="shared" si="9"/>
        <v>0.41884816753926707</v>
      </c>
      <c r="F32" s="85">
        <f>分析係数表!C35</f>
        <v>3.8036267138434332E-2</v>
      </c>
      <c r="G32" s="110">
        <f t="shared" si="0"/>
        <v>1.5931420790967262E-2</v>
      </c>
      <c r="H32" s="110">
        <v>2.4326581801958853E-2</v>
      </c>
      <c r="I32" s="110">
        <f t="shared" si="1"/>
        <v>2.4326581801958853E-2</v>
      </c>
      <c r="J32" s="85">
        <f>分析係数表!G35</f>
        <v>0.34782608695652173</v>
      </c>
      <c r="K32" s="111">
        <f t="shared" si="2"/>
        <v>8.4614197572030793E-3</v>
      </c>
      <c r="L32" s="79"/>
      <c r="M32" s="80"/>
      <c r="N32" s="81">
        <f>分析係数表!H35</f>
        <v>6.6058408701541893E-2</v>
      </c>
      <c r="O32" s="82">
        <f t="shared" si="3"/>
        <v>1.2922517384981584</v>
      </c>
      <c r="P32" s="76">
        <f>分析係数表!C35</f>
        <v>3.8036267138434332E-2</v>
      </c>
      <c r="Q32" s="82">
        <f t="shared" si="4"/>
        <v>4.9152432335622137E-2</v>
      </c>
      <c r="R32" s="83">
        <v>5.6187686653153948E-2</v>
      </c>
      <c r="S32" s="84">
        <f t="shared" si="5"/>
        <v>8.0514268455112808E-2</v>
      </c>
      <c r="T32" s="85">
        <f>分析係数表!F35</f>
        <v>0.69565217391304346</v>
      </c>
      <c r="U32" s="86">
        <f t="shared" si="6"/>
        <v>5.6009925881817607E-2</v>
      </c>
      <c r="V32" s="87">
        <f>分析係数表!D35</f>
        <v>0.27173913043478259</v>
      </c>
      <c r="W32" s="88">
        <f t="shared" si="7"/>
        <v>0</v>
      </c>
      <c r="X32" s="76">
        <f>分析係数表!E35</f>
        <v>0.25</v>
      </c>
      <c r="Y32" s="89">
        <f t="shared" si="8"/>
        <v>0</v>
      </c>
    </row>
    <row r="33" spans="1:25" x14ac:dyDescent="0.2">
      <c r="A33" s="6" t="s">
        <v>21</v>
      </c>
      <c r="B33" s="5" t="s">
        <v>38</v>
      </c>
      <c r="C33" s="90"/>
      <c r="D33" s="107">
        <f>投入係数表!AM33</f>
        <v>1.4659685863874346E-2</v>
      </c>
      <c r="E33" s="110">
        <f t="shared" si="9"/>
        <v>1.4659685863874345</v>
      </c>
      <c r="F33" s="85">
        <f>分析係数表!C36</f>
        <v>0.6983193277310924</v>
      </c>
      <c r="G33" s="110">
        <f t="shared" si="0"/>
        <v>1.0237141977209732</v>
      </c>
      <c r="H33" s="110">
        <v>1.0743774392326912</v>
      </c>
      <c r="I33" s="110">
        <f t="shared" si="1"/>
        <v>1.0743774392326912</v>
      </c>
      <c r="J33" s="85">
        <f>分析係数表!G36</f>
        <v>2.0048115477145148E-3</v>
      </c>
      <c r="K33" s="111">
        <f t="shared" si="2"/>
        <v>2.1539242967776487E-3</v>
      </c>
      <c r="L33" s="79"/>
      <c r="M33" s="80"/>
      <c r="N33" s="81">
        <f>分析係数表!H36</f>
        <v>0.13239571297661262</v>
      </c>
      <c r="O33" s="82">
        <f t="shared" si="3"/>
        <v>2.5899593046015568</v>
      </c>
      <c r="P33" s="76">
        <f>分析係数表!C36</f>
        <v>0.6983193277310924</v>
      </c>
      <c r="Q33" s="82">
        <f t="shared" si="4"/>
        <v>1.8086186404402467</v>
      </c>
      <c r="R33" s="83">
        <v>1.849786682437069</v>
      </c>
      <c r="S33" s="84">
        <f t="shared" si="5"/>
        <v>2.9241641216697603</v>
      </c>
      <c r="T33" s="85">
        <f>分析係数表!F36</f>
        <v>0.90136327185244591</v>
      </c>
      <c r="U33" s="86">
        <f t="shared" si="6"/>
        <v>2.6357341401417886</v>
      </c>
      <c r="V33" s="87">
        <f>分析係数表!D36</f>
        <v>3.6086607858861267E-3</v>
      </c>
      <c r="W33" s="88">
        <f t="shared" si="7"/>
        <v>0</v>
      </c>
      <c r="X33" s="76">
        <f>分析係数表!E36</f>
        <v>4.0096230954290296E-4</v>
      </c>
      <c r="Y33" s="89">
        <f t="shared" si="8"/>
        <v>0</v>
      </c>
    </row>
    <row r="34" spans="1:25" x14ac:dyDescent="0.2">
      <c r="A34" s="6" t="s">
        <v>22</v>
      </c>
      <c r="B34" s="5" t="s">
        <v>377</v>
      </c>
      <c r="C34" s="90"/>
      <c r="D34" s="107">
        <f>投入係数表!AM34</f>
        <v>1.4659685863874346E-2</v>
      </c>
      <c r="E34" s="110">
        <f t="shared" si="9"/>
        <v>1.4659685863874345</v>
      </c>
      <c r="F34" s="85">
        <f>分析係数表!C37</f>
        <v>0.25193798449612403</v>
      </c>
      <c r="G34" s="110">
        <f t="shared" si="0"/>
        <v>0.36933317098908236</v>
      </c>
      <c r="H34" s="110">
        <v>0.45003653754081974</v>
      </c>
      <c r="I34" s="110">
        <f t="shared" si="1"/>
        <v>0.45003653754081974</v>
      </c>
      <c r="J34" s="85">
        <f>分析係数表!G37</f>
        <v>0.36436436436436437</v>
      </c>
      <c r="K34" s="111">
        <f t="shared" si="2"/>
        <v>0.1639772769418002</v>
      </c>
      <c r="L34" s="79"/>
      <c r="M34" s="80"/>
      <c r="N34" s="81">
        <f>分析係数表!H37</f>
        <v>5.107773218056496E-2</v>
      </c>
      <c r="O34" s="82">
        <f t="shared" si="3"/>
        <v>0.99919585570243608</v>
      </c>
      <c r="P34" s="76">
        <f>分析係数表!C37</f>
        <v>0.25193798449612403</v>
      </c>
      <c r="Q34" s="82">
        <f t="shared" si="4"/>
        <v>0.25173539000255174</v>
      </c>
      <c r="R34" s="83">
        <v>0.27961574122550203</v>
      </c>
      <c r="S34" s="84">
        <f t="shared" si="5"/>
        <v>0.72965227876632177</v>
      </c>
      <c r="T34" s="85">
        <f>分析係数表!F37</f>
        <v>0.67567567567567566</v>
      </c>
      <c r="U34" s="86">
        <f t="shared" si="6"/>
        <v>0.4930082964637309</v>
      </c>
      <c r="V34" s="87">
        <f>分析係数表!D37</f>
        <v>9.1091091091091092E-2</v>
      </c>
      <c r="W34" s="88">
        <f t="shared" si="7"/>
        <v>0</v>
      </c>
      <c r="X34" s="76">
        <f>分析係数表!E37</f>
        <v>7.6576576576576572E-2</v>
      </c>
      <c r="Y34" s="89">
        <f t="shared" si="8"/>
        <v>0</v>
      </c>
    </row>
    <row r="35" spans="1:25" x14ac:dyDescent="0.2">
      <c r="A35" s="6" t="s">
        <v>23</v>
      </c>
      <c r="B35" s="5" t="s">
        <v>193</v>
      </c>
      <c r="C35" s="90"/>
      <c r="D35" s="107">
        <f>投入係数表!AM35</f>
        <v>1.6753926701570682E-2</v>
      </c>
      <c r="E35" s="110">
        <f t="shared" si="9"/>
        <v>1.6753926701570683</v>
      </c>
      <c r="F35" s="85">
        <f>分析係数表!C38</f>
        <v>5.8638743455497355E-2</v>
      </c>
      <c r="G35" s="110">
        <f t="shared" si="0"/>
        <v>9.8242920972561029E-2</v>
      </c>
      <c r="H35" s="110">
        <v>0.11011862875199276</v>
      </c>
      <c r="I35" s="110">
        <f t="shared" si="1"/>
        <v>0.11011862875199276</v>
      </c>
      <c r="J35" s="85">
        <f>分析係数表!G38</f>
        <v>6.6115702479338845E-2</v>
      </c>
      <c r="K35" s="111">
        <f t="shared" si="2"/>
        <v>7.2805704959995211E-3</v>
      </c>
      <c r="L35" s="79"/>
      <c r="M35" s="80"/>
      <c r="N35" s="81">
        <f>分析係数表!H38</f>
        <v>4.4663133989401971E-2</v>
      </c>
      <c r="O35" s="82">
        <f t="shared" si="3"/>
        <v>0.87371182078192744</v>
      </c>
      <c r="P35" s="76">
        <f>分析係数表!C38</f>
        <v>5.8638743455497355E-2</v>
      </c>
      <c r="Q35" s="82">
        <f t="shared" si="4"/>
        <v>5.1233363312866924E-2</v>
      </c>
      <c r="R35" s="83">
        <v>5.7444034290269015E-2</v>
      </c>
      <c r="S35" s="84">
        <f t="shared" si="5"/>
        <v>0.16756266304226178</v>
      </c>
      <c r="T35" s="85">
        <f>分析係数表!F38</f>
        <v>0.57851239669421484</v>
      </c>
      <c r="U35" s="86">
        <f t="shared" si="6"/>
        <v>9.6937077793044002E-2</v>
      </c>
      <c r="V35" s="87">
        <f>分析係数表!D38</f>
        <v>8.2644628099173556E-2</v>
      </c>
      <c r="W35" s="88">
        <f t="shared" si="7"/>
        <v>0</v>
      </c>
      <c r="X35" s="76">
        <f>分析係数表!E38</f>
        <v>0</v>
      </c>
      <c r="Y35" s="89">
        <f t="shared" si="8"/>
        <v>0</v>
      </c>
    </row>
    <row r="36" spans="1:25" x14ac:dyDescent="0.2">
      <c r="A36" s="6" t="s">
        <v>24</v>
      </c>
      <c r="B36" s="5" t="s">
        <v>39</v>
      </c>
      <c r="C36" s="90"/>
      <c r="D36" s="107">
        <f>投入係数表!AM36</f>
        <v>0</v>
      </c>
      <c r="E36" s="110">
        <f t="shared" si="9"/>
        <v>0</v>
      </c>
      <c r="F36" s="85">
        <f>分析係数表!C39</f>
        <v>1</v>
      </c>
      <c r="G36" s="110">
        <f t="shared" si="0"/>
        <v>0</v>
      </c>
      <c r="H36" s="110">
        <v>7.7836180815259656E-2</v>
      </c>
      <c r="I36" s="110">
        <f t="shared" si="1"/>
        <v>7.7836180815259656E-2</v>
      </c>
      <c r="J36" s="85">
        <f>分析係数表!G39</f>
        <v>0.34956843403205917</v>
      </c>
      <c r="K36" s="111">
        <f t="shared" si="2"/>
        <v>2.7209071838626524E-2</v>
      </c>
      <c r="L36" s="79"/>
      <c r="M36" s="80"/>
      <c r="N36" s="81">
        <f>分析係数表!H39</f>
        <v>4.0639069285628906E-3</v>
      </c>
      <c r="O36" s="82">
        <f t="shared" si="3"/>
        <v>7.9499202247775722E-2</v>
      </c>
      <c r="P36" s="76">
        <f>分析係数表!C39</f>
        <v>1</v>
      </c>
      <c r="Q36" s="82">
        <f t="shared" si="4"/>
        <v>7.9499202247775722E-2</v>
      </c>
      <c r="R36" s="83">
        <v>0.14188428624470389</v>
      </c>
      <c r="S36" s="84">
        <f t="shared" si="5"/>
        <v>0.21972046705996356</v>
      </c>
      <c r="T36" s="85">
        <f>分析係数表!F39</f>
        <v>0.6997533908754624</v>
      </c>
      <c r="U36" s="86">
        <f t="shared" si="6"/>
        <v>0.15375014186994984</v>
      </c>
      <c r="V36" s="87">
        <f>分析係数表!D39</f>
        <v>6.7817509247842175E-2</v>
      </c>
      <c r="W36" s="88">
        <f t="shared" si="7"/>
        <v>0</v>
      </c>
      <c r="X36" s="76">
        <f>分析係数表!E39</f>
        <v>8.0764488286066582E-2</v>
      </c>
      <c r="Y36" s="89">
        <f t="shared" si="8"/>
        <v>0</v>
      </c>
    </row>
    <row r="37" spans="1:25" x14ac:dyDescent="0.2">
      <c r="A37" s="6" t="s">
        <v>25</v>
      </c>
      <c r="B37" s="5" t="s">
        <v>40</v>
      </c>
      <c r="C37" s="90"/>
      <c r="D37" s="107">
        <f>投入係数表!AM37</f>
        <v>0</v>
      </c>
      <c r="E37" s="110">
        <f t="shared" si="9"/>
        <v>0</v>
      </c>
      <c r="F37" s="85">
        <f>分析係数表!C40</f>
        <v>0.52321668909825036</v>
      </c>
      <c r="G37" s="110">
        <f t="shared" si="0"/>
        <v>0</v>
      </c>
      <c r="H37" s="110">
        <v>1.9607268006193427E-4</v>
      </c>
      <c r="I37" s="110">
        <f t="shared" si="1"/>
        <v>1.9607268006193427E-4</v>
      </c>
      <c r="J37" s="85">
        <f>分析係数表!G40</f>
        <v>0.58262454434993927</v>
      </c>
      <c r="K37" s="111">
        <f t="shared" si="2"/>
        <v>1.1423675588055588E-4</v>
      </c>
      <c r="L37" s="79"/>
      <c r="M37" s="80"/>
      <c r="N37" s="81">
        <f>分析係数表!H40</f>
        <v>2.9881668592374198E-2</v>
      </c>
      <c r="O37" s="82">
        <f t="shared" si="3"/>
        <v>0.58455295770423332</v>
      </c>
      <c r="P37" s="76">
        <f>分析係数表!C40</f>
        <v>0.52321668909825036</v>
      </c>
      <c r="Q37" s="82">
        <f t="shared" si="4"/>
        <v>0.30584786313259854</v>
      </c>
      <c r="R37" s="83">
        <v>0.3059623236037825</v>
      </c>
      <c r="S37" s="84">
        <f t="shared" si="5"/>
        <v>0.30615839628384445</v>
      </c>
      <c r="T37" s="85">
        <f>分析係数表!F40</f>
        <v>0.77642770352369384</v>
      </c>
      <c r="U37" s="86">
        <f t="shared" si="6"/>
        <v>0.23770986054116233</v>
      </c>
      <c r="V37" s="87">
        <f>分析係数表!D40</f>
        <v>0.18529769137302551</v>
      </c>
      <c r="W37" s="88">
        <f t="shared" si="7"/>
        <v>0</v>
      </c>
      <c r="X37" s="76">
        <f>分析係数表!E40</f>
        <v>0.10328068043742406</v>
      </c>
      <c r="Y37" s="89">
        <f t="shared" si="8"/>
        <v>0</v>
      </c>
    </row>
    <row r="38" spans="1:25" x14ac:dyDescent="0.2">
      <c r="A38" s="6" t="s">
        <v>26</v>
      </c>
      <c r="B38" s="5" t="s">
        <v>276</v>
      </c>
      <c r="C38" s="90"/>
      <c r="D38" s="107">
        <f>投入係数表!AM38</f>
        <v>0</v>
      </c>
      <c r="E38" s="110">
        <f t="shared" si="9"/>
        <v>0</v>
      </c>
      <c r="F38" s="85">
        <f>分析係数表!C41</f>
        <v>0.20545717383447781</v>
      </c>
      <c r="G38" s="110">
        <f t="shared" si="0"/>
        <v>0</v>
      </c>
      <c r="H38" s="110">
        <v>6.6658979507688268E-4</v>
      </c>
      <c r="I38" s="110">
        <f t="shared" si="1"/>
        <v>6.6658979507688268E-4</v>
      </c>
      <c r="J38" s="85">
        <f>分析係数表!G41</f>
        <v>0.49662731871838112</v>
      </c>
      <c r="K38" s="111">
        <f t="shared" si="2"/>
        <v>3.3104670261406739E-4</v>
      </c>
      <c r="L38" s="79"/>
      <c r="M38" s="80"/>
      <c r="N38" s="81">
        <f>分析係数表!H41</f>
        <v>5.2870632296107417E-2</v>
      </c>
      <c r="O38" s="82">
        <f t="shared" si="3"/>
        <v>1.0342690331646902</v>
      </c>
      <c r="P38" s="76">
        <f>分析係数表!C41</f>
        <v>0.20545717383447781</v>
      </c>
      <c r="Q38" s="82">
        <f t="shared" si="4"/>
        <v>0.21249799253853505</v>
      </c>
      <c r="R38" s="83">
        <v>0.21371207698709238</v>
      </c>
      <c r="S38" s="84">
        <f t="shared" si="5"/>
        <v>0.21437866678216927</v>
      </c>
      <c r="T38" s="85">
        <f>分析係数表!F41</f>
        <v>0.59106239460370991</v>
      </c>
      <c r="U38" s="86">
        <f t="shared" si="6"/>
        <v>0.12671116814021977</v>
      </c>
      <c r="V38" s="87">
        <f>分析係数表!D41</f>
        <v>0.2799325463743676</v>
      </c>
      <c r="W38" s="88">
        <f t="shared" si="7"/>
        <v>0</v>
      </c>
      <c r="X38" s="76">
        <f>分析係数表!E41</f>
        <v>0.26559865092748736</v>
      </c>
      <c r="Y38" s="89">
        <f t="shared" si="8"/>
        <v>0</v>
      </c>
    </row>
    <row r="39" spans="1:25" x14ac:dyDescent="0.2">
      <c r="A39" s="6" t="s">
        <v>51</v>
      </c>
      <c r="B39" s="5" t="s">
        <v>367</v>
      </c>
      <c r="C39" s="90"/>
      <c r="D39" s="107">
        <f>投入係数表!AM39</f>
        <v>1.0471204188481676E-3</v>
      </c>
      <c r="E39" s="110">
        <f t="shared" si="9"/>
        <v>0.10471204188481677</v>
      </c>
      <c r="F39" s="85">
        <f>分析係数表!C42</f>
        <v>0.63260340632603407</v>
      </c>
      <c r="G39" s="110">
        <f>E39*F39</f>
        <v>6.6241194379689436E-2</v>
      </c>
      <c r="H39" s="110">
        <v>7.7940382684861406E-2</v>
      </c>
      <c r="I39" s="110">
        <f>C39+H39</f>
        <v>7.7940382684861406E-2</v>
      </c>
      <c r="J39" s="85">
        <f>分析係数表!G42</f>
        <v>0.48091603053435117</v>
      </c>
      <c r="K39" s="111">
        <f>I39*J39</f>
        <v>3.7482779459131824E-2</v>
      </c>
      <c r="L39" s="79"/>
      <c r="M39" s="80"/>
      <c r="N39" s="81">
        <f>分析係数表!H42</f>
        <v>1.4900992071397267E-2</v>
      </c>
      <c r="O39" s="82">
        <f t="shared" si="3"/>
        <v>0.29149707490851101</v>
      </c>
      <c r="P39" s="76">
        <f>分析係数表!C42</f>
        <v>0.63260340632603407</v>
      </c>
      <c r="Q39" s="82">
        <f>O39*P39</f>
        <v>0.18440204252119918</v>
      </c>
      <c r="R39" s="83">
        <v>0.18747289689796903</v>
      </c>
      <c r="S39" s="84">
        <f>I39+R39</f>
        <v>0.26541327958283045</v>
      </c>
      <c r="T39" s="85">
        <f>分析係数表!F42</f>
        <v>0.54580152671755722</v>
      </c>
      <c r="U39" s="86">
        <f>S39*T39</f>
        <v>0.14486297320742272</v>
      </c>
      <c r="V39" s="87">
        <f>分析係数表!D42</f>
        <v>0.26335877862595419</v>
      </c>
      <c r="W39" s="88">
        <f>ROUND(S39*V39,0)</f>
        <v>0</v>
      </c>
      <c r="X39" s="76">
        <f>分析係数表!E42</f>
        <v>0.19083969465648856</v>
      </c>
      <c r="Y39" s="89">
        <f>ROUND(S39*X39,0)</f>
        <v>0</v>
      </c>
    </row>
    <row r="40" spans="1:25" x14ac:dyDescent="0.2">
      <c r="A40" s="6" t="s">
        <v>194</v>
      </c>
      <c r="B40" s="5" t="s">
        <v>41</v>
      </c>
      <c r="C40" s="90"/>
      <c r="D40" s="107">
        <f>投入係数表!AM40</f>
        <v>3.4554973821989528E-2</v>
      </c>
      <c r="E40" s="110">
        <f t="shared" si="9"/>
        <v>3.4554973821989527</v>
      </c>
      <c r="F40" s="85">
        <f>分析係数表!C43</f>
        <v>0.18460513162279235</v>
      </c>
      <c r="G40" s="110">
        <f>E40*F40</f>
        <v>0.6379025490630521</v>
      </c>
      <c r="H40" s="110">
        <v>0.75864853410578104</v>
      </c>
      <c r="I40" s="110">
        <f>C40+H40</f>
        <v>0.75864853410578104</v>
      </c>
      <c r="J40" s="85">
        <f>分析係数表!G43</f>
        <v>0.34455128205128205</v>
      </c>
      <c r="K40" s="111">
        <f>I40*J40</f>
        <v>0.26139332505247265</v>
      </c>
      <c r="L40" s="79"/>
      <c r="M40" s="80"/>
      <c r="N40" s="81">
        <f>分析係数表!H43</f>
        <v>4.0001593688991595E-2</v>
      </c>
      <c r="O40" s="82">
        <f t="shared" si="3"/>
        <v>0.78252155938006707</v>
      </c>
      <c r="P40" s="76">
        <f>分析係数表!C43</f>
        <v>0.18460513162279235</v>
      </c>
      <c r="Q40" s="82">
        <f>O40*P40</f>
        <v>0.14445749546702999</v>
      </c>
      <c r="R40" s="83">
        <v>0.18905772674082869</v>
      </c>
      <c r="S40" s="84">
        <f>I40+R40</f>
        <v>0.94770626084660969</v>
      </c>
      <c r="T40" s="85">
        <f>分析係数表!F43</f>
        <v>0.64423076923076927</v>
      </c>
      <c r="U40" s="86">
        <f>S40*T40</f>
        <v>0.61054153343002748</v>
      </c>
      <c r="V40" s="87">
        <f>分析係数表!D43</f>
        <v>0.36378205128205127</v>
      </c>
      <c r="W40" s="88">
        <f>ROUND(S40*V40,0)</f>
        <v>0</v>
      </c>
      <c r="X40" s="76">
        <f>分析係数表!E43</f>
        <v>0.22596153846153846</v>
      </c>
      <c r="Y40" s="89">
        <f>ROUND(S40*X40,0)</f>
        <v>0</v>
      </c>
    </row>
    <row r="41" spans="1:25" x14ac:dyDescent="0.2">
      <c r="A41" s="6" t="s">
        <v>340</v>
      </c>
      <c r="B41" s="5" t="s">
        <v>42</v>
      </c>
      <c r="C41" s="201">
        <f>最終需要_まとめ!C42</f>
        <v>100</v>
      </c>
      <c r="D41" s="107">
        <f>投入係数表!AM41</f>
        <v>1.2565445026178011E-2</v>
      </c>
      <c r="E41" s="110">
        <f t="shared" si="9"/>
        <v>1.256544502617801</v>
      </c>
      <c r="F41" s="85">
        <f>分析係数表!C44</f>
        <v>0.21127596439169138</v>
      </c>
      <c r="G41" s="110">
        <f>E41*F41</f>
        <v>0.2654776515916541</v>
      </c>
      <c r="H41" s="110">
        <v>0.26675827440049937</v>
      </c>
      <c r="I41" s="110">
        <f>C41+H41</f>
        <v>100.2667582744005</v>
      </c>
      <c r="J41" s="85">
        <f>分析係数表!G44</f>
        <v>0.28586387434554972</v>
      </c>
      <c r="K41" s="111">
        <f>I41*J41</f>
        <v>28.662643988388833</v>
      </c>
      <c r="L41" s="79"/>
      <c r="M41" s="80"/>
      <c r="N41" s="81">
        <f>分析係数表!H44</f>
        <v>0.11633929638631021</v>
      </c>
      <c r="O41" s="82">
        <f t="shared" si="3"/>
        <v>2.2758595153284817</v>
      </c>
      <c r="P41" s="76">
        <f>分析係数表!C44</f>
        <v>0.21127596439169138</v>
      </c>
      <c r="Q41" s="82">
        <f>O41*P41</f>
        <v>0.48083441392103232</v>
      </c>
      <c r="R41" s="83">
        <v>0.48343252851736151</v>
      </c>
      <c r="S41" s="84">
        <f>I41+R41</f>
        <v>100.75019080291786</v>
      </c>
      <c r="T41" s="85">
        <f>分析係数表!F44</f>
        <v>0.54973821989528793</v>
      </c>
      <c r="U41" s="86">
        <f>S41*T41</f>
        <v>55.386230546106674</v>
      </c>
      <c r="V41" s="87">
        <f>分析係数表!D44</f>
        <v>0.41256544502617803</v>
      </c>
      <c r="W41" s="88">
        <f>ROUND(S41*V41,0)</f>
        <v>42</v>
      </c>
      <c r="X41" s="76">
        <f>分析係数表!E44</f>
        <v>0.29528795811518327</v>
      </c>
      <c r="Y41" s="89">
        <f>ROUND(S41*X41,0)</f>
        <v>30</v>
      </c>
    </row>
    <row r="42" spans="1:25" x14ac:dyDescent="0.2">
      <c r="A42" s="6" t="s">
        <v>341</v>
      </c>
      <c r="B42" s="5" t="s">
        <v>278</v>
      </c>
      <c r="C42" s="90"/>
      <c r="D42" s="107">
        <f>投入係数表!AM42</f>
        <v>2.0942408376963353E-3</v>
      </c>
      <c r="E42" s="110">
        <f t="shared" si="9"/>
        <v>0.20942408376963353</v>
      </c>
      <c r="F42" s="85">
        <f>分析係数表!C45</f>
        <v>1</v>
      </c>
      <c r="G42" s="110">
        <f>E42*F42</f>
        <v>0.20942408376963353</v>
      </c>
      <c r="H42" s="110">
        <v>0.23722580461222009</v>
      </c>
      <c r="I42" s="110">
        <f>C42+H42</f>
        <v>0.23722580461222009</v>
      </c>
      <c r="J42" s="85">
        <f>分析係数表!G45</f>
        <v>0</v>
      </c>
      <c r="K42" s="111">
        <f>I42*J42</f>
        <v>0</v>
      </c>
      <c r="L42" s="79"/>
      <c r="M42" s="80"/>
      <c r="N42" s="81">
        <f>分析係数表!H45</f>
        <v>0</v>
      </c>
      <c r="O42" s="82">
        <f t="shared" si="3"/>
        <v>0</v>
      </c>
      <c r="P42" s="76">
        <f>分析係数表!C45</f>
        <v>1</v>
      </c>
      <c r="Q42" s="82">
        <f>O42*P42</f>
        <v>0</v>
      </c>
      <c r="R42" s="83">
        <v>1.2049481420606233E-2</v>
      </c>
      <c r="S42" s="84">
        <f>I42+R42</f>
        <v>0.24927528603282634</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投入係数表!AM43</f>
        <v>5.235602094240838E-3</v>
      </c>
      <c r="E43" s="110">
        <f t="shared" si="9"/>
        <v>0.52356020942408377</v>
      </c>
      <c r="F43" s="85">
        <f>分析係数表!C46</f>
        <v>0.67444574095682608</v>
      </c>
      <c r="G43" s="110">
        <f>E43*F43</f>
        <v>0.35311295338053722</v>
      </c>
      <c r="H43" s="110">
        <v>0.41346007974344351</v>
      </c>
      <c r="I43" s="110">
        <f>C43+H43</f>
        <v>0.41346007974344351</v>
      </c>
      <c r="J43" s="85">
        <f>分析係数表!G46</f>
        <v>1.0362694300518135E-2</v>
      </c>
      <c r="K43" s="111">
        <f>I43*J43</f>
        <v>4.2845604118491561E-3</v>
      </c>
      <c r="L43" s="79"/>
      <c r="M43" s="80"/>
      <c r="N43" s="81">
        <f>分析係数表!H46</f>
        <v>2.3785808199529863E-2</v>
      </c>
      <c r="O43" s="82">
        <f t="shared" si="3"/>
        <v>0.46530415433256977</v>
      </c>
      <c r="P43" s="76">
        <f>分析係数表!C46</f>
        <v>0.67444574095682608</v>
      </c>
      <c r="Q43" s="82">
        <f>O43*P43</f>
        <v>0.31382240513911935</v>
      </c>
      <c r="R43" s="83">
        <v>0.33138498746992129</v>
      </c>
      <c r="S43" s="84">
        <f>I43+R43</f>
        <v>0.74484506721336485</v>
      </c>
      <c r="T43" s="85">
        <f>分析係数表!F46</f>
        <v>0.31433506044905007</v>
      </c>
      <c r="U43" s="86">
        <f>S43*T43</f>
        <v>0.2341309192276898</v>
      </c>
      <c r="V43" s="87">
        <f>分析係数表!D46</f>
        <v>0</v>
      </c>
      <c r="W43" s="88">
        <f>ROUND(S43*V43,0)</f>
        <v>0</v>
      </c>
      <c r="X43" s="76">
        <f>分析係数表!E46</f>
        <v>1.7271157167530224E-3</v>
      </c>
      <c r="Y43" s="89">
        <f>ROUND(S43*X43,0)</f>
        <v>0</v>
      </c>
    </row>
    <row r="44" spans="1:25" x14ac:dyDescent="0.2">
      <c r="A44" s="192">
        <v>40</v>
      </c>
      <c r="B44" s="14" t="s">
        <v>150</v>
      </c>
      <c r="C44" s="197">
        <f>SUM(C5:C43)</f>
        <v>100</v>
      </c>
      <c r="D44" s="108">
        <f>投入係数表!AM44</f>
        <v>0.42617801047120418</v>
      </c>
      <c r="E44" s="96">
        <f>SUM(E5:E43)</f>
        <v>42.617801047120402</v>
      </c>
      <c r="F44" s="98">
        <f>分析係数表!C47</f>
        <v>0.30293510145279712</v>
      </c>
      <c r="G44" s="96">
        <f>SUM(G5:G43)</f>
        <v>9.3221095598311337</v>
      </c>
      <c r="H44" s="96">
        <f>SUM(H5:H43)</f>
        <v>10.763943336783015</v>
      </c>
      <c r="I44" s="96">
        <f>SUM(I5:I43)</f>
        <v>110.76394333678302</v>
      </c>
      <c r="J44" s="98">
        <f>分析係数表!G47</f>
        <v>0.26248630220382319</v>
      </c>
      <c r="K44" s="112">
        <f>SUM(K5:K43)</f>
        <v>31.199776045547161</v>
      </c>
      <c r="L44" s="94">
        <f>最終需要_まとめ!$L$33</f>
        <v>0.627</v>
      </c>
      <c r="M44" s="91">
        <f>K44*L44</f>
        <v>19.56225958055807</v>
      </c>
      <c r="N44" s="95">
        <f>分析係数表!H47</f>
        <v>1</v>
      </c>
      <c r="O44" s="96">
        <f>SUM(O5:O43)</f>
        <v>19.562259580558074</v>
      </c>
      <c r="P44" s="92">
        <f>分析係数表!C47</f>
        <v>0.30293510145279712</v>
      </c>
      <c r="Q44" s="96">
        <f>SUM(Q5:Q43)</f>
        <v>5.0154844149379958</v>
      </c>
      <c r="R44" s="91">
        <f>SUM(R5:R43)</f>
        <v>5.5291547257769533</v>
      </c>
      <c r="S44" s="97">
        <f>SUM(S5:S43)</f>
        <v>116.29309806255996</v>
      </c>
      <c r="T44" s="98">
        <f>分析係数表!F47</f>
        <v>0.4935102885669061</v>
      </c>
      <c r="U44" s="99">
        <f>SUM(U5:U43)</f>
        <v>64.67449273648387</v>
      </c>
      <c r="V44" s="100">
        <f>分析係数表!D47</f>
        <v>0.11041032509436259</v>
      </c>
      <c r="W44" s="101">
        <f>SUM(W5:W43)</f>
        <v>43</v>
      </c>
      <c r="X44" s="92">
        <f>分析係数表!E47</f>
        <v>8.4451479361987089E-2</v>
      </c>
      <c r="Y44" s="102">
        <f>SUM(Y5:Y43)</f>
        <v>30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282</v>
      </c>
      <c r="S2" s="3" t="s">
        <v>152</v>
      </c>
      <c r="U2" s="64" t="s">
        <v>209</v>
      </c>
      <c r="W2" s="3" t="s">
        <v>130</v>
      </c>
      <c r="Y2" s="3" t="s">
        <v>153</v>
      </c>
    </row>
    <row r="3" spans="1:25" ht="44" x14ac:dyDescent="0.2">
      <c r="B3" s="65"/>
      <c r="C3" s="66" t="s">
        <v>227</v>
      </c>
      <c r="D3" s="66" t="s">
        <v>318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投入係数表!AN5</f>
        <v>0</v>
      </c>
      <c r="E5" s="110">
        <f>$C$42*D5</f>
        <v>0</v>
      </c>
      <c r="F5" s="85">
        <f>分析係数表!C8</f>
        <v>0.98909090909090913</v>
      </c>
      <c r="G5" s="110">
        <f t="shared" ref="G5:G38" si="0">E5*F5</f>
        <v>0</v>
      </c>
      <c r="H5" s="110">
        <f t="array" ref="H5:H43">MMULT(逆行列係数!C5:AO43,'38'!G5:G43)</f>
        <v>4.3592020878137662E-2</v>
      </c>
      <c r="I5" s="110">
        <f t="shared" ref="I5:I38" si="1">C5+H5</f>
        <v>4.3592020878137662E-2</v>
      </c>
      <c r="J5" s="85">
        <f>分析係数表!G8</f>
        <v>0.12014134275618374</v>
      </c>
      <c r="K5" s="111">
        <f t="shared" ref="K5:K38" si="2">I5*J5</f>
        <v>5.2372039217550544E-3</v>
      </c>
      <c r="L5" s="79" t="s">
        <v>177</v>
      </c>
      <c r="M5" s="80" t="s">
        <v>177</v>
      </c>
      <c r="N5" s="81">
        <f>分析係数表!H8</f>
        <v>1.3068249731064983E-2</v>
      </c>
      <c r="O5" s="82">
        <f t="shared" ref="O5:O43" si="3">$M$44*N5</f>
        <v>9.3861488935225709E-2</v>
      </c>
      <c r="P5" s="76">
        <f>分析係数表!C8</f>
        <v>0.98909090909090913</v>
      </c>
      <c r="Q5" s="82">
        <f t="shared" ref="Q5:Q38" si="4">O5*P5</f>
        <v>9.2837545419568707E-2</v>
      </c>
      <c r="R5" s="83">
        <f t="array" ref="R5:R43">MMULT(逆行列係数!C5:AO43,'38'!Q5:Q43)</f>
        <v>0.11311601494924367</v>
      </c>
      <c r="S5" s="84">
        <f t="shared" ref="S5:S38" si="5">I5+R5</f>
        <v>0.15670803582738133</v>
      </c>
      <c r="T5" s="85">
        <f>分析係数表!F8</f>
        <v>0.45141342756183744</v>
      </c>
      <c r="U5" s="86">
        <f t="shared" ref="U5:U38" si="6">S5*T5</f>
        <v>7.0740111579321432E-2</v>
      </c>
      <c r="V5" s="87">
        <f>分析係数表!D8</f>
        <v>0.18992932862190812</v>
      </c>
      <c r="W5" s="88">
        <f t="shared" ref="W5:W38" si="7">ROUND(S5*V5,0)</f>
        <v>0</v>
      </c>
      <c r="X5" s="76">
        <f>分析係数表!E8</f>
        <v>0.11484098939929328</v>
      </c>
      <c r="Y5" s="89">
        <f t="shared" ref="Y5:Y38" si="8">ROUND(S5*X5,0)</f>
        <v>0</v>
      </c>
    </row>
    <row r="6" spans="1:25" x14ac:dyDescent="0.2">
      <c r="A6" s="6" t="s">
        <v>219</v>
      </c>
      <c r="B6" s="5" t="s">
        <v>265</v>
      </c>
      <c r="C6" s="90"/>
      <c r="D6" s="107">
        <f>投入係数表!AN6</f>
        <v>0</v>
      </c>
      <c r="E6" s="110">
        <f t="shared" ref="E6:E43" si="9">$C$42*D6</f>
        <v>0</v>
      </c>
      <c r="F6" s="85">
        <f>分析係数表!C9</f>
        <v>0.97580645161290325</v>
      </c>
      <c r="G6" s="110">
        <f t="shared" si="0"/>
        <v>0</v>
      </c>
      <c r="H6" s="110">
        <v>0.86062378230172276</v>
      </c>
      <c r="I6" s="110">
        <f t="shared" si="1"/>
        <v>0.86062378230172276</v>
      </c>
      <c r="J6" s="85">
        <f>分析係数表!G9</f>
        <v>0.23846153846153847</v>
      </c>
      <c r="K6" s="111">
        <f t="shared" si="2"/>
        <v>0.20522567116425697</v>
      </c>
      <c r="L6" s="79"/>
      <c r="M6" s="80"/>
      <c r="N6" s="81">
        <f>分析係数表!H9</f>
        <v>6.773178214271485E-4</v>
      </c>
      <c r="O6" s="82">
        <f t="shared" si="3"/>
        <v>4.8647722923745029E-3</v>
      </c>
      <c r="P6" s="76">
        <f>分析係数表!C9</f>
        <v>0.97580645161290325</v>
      </c>
      <c r="Q6" s="82">
        <f t="shared" si="4"/>
        <v>4.7470761885267327E-3</v>
      </c>
      <c r="R6" s="83">
        <v>6.6437504401252118E-3</v>
      </c>
      <c r="S6" s="84">
        <f t="shared" si="5"/>
        <v>0.86726753274184798</v>
      </c>
      <c r="T6" s="85">
        <f>分析係数表!F9</f>
        <v>0.65384615384615385</v>
      </c>
      <c r="U6" s="86">
        <f t="shared" si="6"/>
        <v>0.56705954063890063</v>
      </c>
      <c r="V6" s="87">
        <f>分析係数表!D9</f>
        <v>0.11538461538461539</v>
      </c>
      <c r="W6" s="88">
        <f t="shared" si="7"/>
        <v>0</v>
      </c>
      <c r="X6" s="76">
        <f>分析係数表!E9</f>
        <v>0</v>
      </c>
      <c r="Y6" s="89">
        <f t="shared" si="8"/>
        <v>0</v>
      </c>
    </row>
    <row r="7" spans="1:25" x14ac:dyDescent="0.2">
      <c r="A7" s="6" t="s">
        <v>220</v>
      </c>
      <c r="B7" s="5" t="s">
        <v>266</v>
      </c>
      <c r="C7" s="90"/>
      <c r="D7" s="107">
        <f>投入係数表!AN7</f>
        <v>0</v>
      </c>
      <c r="E7" s="110">
        <f t="shared" si="9"/>
        <v>0</v>
      </c>
      <c r="F7" s="85">
        <f>分析係数表!C10</f>
        <v>0</v>
      </c>
      <c r="G7" s="110">
        <f t="shared" si="0"/>
        <v>0</v>
      </c>
      <c r="H7" s="110">
        <v>0</v>
      </c>
      <c r="I7" s="110">
        <f t="shared" si="1"/>
        <v>0</v>
      </c>
      <c r="J7" s="85">
        <f>分析係数表!G10</f>
        <v>0</v>
      </c>
      <c r="K7" s="111">
        <f t="shared" si="2"/>
        <v>0</v>
      </c>
      <c r="L7" s="79"/>
      <c r="M7" s="80"/>
      <c r="N7" s="81">
        <f>分析係数表!H10</f>
        <v>1.354635642854297E-3</v>
      </c>
      <c r="O7" s="82">
        <f t="shared" si="3"/>
        <v>9.7295445847490059E-3</v>
      </c>
      <c r="P7" s="76">
        <f>分析係数表!C10</f>
        <v>0</v>
      </c>
      <c r="Q7" s="82">
        <f t="shared" si="4"/>
        <v>0</v>
      </c>
      <c r="R7" s="83">
        <v>0</v>
      </c>
      <c r="S7" s="84">
        <f t="shared" si="5"/>
        <v>0</v>
      </c>
      <c r="T7" s="85">
        <f>分析係数表!F10</f>
        <v>0</v>
      </c>
      <c r="U7" s="86">
        <f t="shared" si="6"/>
        <v>0</v>
      </c>
      <c r="V7" s="87">
        <f>分析係数表!D10</f>
        <v>0</v>
      </c>
      <c r="W7" s="88">
        <f t="shared" si="7"/>
        <v>0</v>
      </c>
      <c r="X7" s="76">
        <f>分析係数表!E10</f>
        <v>0</v>
      </c>
      <c r="Y7" s="89">
        <f t="shared" si="8"/>
        <v>0</v>
      </c>
    </row>
    <row r="8" spans="1:25" x14ac:dyDescent="0.2">
      <c r="A8" s="6" t="s">
        <v>221</v>
      </c>
      <c r="B8" s="5" t="s">
        <v>27</v>
      </c>
      <c r="C8" s="90"/>
      <c r="D8" s="107">
        <f>投入係数表!AN8</f>
        <v>0</v>
      </c>
      <c r="E8" s="110">
        <f t="shared" si="9"/>
        <v>0</v>
      </c>
      <c r="F8" s="85">
        <f>分析係数表!C11</f>
        <v>0.58682634730538918</v>
      </c>
      <c r="G8" s="110">
        <f t="shared" si="0"/>
        <v>0</v>
      </c>
      <c r="H8" s="110">
        <v>6.0814311228470599E-2</v>
      </c>
      <c r="I8" s="110">
        <f t="shared" si="1"/>
        <v>6.0814311228470599E-2</v>
      </c>
      <c r="J8" s="85">
        <f>分析係数表!G11</f>
        <v>0.35416666666666669</v>
      </c>
      <c r="K8" s="111">
        <f t="shared" si="2"/>
        <v>2.1538401893416673E-2</v>
      </c>
      <c r="L8" s="79"/>
      <c r="M8" s="80"/>
      <c r="N8" s="81">
        <f>分析係数表!H11</f>
        <v>-3.9842224789832265E-5</v>
      </c>
      <c r="O8" s="82">
        <f t="shared" si="3"/>
        <v>-2.8616307602202958E-4</v>
      </c>
      <c r="P8" s="76">
        <f>分析係数表!C11</f>
        <v>0.58682634730538918</v>
      </c>
      <c r="Q8" s="82">
        <f t="shared" si="4"/>
        <v>-1.6792803263568202E-4</v>
      </c>
      <c r="R8" s="83">
        <v>1.9965432968422018E-3</v>
      </c>
      <c r="S8" s="84">
        <f t="shared" si="5"/>
        <v>6.2810854525312806E-2</v>
      </c>
      <c r="T8" s="85">
        <f>分析係数表!F11</f>
        <v>0.57638888888888884</v>
      </c>
      <c r="U8" s="86">
        <f t="shared" si="6"/>
        <v>3.6203478650006685E-2</v>
      </c>
      <c r="V8" s="87">
        <f>分析係数表!D11</f>
        <v>0</v>
      </c>
      <c r="W8" s="88">
        <f t="shared" si="7"/>
        <v>0</v>
      </c>
      <c r="X8" s="76">
        <f>分析係数表!E11</f>
        <v>0</v>
      </c>
      <c r="Y8" s="89">
        <f t="shared" si="8"/>
        <v>0</v>
      </c>
    </row>
    <row r="9" spans="1:25" x14ac:dyDescent="0.2">
      <c r="A9" s="6" t="s">
        <v>222</v>
      </c>
      <c r="B9" s="5" t="s">
        <v>190</v>
      </c>
      <c r="C9" s="90"/>
      <c r="D9" s="107">
        <f>投入係数表!AN9</f>
        <v>0</v>
      </c>
      <c r="E9" s="110">
        <f t="shared" si="9"/>
        <v>0</v>
      </c>
      <c r="F9" s="85">
        <f>分析係数表!C12</f>
        <v>4.9122807017544234E-3</v>
      </c>
      <c r="G9" s="110">
        <f t="shared" si="0"/>
        <v>0</v>
      </c>
      <c r="H9" s="110">
        <v>5.6282983628720554E-4</v>
      </c>
      <c r="I9" s="110">
        <f t="shared" si="1"/>
        <v>5.6282983628720554E-4</v>
      </c>
      <c r="J9" s="85">
        <f>分析係数表!G12</f>
        <v>0.15517241379310345</v>
      </c>
      <c r="K9" s="111">
        <f t="shared" si="2"/>
        <v>8.7335664251462933E-5</v>
      </c>
      <c r="L9" s="79"/>
      <c r="M9" s="80"/>
      <c r="N9" s="81">
        <f>分析係数表!H12</f>
        <v>9.8290768556516195E-2</v>
      </c>
      <c r="O9" s="82">
        <f t="shared" si="3"/>
        <v>0.70596430854634695</v>
      </c>
      <c r="P9" s="76">
        <f>分析係数表!C12</f>
        <v>4.9122807017544234E-3</v>
      </c>
      <c r="Q9" s="82">
        <f t="shared" si="4"/>
        <v>3.4678948489996254E-3</v>
      </c>
      <c r="R9" s="83">
        <v>3.6679877503499113E-3</v>
      </c>
      <c r="S9" s="84">
        <f t="shared" si="5"/>
        <v>4.2308175866371169E-3</v>
      </c>
      <c r="T9" s="85">
        <f>分析係数表!F12</f>
        <v>0.31896551724137934</v>
      </c>
      <c r="U9" s="86">
        <f t="shared" si="6"/>
        <v>1.3494849198756322E-3</v>
      </c>
      <c r="V9" s="87">
        <f>分析係数表!D12</f>
        <v>0.18965517241379309</v>
      </c>
      <c r="W9" s="88">
        <f t="shared" si="7"/>
        <v>0</v>
      </c>
      <c r="X9" s="76">
        <f>分析係数表!E12</f>
        <v>0.12931034482758622</v>
      </c>
      <c r="Y9" s="89">
        <f t="shared" si="8"/>
        <v>0</v>
      </c>
    </row>
    <row r="10" spans="1:25" x14ac:dyDescent="0.2">
      <c r="A10" s="6" t="s">
        <v>223</v>
      </c>
      <c r="B10" s="5" t="s">
        <v>28</v>
      </c>
      <c r="C10" s="90"/>
      <c r="D10" s="107">
        <f>投入係数表!AN10</f>
        <v>3.7499999999999999E-2</v>
      </c>
      <c r="E10" s="110">
        <f t="shared" si="9"/>
        <v>3.75</v>
      </c>
      <c r="F10" s="85">
        <f>分析係数表!C13</f>
        <v>0</v>
      </c>
      <c r="G10" s="110">
        <f t="shared" si="0"/>
        <v>0</v>
      </c>
      <c r="H10" s="110">
        <v>0</v>
      </c>
      <c r="I10" s="110">
        <f t="shared" si="1"/>
        <v>0</v>
      </c>
      <c r="J10" s="85">
        <f>分析係数表!G13</f>
        <v>0.2471264367816092</v>
      </c>
      <c r="K10" s="111">
        <f t="shared" si="2"/>
        <v>0</v>
      </c>
      <c r="L10" s="79"/>
      <c r="M10" s="80"/>
      <c r="N10" s="81">
        <f>分析係数表!H13</f>
        <v>1.4741623172237938E-2</v>
      </c>
      <c r="O10" s="82">
        <f t="shared" si="3"/>
        <v>0.10588033812815095</v>
      </c>
      <c r="P10" s="76">
        <f>分析係数表!C13</f>
        <v>0</v>
      </c>
      <c r="Q10" s="82">
        <f t="shared" si="4"/>
        <v>0</v>
      </c>
      <c r="R10" s="83">
        <v>0</v>
      </c>
      <c r="S10" s="84">
        <f t="shared" si="5"/>
        <v>0</v>
      </c>
      <c r="T10" s="85">
        <f>分析係数表!F13</f>
        <v>0.38505747126436779</v>
      </c>
      <c r="U10" s="86">
        <f t="shared" si="6"/>
        <v>0</v>
      </c>
      <c r="V10" s="87">
        <f>分析係数表!D13</f>
        <v>0.37931034482758619</v>
      </c>
      <c r="W10" s="88">
        <f t="shared" si="7"/>
        <v>0</v>
      </c>
      <c r="X10" s="76">
        <f>分析係数表!E13</f>
        <v>0.33333333333333331</v>
      </c>
      <c r="Y10" s="89">
        <f t="shared" si="8"/>
        <v>0</v>
      </c>
    </row>
    <row r="11" spans="1:25" x14ac:dyDescent="0.2">
      <c r="A11" s="6" t="s">
        <v>224</v>
      </c>
      <c r="B11" s="5" t="s">
        <v>267</v>
      </c>
      <c r="C11" s="90"/>
      <c r="D11" s="107">
        <f>投入係数表!AN11</f>
        <v>0.3</v>
      </c>
      <c r="E11" s="110">
        <f t="shared" si="9"/>
        <v>30</v>
      </c>
      <c r="F11" s="85">
        <f>分析係数表!C14</f>
        <v>0.28421052631578947</v>
      </c>
      <c r="G11" s="110">
        <f t="shared" si="0"/>
        <v>8.526315789473685</v>
      </c>
      <c r="H11" s="110">
        <v>9.4371304040957131</v>
      </c>
      <c r="I11" s="110">
        <f t="shared" si="1"/>
        <v>9.4371304040957131</v>
      </c>
      <c r="J11" s="85">
        <f>分析係数表!G14</f>
        <v>0.16638935108153077</v>
      </c>
      <c r="K11" s="111">
        <f t="shared" si="2"/>
        <v>1.57023800400927</v>
      </c>
      <c r="L11" s="79"/>
      <c r="M11" s="80"/>
      <c r="N11" s="81">
        <f>分析係数表!H14</f>
        <v>1.2351089684848001E-3</v>
      </c>
      <c r="O11" s="82">
        <f t="shared" si="3"/>
        <v>8.8710553566829168E-3</v>
      </c>
      <c r="P11" s="76">
        <f>分析係数表!C14</f>
        <v>0.28421052631578947</v>
      </c>
      <c r="Q11" s="82">
        <f t="shared" si="4"/>
        <v>2.5212473118993552E-3</v>
      </c>
      <c r="R11" s="83">
        <v>1.0904374029449441E-2</v>
      </c>
      <c r="S11" s="84">
        <f t="shared" si="5"/>
        <v>9.4480347781251623</v>
      </c>
      <c r="T11" s="85">
        <f>分析係数表!F14</f>
        <v>0.35440931780366058</v>
      </c>
      <c r="U11" s="86">
        <f t="shared" si="6"/>
        <v>3.3484715603005983</v>
      </c>
      <c r="V11" s="87">
        <f>分析係数表!D14</f>
        <v>9.9833610648918464E-2</v>
      </c>
      <c r="W11" s="88">
        <f t="shared" si="7"/>
        <v>1</v>
      </c>
      <c r="X11" s="76">
        <f>分析係数表!E14</f>
        <v>6.8219633943427616E-2</v>
      </c>
      <c r="Y11" s="89">
        <f t="shared" si="8"/>
        <v>1</v>
      </c>
    </row>
    <row r="12" spans="1:25" x14ac:dyDescent="0.2">
      <c r="A12" s="6" t="s">
        <v>225</v>
      </c>
      <c r="B12" s="5" t="s">
        <v>29</v>
      </c>
      <c r="C12" s="90"/>
      <c r="D12" s="107">
        <f>投入係数表!AN12</f>
        <v>1.2500000000000001E-2</v>
      </c>
      <c r="E12" s="110">
        <f t="shared" si="9"/>
        <v>1.25</v>
      </c>
      <c r="F12" s="85">
        <f>分析係数表!C15</f>
        <v>0</v>
      </c>
      <c r="G12" s="110">
        <f t="shared" si="0"/>
        <v>0</v>
      </c>
      <c r="H12" s="110">
        <v>0</v>
      </c>
      <c r="I12" s="110">
        <f t="shared" si="1"/>
        <v>0</v>
      </c>
      <c r="J12" s="85">
        <f>分析係数表!G15</f>
        <v>9.6006144393241163E-2</v>
      </c>
      <c r="K12" s="111">
        <f t="shared" si="2"/>
        <v>0</v>
      </c>
      <c r="L12" s="79"/>
      <c r="M12" s="80"/>
      <c r="N12" s="81">
        <f>分析係数表!H15</f>
        <v>9.1238694768715888E-3</v>
      </c>
      <c r="O12" s="82">
        <f t="shared" si="3"/>
        <v>6.5531344409044776E-2</v>
      </c>
      <c r="P12" s="76">
        <f>分析係数表!C15</f>
        <v>0</v>
      </c>
      <c r="Q12" s="82">
        <f t="shared" si="4"/>
        <v>0</v>
      </c>
      <c r="R12" s="83">
        <v>0</v>
      </c>
      <c r="S12" s="84">
        <f t="shared" si="5"/>
        <v>0</v>
      </c>
      <c r="T12" s="85">
        <f>分析係数表!F15</f>
        <v>0.30337941628264209</v>
      </c>
      <c r="U12" s="86">
        <f t="shared" si="6"/>
        <v>0</v>
      </c>
      <c r="V12" s="87">
        <f>分析係数表!D15</f>
        <v>4.6082949308755762E-2</v>
      </c>
      <c r="W12" s="88">
        <f t="shared" si="7"/>
        <v>0</v>
      </c>
      <c r="X12" s="76">
        <f>分析係数表!E15</f>
        <v>4.3010752688172046E-2</v>
      </c>
      <c r="Y12" s="89">
        <f t="shared" si="8"/>
        <v>0</v>
      </c>
    </row>
    <row r="13" spans="1:25" x14ac:dyDescent="0.2">
      <c r="A13" s="6" t="s">
        <v>226</v>
      </c>
      <c r="B13" s="5" t="s">
        <v>30</v>
      </c>
      <c r="C13" s="90"/>
      <c r="D13" s="107">
        <f>投入係数表!AN13</f>
        <v>0</v>
      </c>
      <c r="E13" s="110">
        <f t="shared" si="9"/>
        <v>0</v>
      </c>
      <c r="F13" s="85">
        <f>分析係数表!C16</f>
        <v>1.2870012870012881E-2</v>
      </c>
      <c r="G13" s="110">
        <f t="shared" si="0"/>
        <v>0</v>
      </c>
      <c r="H13" s="110">
        <v>2.2927253483860902E-3</v>
      </c>
      <c r="I13" s="110">
        <f t="shared" si="1"/>
        <v>2.2927253483860902E-3</v>
      </c>
      <c r="J13" s="85">
        <f>分析係数表!G16</f>
        <v>4.3478260869565216E-2</v>
      </c>
      <c r="K13" s="111">
        <f t="shared" si="2"/>
        <v>9.9683710799395228E-5</v>
      </c>
      <c r="L13" s="79"/>
      <c r="M13" s="80"/>
      <c r="N13" s="81">
        <f>分析係数表!H16</f>
        <v>1.7650105581895694E-2</v>
      </c>
      <c r="O13" s="82">
        <f t="shared" si="3"/>
        <v>0.1267702426777591</v>
      </c>
      <c r="P13" s="76">
        <f>分析係数表!C16</f>
        <v>1.2870012870012881E-2</v>
      </c>
      <c r="Q13" s="82">
        <f t="shared" si="4"/>
        <v>1.631534654797416E-3</v>
      </c>
      <c r="R13" s="83">
        <v>1.7588539819178061E-3</v>
      </c>
      <c r="S13" s="84">
        <f t="shared" si="5"/>
        <v>4.0515793303038967E-3</v>
      </c>
      <c r="T13" s="85">
        <f>分析係数表!F16</f>
        <v>0.30434782608695654</v>
      </c>
      <c r="U13" s="86">
        <f t="shared" si="6"/>
        <v>1.2330893613968382E-3</v>
      </c>
      <c r="V13" s="87">
        <f>分析係数表!D16</f>
        <v>0</v>
      </c>
      <c r="W13" s="88">
        <f t="shared" si="7"/>
        <v>0</v>
      </c>
      <c r="X13" s="76">
        <f>分析係数表!E16</f>
        <v>0</v>
      </c>
      <c r="Y13" s="89">
        <f t="shared" si="8"/>
        <v>0</v>
      </c>
    </row>
    <row r="14" spans="1:25" x14ac:dyDescent="0.2">
      <c r="A14" s="6" t="s">
        <v>2</v>
      </c>
      <c r="B14" s="5" t="s">
        <v>364</v>
      </c>
      <c r="C14" s="90"/>
      <c r="D14" s="107">
        <f>投入係数表!AN14</f>
        <v>0.23749999999999999</v>
      </c>
      <c r="E14" s="110">
        <f t="shared" si="9"/>
        <v>23.75</v>
      </c>
      <c r="F14" s="85">
        <f>分析係数表!C17</f>
        <v>0.42397137745974955</v>
      </c>
      <c r="G14" s="110">
        <f t="shared" si="0"/>
        <v>10.069320214669052</v>
      </c>
      <c r="H14" s="110">
        <v>12.003339612604671</v>
      </c>
      <c r="I14" s="110">
        <f t="shared" si="1"/>
        <v>12.003339612604671</v>
      </c>
      <c r="J14" s="85">
        <f>分析係数表!G17</f>
        <v>0.21220930232558138</v>
      </c>
      <c r="K14" s="111">
        <f t="shared" si="2"/>
        <v>2.5472203247678515</v>
      </c>
      <c r="L14" s="79"/>
      <c r="M14" s="80"/>
      <c r="N14" s="81">
        <f>分析係数表!H17</f>
        <v>2.9483246344475873E-3</v>
      </c>
      <c r="O14" s="82">
        <f t="shared" si="3"/>
        <v>2.1176067625630186E-2</v>
      </c>
      <c r="P14" s="76">
        <f>分析係数表!C17</f>
        <v>0.42397137745974955</v>
      </c>
      <c r="Q14" s="82">
        <f t="shared" si="4"/>
        <v>8.9780465604192387E-3</v>
      </c>
      <c r="R14" s="83">
        <v>1.8040296841506816E-2</v>
      </c>
      <c r="S14" s="84">
        <f t="shared" si="5"/>
        <v>12.021379909446178</v>
      </c>
      <c r="T14" s="85">
        <f>分析係数表!F17</f>
        <v>0.32194767441860467</v>
      </c>
      <c r="U14" s="86">
        <f t="shared" si="6"/>
        <v>3.8702553051487336</v>
      </c>
      <c r="V14" s="87">
        <f>分析係数表!D17</f>
        <v>4.1908914728682169E-2</v>
      </c>
      <c r="W14" s="88">
        <f t="shared" si="7"/>
        <v>1</v>
      </c>
      <c r="X14" s="76">
        <f>分析係数表!E17</f>
        <v>4.2151162790697673E-2</v>
      </c>
      <c r="Y14" s="89">
        <f t="shared" si="8"/>
        <v>1</v>
      </c>
    </row>
    <row r="15" spans="1:25" x14ac:dyDescent="0.2">
      <c r="A15" s="6" t="s">
        <v>3</v>
      </c>
      <c r="B15" s="5" t="s">
        <v>31</v>
      </c>
      <c r="C15" s="90"/>
      <c r="D15" s="107">
        <f>投入係数表!AN15</f>
        <v>1.2500000000000001E-2</v>
      </c>
      <c r="E15" s="110">
        <f t="shared" si="9"/>
        <v>1.25</v>
      </c>
      <c r="F15" s="85">
        <f>分析係数表!C18</f>
        <v>0.3411764705882353</v>
      </c>
      <c r="G15" s="110">
        <f t="shared" si="0"/>
        <v>0.42647058823529416</v>
      </c>
      <c r="H15" s="110">
        <v>0.58826204496718204</v>
      </c>
      <c r="I15" s="110">
        <f t="shared" si="1"/>
        <v>0.58826204496718204</v>
      </c>
      <c r="J15" s="85">
        <f>分析係数表!G18</f>
        <v>0.21582733812949639</v>
      </c>
      <c r="K15" s="111">
        <f t="shared" si="2"/>
        <v>0.126963031287881</v>
      </c>
      <c r="L15" s="79"/>
      <c r="M15" s="80"/>
      <c r="N15" s="81">
        <f>分析係数表!H18</f>
        <v>4.7810669747798716E-4</v>
      </c>
      <c r="O15" s="82">
        <f t="shared" si="3"/>
        <v>3.4339569122643549E-3</v>
      </c>
      <c r="P15" s="76">
        <f>分析係数表!C18</f>
        <v>0.3411764705882353</v>
      </c>
      <c r="Q15" s="82">
        <f t="shared" si="4"/>
        <v>1.171585299478427E-3</v>
      </c>
      <c r="R15" s="83">
        <v>2.4375953514567594E-3</v>
      </c>
      <c r="S15" s="84">
        <f t="shared" si="5"/>
        <v>0.59069964031863875</v>
      </c>
      <c r="T15" s="85">
        <f>分析係数表!F18</f>
        <v>0.45899280575539569</v>
      </c>
      <c r="U15" s="86">
        <f t="shared" si="6"/>
        <v>0.27112688526855505</v>
      </c>
      <c r="V15" s="87">
        <f>分析係数表!D18</f>
        <v>0.1223021582733813</v>
      </c>
      <c r="W15" s="88">
        <f t="shared" si="7"/>
        <v>0</v>
      </c>
      <c r="X15" s="76">
        <f>分析係数表!E18</f>
        <v>0.12949640287769784</v>
      </c>
      <c r="Y15" s="89">
        <f t="shared" si="8"/>
        <v>0</v>
      </c>
    </row>
    <row r="16" spans="1:25" x14ac:dyDescent="0.2">
      <c r="A16" s="6" t="s">
        <v>4</v>
      </c>
      <c r="B16" s="5" t="s">
        <v>32</v>
      </c>
      <c r="C16" s="90"/>
      <c r="D16" s="107">
        <f>投入係数表!AN16</f>
        <v>0</v>
      </c>
      <c r="E16" s="110">
        <f t="shared" si="9"/>
        <v>0</v>
      </c>
      <c r="F16" s="85">
        <f>分析係数表!C19</f>
        <v>3.2631144155307767E-2</v>
      </c>
      <c r="G16" s="110">
        <f t="shared" si="0"/>
        <v>0</v>
      </c>
      <c r="H16" s="110">
        <v>2.2128417076529523E-2</v>
      </c>
      <c r="I16" s="110">
        <f t="shared" si="1"/>
        <v>2.2128417076529523E-2</v>
      </c>
      <c r="J16" s="85">
        <f>分析係数表!G19</f>
        <v>5.8988764044943819E-2</v>
      </c>
      <c r="K16" s="111">
        <f t="shared" si="2"/>
        <v>1.3053279736155055E-3</v>
      </c>
      <c r="L16" s="79"/>
      <c r="M16" s="80"/>
      <c r="N16" s="81">
        <f>分析係数表!H19</f>
        <v>-1.1952667436949679E-4</v>
      </c>
      <c r="O16" s="82">
        <f t="shared" si="3"/>
        <v>-8.5848922806608873E-4</v>
      </c>
      <c r="P16" s="76">
        <f>分析係数表!C19</f>
        <v>3.2631144155307767E-2</v>
      </c>
      <c r="Q16" s="82">
        <f t="shared" si="4"/>
        <v>-2.8013485756803428E-5</v>
      </c>
      <c r="R16" s="83">
        <v>1.8022608903959782E-4</v>
      </c>
      <c r="S16" s="84">
        <f t="shared" si="5"/>
        <v>2.230864316556912E-2</v>
      </c>
      <c r="T16" s="85">
        <f>分析係数表!F19</f>
        <v>0.2443820224719101</v>
      </c>
      <c r="U16" s="86">
        <f t="shared" si="6"/>
        <v>5.4518313354059364E-3</v>
      </c>
      <c r="V16" s="87">
        <f>分析係数表!D19</f>
        <v>4.49438202247191E-2</v>
      </c>
      <c r="W16" s="88">
        <f t="shared" si="7"/>
        <v>0</v>
      </c>
      <c r="X16" s="76">
        <f>分析係数表!E19</f>
        <v>4.7752808988764044E-2</v>
      </c>
      <c r="Y16" s="89">
        <f t="shared" si="8"/>
        <v>0</v>
      </c>
    </row>
    <row r="17" spans="1:25" x14ac:dyDescent="0.2">
      <c r="A17" s="6" t="s">
        <v>5</v>
      </c>
      <c r="B17" s="5" t="s">
        <v>33</v>
      </c>
      <c r="C17" s="90"/>
      <c r="D17" s="107">
        <f>投入係数表!AN17</f>
        <v>0</v>
      </c>
      <c r="E17" s="110">
        <f t="shared" si="9"/>
        <v>0</v>
      </c>
      <c r="F17" s="85">
        <f>分析係数表!C20</f>
        <v>6.4516129032258118E-2</v>
      </c>
      <c r="G17" s="110">
        <f t="shared" si="0"/>
        <v>0</v>
      </c>
      <c r="H17" s="110">
        <v>5.7713979442239757E-2</v>
      </c>
      <c r="I17" s="110">
        <f t="shared" si="1"/>
        <v>5.7713979442239757E-2</v>
      </c>
      <c r="J17" s="85">
        <f>分析係数表!G20</f>
        <v>0.10153846153846154</v>
      </c>
      <c r="K17" s="111">
        <f t="shared" si="2"/>
        <v>5.8601886818274215E-3</v>
      </c>
      <c r="L17" s="79"/>
      <c r="M17" s="80"/>
      <c r="N17" s="81">
        <f>分析係数表!H20</f>
        <v>5.9763337184748399E-4</v>
      </c>
      <c r="O17" s="82">
        <f t="shared" si="3"/>
        <v>4.2924461403304436E-3</v>
      </c>
      <c r="P17" s="76">
        <f>分析係数表!C20</f>
        <v>6.4516129032258118E-2</v>
      </c>
      <c r="Q17" s="82">
        <f t="shared" si="4"/>
        <v>2.7693200905357725E-4</v>
      </c>
      <c r="R17" s="83">
        <v>6.5364953015771164E-4</v>
      </c>
      <c r="S17" s="84">
        <f t="shared" si="5"/>
        <v>5.8367628972397466E-2</v>
      </c>
      <c r="T17" s="85">
        <f>分析係数表!F20</f>
        <v>0.22461538461538461</v>
      </c>
      <c r="U17" s="86">
        <f t="shared" si="6"/>
        <v>1.3110267430723122E-2</v>
      </c>
      <c r="V17" s="87">
        <f>分析係数表!D20</f>
        <v>1.2307692307692308E-2</v>
      </c>
      <c r="W17" s="88">
        <f t="shared" si="7"/>
        <v>0</v>
      </c>
      <c r="X17" s="76">
        <f>分析係数表!E20</f>
        <v>1.2307692307692308E-2</v>
      </c>
      <c r="Y17" s="89">
        <f t="shared" si="8"/>
        <v>0</v>
      </c>
    </row>
    <row r="18" spans="1:25" x14ac:dyDescent="0.2">
      <c r="A18" s="6" t="s">
        <v>6</v>
      </c>
      <c r="B18" s="5" t="s">
        <v>34</v>
      </c>
      <c r="C18" s="90"/>
      <c r="D18" s="107">
        <f>投入係数表!AN18</f>
        <v>0</v>
      </c>
      <c r="E18" s="110">
        <f t="shared" si="9"/>
        <v>0</v>
      </c>
      <c r="F18" s="85">
        <f>分析係数表!C21</f>
        <v>0.91527001862197399</v>
      </c>
      <c r="G18" s="110">
        <f t="shared" si="0"/>
        <v>0</v>
      </c>
      <c r="H18" s="110">
        <v>0.90100098033012355</v>
      </c>
      <c r="I18" s="110">
        <f t="shared" si="1"/>
        <v>0.90100098033012355</v>
      </c>
      <c r="J18" s="85">
        <f>分析係数表!G21</f>
        <v>0.28514332965821387</v>
      </c>
      <c r="K18" s="111">
        <f t="shared" si="2"/>
        <v>0.25691441955664629</v>
      </c>
      <c r="L18" s="79"/>
      <c r="M18" s="80"/>
      <c r="N18" s="81">
        <f>分析係数表!H21</f>
        <v>9.9605561974580657E-4</v>
      </c>
      <c r="O18" s="82">
        <f t="shared" si="3"/>
        <v>7.1540769005507395E-3</v>
      </c>
      <c r="P18" s="76">
        <f>分析係数表!C21</f>
        <v>0.91527001862197399</v>
      </c>
      <c r="Q18" s="82">
        <f t="shared" si="4"/>
        <v>6.5479120979901094E-3</v>
      </c>
      <c r="R18" s="83">
        <v>1.3717281345754461E-2</v>
      </c>
      <c r="S18" s="84">
        <f t="shared" si="5"/>
        <v>0.914718261675878</v>
      </c>
      <c r="T18" s="85">
        <f>分析係数表!F21</f>
        <v>0.42530319735391398</v>
      </c>
      <c r="U18" s="86">
        <f t="shared" si="6"/>
        <v>0.38903260136876505</v>
      </c>
      <c r="V18" s="87">
        <f>分析係数表!D21</f>
        <v>8.7513781697905177E-2</v>
      </c>
      <c r="W18" s="88">
        <f t="shared" si="7"/>
        <v>0</v>
      </c>
      <c r="X18" s="76">
        <f>分析係数表!E21</f>
        <v>7.5661521499448728E-2</v>
      </c>
      <c r="Y18" s="89">
        <f t="shared" si="8"/>
        <v>0</v>
      </c>
    </row>
    <row r="19" spans="1:25" x14ac:dyDescent="0.2">
      <c r="A19" s="6" t="s">
        <v>7</v>
      </c>
      <c r="B19" s="5" t="s">
        <v>268</v>
      </c>
      <c r="C19" s="90"/>
      <c r="D19" s="107">
        <f>投入係数表!AN19</f>
        <v>0</v>
      </c>
      <c r="E19" s="110">
        <f t="shared" si="9"/>
        <v>0</v>
      </c>
      <c r="F19" s="85">
        <f>分析係数表!C22</f>
        <v>0.14107142857142863</v>
      </c>
      <c r="G19" s="110">
        <f t="shared" si="0"/>
        <v>0</v>
      </c>
      <c r="H19" s="110">
        <v>3.4182053792033699E-2</v>
      </c>
      <c r="I19" s="110">
        <f t="shared" si="1"/>
        <v>3.4182053792033699E-2</v>
      </c>
      <c r="J19" s="85">
        <f>分析係数表!G22</f>
        <v>0.19425587467362923</v>
      </c>
      <c r="K19" s="111">
        <f t="shared" si="2"/>
        <v>6.6400647575125512E-3</v>
      </c>
      <c r="L19" s="79"/>
      <c r="M19" s="80"/>
      <c r="N19" s="81">
        <f>分析係数表!H22</f>
        <v>3.9842224789832265E-5</v>
      </c>
      <c r="O19" s="82">
        <f t="shared" si="3"/>
        <v>2.8616307602202958E-4</v>
      </c>
      <c r="P19" s="76">
        <f>分析係数表!C22</f>
        <v>0.14107142857142863</v>
      </c>
      <c r="Q19" s="82">
        <f t="shared" si="4"/>
        <v>4.0369433938822042E-5</v>
      </c>
      <c r="R19" s="83">
        <v>3.392171897409603E-4</v>
      </c>
      <c r="S19" s="84">
        <f t="shared" si="5"/>
        <v>3.4521270981774661E-2</v>
      </c>
      <c r="T19" s="85">
        <f>分析係数表!F22</f>
        <v>0.41148825065274153</v>
      </c>
      <c r="U19" s="86">
        <f t="shared" si="6"/>
        <v>1.4205097406599705E-2</v>
      </c>
      <c r="V19" s="87">
        <f>分析係数表!D22</f>
        <v>6.2663185378590081E-3</v>
      </c>
      <c r="W19" s="88">
        <f t="shared" si="7"/>
        <v>0</v>
      </c>
      <c r="X19" s="76">
        <f>分析係数表!E22</f>
        <v>5.2219321148825066E-3</v>
      </c>
      <c r="Y19" s="89">
        <f t="shared" si="8"/>
        <v>0</v>
      </c>
    </row>
    <row r="20" spans="1:25" x14ac:dyDescent="0.2">
      <c r="A20" s="6" t="s">
        <v>8</v>
      </c>
      <c r="B20" s="5" t="s">
        <v>269</v>
      </c>
      <c r="C20" s="90"/>
      <c r="D20" s="107">
        <f>投入係数表!AN20</f>
        <v>0</v>
      </c>
      <c r="E20" s="110">
        <f t="shared" si="9"/>
        <v>0</v>
      </c>
      <c r="F20" s="85">
        <f>分析係数表!C23</f>
        <v>0</v>
      </c>
      <c r="G20" s="110">
        <f t="shared" si="0"/>
        <v>0</v>
      </c>
      <c r="H20" s="110">
        <v>0</v>
      </c>
      <c r="I20" s="110">
        <f t="shared" si="1"/>
        <v>0</v>
      </c>
      <c r="J20" s="85">
        <f>分析係数表!G23</f>
        <v>0.21448999046711154</v>
      </c>
      <c r="K20" s="111">
        <f t="shared" si="2"/>
        <v>0</v>
      </c>
      <c r="L20" s="79"/>
      <c r="M20" s="80"/>
      <c r="N20" s="81">
        <f>分析係数表!H23</f>
        <v>3.9842224789832265E-5</v>
      </c>
      <c r="O20" s="82">
        <f t="shared" si="3"/>
        <v>2.8616307602202958E-4</v>
      </c>
      <c r="P20" s="76">
        <f>分析係数表!C23</f>
        <v>0</v>
      </c>
      <c r="Q20" s="82">
        <f t="shared" si="4"/>
        <v>0</v>
      </c>
      <c r="R20" s="83">
        <v>0</v>
      </c>
      <c r="S20" s="84">
        <f t="shared" si="5"/>
        <v>0</v>
      </c>
      <c r="T20" s="85">
        <f>分析係数表!F23</f>
        <v>0.43755958055290756</v>
      </c>
      <c r="U20" s="86">
        <f t="shared" si="6"/>
        <v>0</v>
      </c>
      <c r="V20" s="87">
        <f>分析係数表!D23</f>
        <v>4.9571020019065777E-2</v>
      </c>
      <c r="W20" s="88">
        <f t="shared" si="7"/>
        <v>0</v>
      </c>
      <c r="X20" s="76">
        <f>分析係数表!E23</f>
        <v>4.38512869399428E-2</v>
      </c>
      <c r="Y20" s="89">
        <f t="shared" si="8"/>
        <v>0</v>
      </c>
    </row>
    <row r="21" spans="1:25" x14ac:dyDescent="0.2">
      <c r="A21" s="6" t="s">
        <v>9</v>
      </c>
      <c r="B21" s="5" t="s">
        <v>270</v>
      </c>
      <c r="C21" s="90"/>
      <c r="D21" s="107">
        <f>投入係数表!AN21</f>
        <v>0.125</v>
      </c>
      <c r="E21" s="110">
        <f t="shared" si="9"/>
        <v>12.5</v>
      </c>
      <c r="F21" s="85">
        <f>分析係数表!C24</f>
        <v>1</v>
      </c>
      <c r="G21" s="110">
        <f t="shared" si="0"/>
        <v>12.5</v>
      </c>
      <c r="H21" s="110">
        <v>13.720802730127035</v>
      </c>
      <c r="I21" s="110">
        <f t="shared" si="1"/>
        <v>13.720802730127035</v>
      </c>
      <c r="J21" s="85">
        <f>分析係数表!G24</f>
        <v>0.20760410380205191</v>
      </c>
      <c r="K21" s="111">
        <f t="shared" si="2"/>
        <v>2.8484949542327702</v>
      </c>
      <c r="L21" s="79"/>
      <c r="M21" s="80"/>
      <c r="N21" s="81">
        <f>分析係数表!H24</f>
        <v>3.9842224789832264E-4</v>
      </c>
      <c r="O21" s="82">
        <f t="shared" si="3"/>
        <v>2.8616307602202956E-3</v>
      </c>
      <c r="P21" s="76">
        <f>分析係数表!C24</f>
        <v>1</v>
      </c>
      <c r="Q21" s="82">
        <f t="shared" si="4"/>
        <v>2.8616307602202956E-3</v>
      </c>
      <c r="R21" s="83">
        <v>6.1170331188459028E-3</v>
      </c>
      <c r="S21" s="84">
        <f t="shared" si="5"/>
        <v>13.726919763245881</v>
      </c>
      <c r="T21" s="85">
        <f>分析係数表!F24</f>
        <v>0.38986119493059745</v>
      </c>
      <c r="U21" s="86">
        <f t="shared" si="6"/>
        <v>5.3515933416154731</v>
      </c>
      <c r="V21" s="87">
        <f>分析係数表!D24</f>
        <v>0.12190706095353047</v>
      </c>
      <c r="W21" s="88">
        <f t="shared" si="7"/>
        <v>2</v>
      </c>
      <c r="X21" s="76">
        <f>分析係数表!E24</f>
        <v>0.12492456246228123</v>
      </c>
      <c r="Y21" s="89">
        <f t="shared" si="8"/>
        <v>2</v>
      </c>
    </row>
    <row r="22" spans="1:25" x14ac:dyDescent="0.2">
      <c r="A22" s="6" t="s">
        <v>10</v>
      </c>
      <c r="B22" s="5" t="s">
        <v>271</v>
      </c>
      <c r="C22" s="90"/>
      <c r="D22" s="107">
        <f>投入係数表!AN22</f>
        <v>1.2500000000000001E-2</v>
      </c>
      <c r="E22" s="110">
        <f t="shared" si="9"/>
        <v>1.25</v>
      </c>
      <c r="F22" s="85">
        <f>分析係数表!C25</f>
        <v>2.3217247097844118E-2</v>
      </c>
      <c r="G22" s="110">
        <f t="shared" si="0"/>
        <v>2.9021558872305148E-2</v>
      </c>
      <c r="H22" s="110">
        <v>7.7619487832689557E-2</v>
      </c>
      <c r="I22" s="110">
        <f t="shared" si="1"/>
        <v>7.7619487832689557E-2</v>
      </c>
      <c r="J22" s="85">
        <f>分析係数表!G25</f>
        <v>0.19607843137254902</v>
      </c>
      <c r="K22" s="111">
        <f t="shared" si="2"/>
        <v>1.5219507418174422E-2</v>
      </c>
      <c r="L22" s="79"/>
      <c r="M22" s="80"/>
      <c r="N22" s="81">
        <f>分析係数表!H25</f>
        <v>5.5779114705765173E-4</v>
      </c>
      <c r="O22" s="82">
        <f t="shared" si="3"/>
        <v>4.0062830643084147E-3</v>
      </c>
      <c r="P22" s="76">
        <f>分析係数表!C25</f>
        <v>2.3217247097844118E-2</v>
      </c>
      <c r="Q22" s="82">
        <f t="shared" si="4"/>
        <v>9.3014863847956587E-5</v>
      </c>
      <c r="R22" s="83">
        <v>3.1920349471249791E-4</v>
      </c>
      <c r="S22" s="84">
        <f t="shared" si="5"/>
        <v>7.7938691327402054E-2</v>
      </c>
      <c r="T22" s="85">
        <f>分析係数表!F25</f>
        <v>0.34640522875816993</v>
      </c>
      <c r="U22" s="86">
        <f t="shared" si="6"/>
        <v>2.6998370198381104E-2</v>
      </c>
      <c r="V22" s="87">
        <f>分析係数表!D25</f>
        <v>3.9215686274509803E-2</v>
      </c>
      <c r="W22" s="88">
        <f t="shared" si="7"/>
        <v>0</v>
      </c>
      <c r="X22" s="76">
        <f>分析係数表!E25</f>
        <v>3.9215686274509803E-2</v>
      </c>
      <c r="Y22" s="89">
        <f t="shared" si="8"/>
        <v>0</v>
      </c>
    </row>
    <row r="23" spans="1:25" x14ac:dyDescent="0.2">
      <c r="A23" s="6" t="s">
        <v>11</v>
      </c>
      <c r="B23" s="5" t="s">
        <v>35</v>
      </c>
      <c r="C23" s="90"/>
      <c r="D23" s="107">
        <f>投入係数表!AN23</f>
        <v>0</v>
      </c>
      <c r="E23" s="110">
        <f t="shared" si="9"/>
        <v>0</v>
      </c>
      <c r="F23" s="85">
        <f>分析係数表!C26</f>
        <v>0.3263433813892529</v>
      </c>
      <c r="G23" s="110">
        <f t="shared" si="0"/>
        <v>0</v>
      </c>
      <c r="H23" s="110">
        <v>0.10510431183008226</v>
      </c>
      <c r="I23" s="110">
        <f t="shared" si="1"/>
        <v>0.10510431183008226</v>
      </c>
      <c r="J23" s="85">
        <f>分析係数表!G26</f>
        <v>0.19720279720279721</v>
      </c>
      <c r="K23" s="111">
        <f t="shared" si="2"/>
        <v>2.0726864290967272E-2</v>
      </c>
      <c r="L23" s="79"/>
      <c r="M23" s="80"/>
      <c r="N23" s="81">
        <f>分析係数表!H26</f>
        <v>1.195266743694968E-2</v>
      </c>
      <c r="O23" s="82">
        <f t="shared" si="3"/>
        <v>8.5848922806608871E-2</v>
      </c>
      <c r="P23" s="76">
        <f>分析係数表!C26</f>
        <v>0.3263433813892529</v>
      </c>
      <c r="Q23" s="82">
        <f t="shared" si="4"/>
        <v>2.801622775733369E-2</v>
      </c>
      <c r="R23" s="83">
        <v>2.972445020822409E-2</v>
      </c>
      <c r="S23" s="84">
        <f t="shared" si="5"/>
        <v>0.13482876203830635</v>
      </c>
      <c r="T23" s="85">
        <f>分析係数表!F26</f>
        <v>0.33496503496503499</v>
      </c>
      <c r="U23" s="86">
        <f t="shared" si="6"/>
        <v>4.5162920990453666E-2</v>
      </c>
      <c r="V23" s="87">
        <f>分析係数表!D26</f>
        <v>7.8321678321678329E-2</v>
      </c>
      <c r="W23" s="88">
        <f t="shared" si="7"/>
        <v>0</v>
      </c>
      <c r="X23" s="76">
        <f>分析係数表!E26</f>
        <v>8.3216783216783219E-2</v>
      </c>
      <c r="Y23" s="89">
        <f t="shared" si="8"/>
        <v>0</v>
      </c>
    </row>
    <row r="24" spans="1:25" x14ac:dyDescent="0.2">
      <c r="A24" s="6" t="s">
        <v>12</v>
      </c>
      <c r="B24" s="5" t="s">
        <v>365</v>
      </c>
      <c r="C24" s="90"/>
      <c r="D24" s="107">
        <f>投入係数表!AN24</f>
        <v>0</v>
      </c>
      <c r="E24" s="110">
        <f t="shared" si="9"/>
        <v>0</v>
      </c>
      <c r="F24" s="85">
        <f>分析係数表!C27</f>
        <v>4.6641791044776171E-2</v>
      </c>
      <c r="G24" s="110">
        <f t="shared" si="0"/>
        <v>0</v>
      </c>
      <c r="H24" s="110">
        <v>1.2886092964719085E-5</v>
      </c>
      <c r="I24" s="110">
        <f t="shared" si="1"/>
        <v>1.2886092964719085E-5</v>
      </c>
      <c r="J24" s="85">
        <f>分析係数表!G27</f>
        <v>0.18461538461538463</v>
      </c>
      <c r="K24" s="111">
        <f t="shared" si="2"/>
        <v>2.3789710088712156E-6</v>
      </c>
      <c r="L24" s="79"/>
      <c r="M24" s="80"/>
      <c r="N24" s="81">
        <f>分析係数表!H27</f>
        <v>1.1394876289892027E-2</v>
      </c>
      <c r="O24" s="82">
        <f t="shared" si="3"/>
        <v>8.1842639742300452E-2</v>
      </c>
      <c r="P24" s="76">
        <f>分析係数表!C27</f>
        <v>4.6641791044776171E-2</v>
      </c>
      <c r="Q24" s="82">
        <f t="shared" si="4"/>
        <v>3.8172873014132714E-3</v>
      </c>
      <c r="R24" s="83">
        <v>3.8293180560436324E-3</v>
      </c>
      <c r="S24" s="84">
        <f t="shared" si="5"/>
        <v>3.8422041490083513E-3</v>
      </c>
      <c r="T24" s="85">
        <f>分析係数表!F27</f>
        <v>0.35384615384615387</v>
      </c>
      <c r="U24" s="86">
        <f t="shared" si="6"/>
        <v>1.3595491604183397E-3</v>
      </c>
      <c r="V24" s="87">
        <f>分析係数表!D27</f>
        <v>3.0769230769230771E-2</v>
      </c>
      <c r="W24" s="88">
        <f t="shared" si="7"/>
        <v>0</v>
      </c>
      <c r="X24" s="76">
        <f>分析係数表!E27</f>
        <v>4.6153846153846156E-2</v>
      </c>
      <c r="Y24" s="89">
        <f t="shared" si="8"/>
        <v>0</v>
      </c>
    </row>
    <row r="25" spans="1:25" x14ac:dyDescent="0.2">
      <c r="A25" s="6" t="s">
        <v>13</v>
      </c>
      <c r="B25" s="5" t="s">
        <v>191</v>
      </c>
      <c r="C25" s="90"/>
      <c r="D25" s="107">
        <f>投入係数表!AN25</f>
        <v>0</v>
      </c>
      <c r="E25" s="110">
        <f t="shared" si="9"/>
        <v>0</v>
      </c>
      <c r="F25" s="85">
        <f>分析係数表!C28</f>
        <v>2.8632025450689325E-2</v>
      </c>
      <c r="G25" s="110">
        <f t="shared" si="0"/>
        <v>0</v>
      </c>
      <c r="H25" s="110">
        <v>3.400761995346879E-4</v>
      </c>
      <c r="I25" s="110">
        <f t="shared" si="1"/>
        <v>3.400761995346879E-4</v>
      </c>
      <c r="J25" s="85">
        <f>分析係数表!G28</f>
        <v>0.12903225806451613</v>
      </c>
      <c r="K25" s="111">
        <f t="shared" si="2"/>
        <v>4.3880799939959725E-5</v>
      </c>
      <c r="L25" s="79"/>
      <c r="M25" s="80"/>
      <c r="N25" s="81">
        <f>分析係数表!H28</f>
        <v>2.2510857006255228E-2</v>
      </c>
      <c r="O25" s="82">
        <f t="shared" si="3"/>
        <v>0.16168213795244671</v>
      </c>
      <c r="P25" s="76">
        <f>分析係数表!C28</f>
        <v>2.8632025450689325E-2</v>
      </c>
      <c r="Q25" s="82">
        <f t="shared" si="4"/>
        <v>4.6292870887763163E-3</v>
      </c>
      <c r="R25" s="83">
        <v>4.7681649567798559E-3</v>
      </c>
      <c r="S25" s="84">
        <f t="shared" si="5"/>
        <v>5.1082411563145441E-3</v>
      </c>
      <c r="T25" s="85">
        <f>分析係数表!F28</f>
        <v>0.22580645161290322</v>
      </c>
      <c r="U25" s="86">
        <f t="shared" si="6"/>
        <v>1.1534738094903809E-3</v>
      </c>
      <c r="V25" s="87">
        <f>分析係数表!D28</f>
        <v>0.15207373271889402</v>
      </c>
      <c r="W25" s="88">
        <f t="shared" si="7"/>
        <v>0</v>
      </c>
      <c r="X25" s="76">
        <f>分析係数表!E28</f>
        <v>9.6774193548387094E-2</v>
      </c>
      <c r="Y25" s="89">
        <f t="shared" si="8"/>
        <v>0</v>
      </c>
    </row>
    <row r="26" spans="1:25" x14ac:dyDescent="0.2">
      <c r="A26" s="6" t="s">
        <v>14</v>
      </c>
      <c r="B26" s="5" t="s">
        <v>50</v>
      </c>
      <c r="C26" s="90"/>
      <c r="D26" s="107">
        <f>投入係数表!AN26</f>
        <v>0.13750000000000001</v>
      </c>
      <c r="E26" s="110">
        <f t="shared" si="9"/>
        <v>13.750000000000002</v>
      </c>
      <c r="F26" s="85">
        <f>分析係数表!C29</f>
        <v>0.63560732113144758</v>
      </c>
      <c r="G26" s="110">
        <f t="shared" si="0"/>
        <v>8.7396006655574059</v>
      </c>
      <c r="H26" s="110">
        <v>9.2520785584701315</v>
      </c>
      <c r="I26" s="110">
        <f t="shared" si="1"/>
        <v>9.2520785584701315</v>
      </c>
      <c r="J26" s="85">
        <f>分析係数表!G29</f>
        <v>0.25937031484257872</v>
      </c>
      <c r="K26" s="111">
        <f t="shared" si="2"/>
        <v>2.3997145286586701</v>
      </c>
      <c r="L26" s="79"/>
      <c r="M26" s="80"/>
      <c r="N26" s="81">
        <f>分析係数表!H29</f>
        <v>1.0239451770986892E-2</v>
      </c>
      <c r="O26" s="82">
        <f t="shared" si="3"/>
        <v>7.35439105376616E-2</v>
      </c>
      <c r="P26" s="76">
        <f>分析係数表!C29</f>
        <v>0.63560732113144758</v>
      </c>
      <c r="Q26" s="82">
        <f t="shared" si="4"/>
        <v>4.6745047962373928E-2</v>
      </c>
      <c r="R26" s="83">
        <v>5.8147671012483186E-2</v>
      </c>
      <c r="S26" s="84">
        <f t="shared" si="5"/>
        <v>9.3102262294826144</v>
      </c>
      <c r="T26" s="85">
        <f>分析係数表!F29</f>
        <v>0.38680659670164919</v>
      </c>
      <c r="U26" s="86">
        <f t="shared" si="6"/>
        <v>3.6012569223485977</v>
      </c>
      <c r="V26" s="87">
        <f>分析係数表!D29</f>
        <v>0.1184407796101949</v>
      </c>
      <c r="W26" s="88">
        <f t="shared" si="7"/>
        <v>1</v>
      </c>
      <c r="X26" s="76">
        <f>分析係数表!E29</f>
        <v>6.5967016491754127E-2</v>
      </c>
      <c r="Y26" s="89">
        <f t="shared" si="8"/>
        <v>1</v>
      </c>
    </row>
    <row r="27" spans="1:25" x14ac:dyDescent="0.2">
      <c r="A27" s="6" t="s">
        <v>15</v>
      </c>
      <c r="B27" s="5" t="s">
        <v>36</v>
      </c>
      <c r="C27" s="90"/>
      <c r="D27" s="107">
        <f>投入係数表!AN27</f>
        <v>0</v>
      </c>
      <c r="E27" s="110">
        <f t="shared" si="9"/>
        <v>0</v>
      </c>
      <c r="F27" s="85">
        <f>分析係数表!C30</f>
        <v>1</v>
      </c>
      <c r="G27" s="110">
        <f t="shared" si="0"/>
        <v>0</v>
      </c>
      <c r="H27" s="110">
        <v>0.10919260757326388</v>
      </c>
      <c r="I27" s="110">
        <f t="shared" si="1"/>
        <v>0.10919260757326388</v>
      </c>
      <c r="J27" s="85">
        <f>分析係数表!G30</f>
        <v>0.34552666372851476</v>
      </c>
      <c r="K27" s="111">
        <f t="shared" si="2"/>
        <v>3.7728957398606822E-2</v>
      </c>
      <c r="L27" s="79"/>
      <c r="M27" s="80"/>
      <c r="N27" s="81">
        <f>分析係数表!H30</f>
        <v>0</v>
      </c>
      <c r="O27" s="82">
        <f t="shared" si="3"/>
        <v>0</v>
      </c>
      <c r="P27" s="76">
        <f>分析係数表!C30</f>
        <v>1</v>
      </c>
      <c r="Q27" s="82">
        <f t="shared" si="4"/>
        <v>0</v>
      </c>
      <c r="R27" s="83">
        <v>1.2159537313282781E-2</v>
      </c>
      <c r="S27" s="84">
        <f t="shared" si="5"/>
        <v>0.12135214488654666</v>
      </c>
      <c r="T27" s="85">
        <f>分析係数表!F30</f>
        <v>0.44072278536800352</v>
      </c>
      <c r="U27" s="86">
        <f t="shared" si="6"/>
        <v>5.3482655304780372E-2</v>
      </c>
      <c r="V27" s="87">
        <f>分析係数表!D30</f>
        <v>0.15998237108858529</v>
      </c>
      <c r="W27" s="88">
        <f t="shared" si="7"/>
        <v>0</v>
      </c>
      <c r="X27" s="76">
        <f>分析係数表!E30</f>
        <v>8.153371529308065E-2</v>
      </c>
      <c r="Y27" s="89">
        <f t="shared" si="8"/>
        <v>0</v>
      </c>
    </row>
    <row r="28" spans="1:25" x14ac:dyDescent="0.2">
      <c r="A28" s="6" t="s">
        <v>16</v>
      </c>
      <c r="B28" s="5" t="s">
        <v>192</v>
      </c>
      <c r="C28" s="90"/>
      <c r="D28" s="107">
        <f>投入係数表!AN28</f>
        <v>0</v>
      </c>
      <c r="E28" s="110">
        <f t="shared" si="9"/>
        <v>0</v>
      </c>
      <c r="F28" s="85">
        <f>分析係数表!C31</f>
        <v>3.6128152692569859E-2</v>
      </c>
      <c r="G28" s="110">
        <f t="shared" si="0"/>
        <v>0</v>
      </c>
      <c r="H28" s="110">
        <v>4.1127181058826158E-2</v>
      </c>
      <c r="I28" s="110">
        <f t="shared" si="1"/>
        <v>4.1127181058826158E-2</v>
      </c>
      <c r="J28" s="85">
        <f>分析係数表!G31</f>
        <v>5.6603773584905662E-2</v>
      </c>
      <c r="K28" s="111">
        <f t="shared" si="2"/>
        <v>2.3279536448392165E-3</v>
      </c>
      <c r="L28" s="79"/>
      <c r="M28" s="80"/>
      <c r="N28" s="81">
        <f>分析係数表!H31</f>
        <v>2.4303757121797682E-2</v>
      </c>
      <c r="O28" s="82">
        <f t="shared" si="3"/>
        <v>0.17455947637343805</v>
      </c>
      <c r="P28" s="76">
        <f>分析係数表!C31</f>
        <v>3.6128152692569859E-2</v>
      </c>
      <c r="Q28" s="82">
        <f t="shared" si="4"/>
        <v>6.3065114163546104E-3</v>
      </c>
      <c r="R28" s="83">
        <v>7.2121935992091732E-3</v>
      </c>
      <c r="S28" s="84">
        <f t="shared" si="5"/>
        <v>4.8339374658035332E-2</v>
      </c>
      <c r="T28" s="85">
        <f>分析係数表!F31</f>
        <v>0.33962264150943394</v>
      </c>
      <c r="U28" s="86">
        <f t="shared" si="6"/>
        <v>1.641714611027615E-2</v>
      </c>
      <c r="V28" s="87">
        <f>分析係数表!D31</f>
        <v>0</v>
      </c>
      <c r="W28" s="88">
        <f t="shared" si="7"/>
        <v>0</v>
      </c>
      <c r="X28" s="76">
        <f>分析係数表!E31</f>
        <v>0</v>
      </c>
      <c r="Y28" s="89">
        <f t="shared" si="8"/>
        <v>0</v>
      </c>
    </row>
    <row r="29" spans="1:25" x14ac:dyDescent="0.2">
      <c r="A29" s="6" t="s">
        <v>17</v>
      </c>
      <c r="B29" s="5" t="s">
        <v>272</v>
      </c>
      <c r="C29" s="90"/>
      <c r="D29" s="107">
        <f>投入係数表!AN29</f>
        <v>0</v>
      </c>
      <c r="E29" s="110">
        <f t="shared" si="9"/>
        <v>0</v>
      </c>
      <c r="F29" s="85">
        <f>分析係数表!C32</f>
        <v>1</v>
      </c>
      <c r="G29" s="110">
        <f t="shared" si="0"/>
        <v>0</v>
      </c>
      <c r="H29" s="110">
        <v>5.8249012324941736E-2</v>
      </c>
      <c r="I29" s="110">
        <f t="shared" si="1"/>
        <v>5.8249012324941736E-2</v>
      </c>
      <c r="J29" s="85">
        <f>分析係数表!G32</f>
        <v>0.14012738853503184</v>
      </c>
      <c r="K29" s="111">
        <f t="shared" si="2"/>
        <v>8.1622819818389699E-3</v>
      </c>
      <c r="L29" s="79"/>
      <c r="M29" s="80"/>
      <c r="N29" s="81">
        <f>分析係数表!H32</f>
        <v>7.0919160125901427E-3</v>
      </c>
      <c r="O29" s="82">
        <f t="shared" si="3"/>
        <v>5.093702753192126E-2</v>
      </c>
      <c r="P29" s="76">
        <f>分析係数表!C32</f>
        <v>1</v>
      </c>
      <c r="Q29" s="82">
        <f t="shared" si="4"/>
        <v>5.093702753192126E-2</v>
      </c>
      <c r="R29" s="83">
        <v>6.1503746641022254E-2</v>
      </c>
      <c r="S29" s="84">
        <f t="shared" si="5"/>
        <v>0.11975275896596399</v>
      </c>
      <c r="T29" s="85">
        <f>分析係数表!F32</f>
        <v>0.48195329087048833</v>
      </c>
      <c r="U29" s="86">
        <f t="shared" si="6"/>
        <v>5.7715236274466723E-2</v>
      </c>
      <c r="V29" s="87">
        <f>分析係数表!D32</f>
        <v>1.0615711252653927E-2</v>
      </c>
      <c r="W29" s="88">
        <f t="shared" si="7"/>
        <v>0</v>
      </c>
      <c r="X29" s="76">
        <f>分析係数表!E32</f>
        <v>1.4861995753715499E-2</v>
      </c>
      <c r="Y29" s="89">
        <f t="shared" si="8"/>
        <v>0</v>
      </c>
    </row>
    <row r="30" spans="1:25" x14ac:dyDescent="0.2">
      <c r="A30" s="6" t="s">
        <v>18</v>
      </c>
      <c r="B30" s="5" t="s">
        <v>273</v>
      </c>
      <c r="C30" s="90"/>
      <c r="D30" s="107">
        <f>投入係数表!AN30</f>
        <v>0</v>
      </c>
      <c r="E30" s="110">
        <f t="shared" si="9"/>
        <v>0</v>
      </c>
      <c r="F30" s="85">
        <f>分析係数表!C33</f>
        <v>1</v>
      </c>
      <c r="G30" s="110">
        <f t="shared" si="0"/>
        <v>0</v>
      </c>
      <c r="H30" s="110">
        <v>2.1820185840276424E-2</v>
      </c>
      <c r="I30" s="110">
        <f t="shared" si="1"/>
        <v>2.1820185840276424E-2</v>
      </c>
      <c r="J30" s="85">
        <f>分析係数表!G33</f>
        <v>0.50577557755775582</v>
      </c>
      <c r="K30" s="111">
        <f t="shared" si="2"/>
        <v>1.1036117095783374E-2</v>
      </c>
      <c r="L30" s="79"/>
      <c r="M30" s="80"/>
      <c r="N30" s="81">
        <f>分析係数表!H33</f>
        <v>1.0358978445356389E-3</v>
      </c>
      <c r="O30" s="82">
        <f t="shared" si="3"/>
        <v>7.4402399765727692E-3</v>
      </c>
      <c r="P30" s="76">
        <f>分析係数表!C33</f>
        <v>1</v>
      </c>
      <c r="Q30" s="82">
        <f t="shared" si="4"/>
        <v>7.4402399765727692E-3</v>
      </c>
      <c r="R30" s="83">
        <v>1.4880676986380535E-2</v>
      </c>
      <c r="S30" s="84">
        <f t="shared" si="5"/>
        <v>3.6700862826656959E-2</v>
      </c>
      <c r="T30" s="85">
        <f>分析係数表!F33</f>
        <v>0.6410891089108911</v>
      </c>
      <c r="U30" s="86">
        <f t="shared" si="6"/>
        <v>2.3528523445802359E-2</v>
      </c>
      <c r="V30" s="87">
        <f>分析係数表!D33</f>
        <v>2.3927392739273929E-2</v>
      </c>
      <c r="W30" s="88">
        <f t="shared" si="7"/>
        <v>0</v>
      </c>
      <c r="X30" s="76">
        <f>分析係数表!E33</f>
        <v>2.0627062706270627E-2</v>
      </c>
      <c r="Y30" s="89">
        <f t="shared" si="8"/>
        <v>0</v>
      </c>
    </row>
    <row r="31" spans="1:25" x14ac:dyDescent="0.2">
      <c r="A31" s="6" t="s">
        <v>19</v>
      </c>
      <c r="B31" s="5" t="s">
        <v>274</v>
      </c>
      <c r="C31" s="90"/>
      <c r="D31" s="107">
        <f>投入係数表!AN31</f>
        <v>6.25E-2</v>
      </c>
      <c r="E31" s="110">
        <f t="shared" si="9"/>
        <v>6.25</v>
      </c>
      <c r="F31" s="85">
        <f>分析係数表!C34</f>
        <v>0.1150316455696202</v>
      </c>
      <c r="G31" s="110">
        <f t="shared" si="0"/>
        <v>0.71894778481012622</v>
      </c>
      <c r="H31" s="110">
        <v>1.0628292976325668</v>
      </c>
      <c r="I31" s="110">
        <f t="shared" si="1"/>
        <v>1.0628292976325668</v>
      </c>
      <c r="J31" s="85">
        <f>分析係数表!G34</f>
        <v>0.42702251876563802</v>
      </c>
      <c r="K31" s="111">
        <f t="shared" si="2"/>
        <v>0.45385204369297266</v>
      </c>
      <c r="L31" s="79"/>
      <c r="M31" s="80"/>
      <c r="N31" s="81">
        <f>分析係数表!H34</f>
        <v>0.17339336228535002</v>
      </c>
      <c r="O31" s="82">
        <f t="shared" si="3"/>
        <v>1.2453817068478727</v>
      </c>
      <c r="P31" s="76">
        <f>分析係数表!C34</f>
        <v>0.1150316455696202</v>
      </c>
      <c r="Q31" s="82">
        <f t="shared" si="4"/>
        <v>0.14325830710101314</v>
      </c>
      <c r="R31" s="83">
        <v>0.14967164446300679</v>
      </c>
      <c r="S31" s="84">
        <f t="shared" si="5"/>
        <v>1.2125009420955737</v>
      </c>
      <c r="T31" s="85">
        <f>分析係数表!F34</f>
        <v>0.70141784820683906</v>
      </c>
      <c r="U31" s="86">
        <f t="shared" si="6"/>
        <v>0.85046980175344244</v>
      </c>
      <c r="V31" s="87">
        <f>分析係数表!D34</f>
        <v>0.4553794829024187</v>
      </c>
      <c r="W31" s="88">
        <f t="shared" si="7"/>
        <v>1</v>
      </c>
      <c r="X31" s="76">
        <f>分析係数表!E34</f>
        <v>0.29190992493744788</v>
      </c>
      <c r="Y31" s="89">
        <f t="shared" si="8"/>
        <v>0</v>
      </c>
    </row>
    <row r="32" spans="1:25" x14ac:dyDescent="0.2">
      <c r="A32" s="6" t="s">
        <v>20</v>
      </c>
      <c r="B32" s="5" t="s">
        <v>37</v>
      </c>
      <c r="C32" s="90"/>
      <c r="D32" s="107">
        <f>投入係数表!AN32</f>
        <v>0</v>
      </c>
      <c r="E32" s="110">
        <f t="shared" si="9"/>
        <v>0</v>
      </c>
      <c r="F32" s="85">
        <f>分析係数表!C35</f>
        <v>3.8036267138434332E-2</v>
      </c>
      <c r="G32" s="110">
        <f t="shared" si="0"/>
        <v>0</v>
      </c>
      <c r="H32" s="110">
        <v>2.0584949875325935E-2</v>
      </c>
      <c r="I32" s="110">
        <f t="shared" si="1"/>
        <v>2.0584949875325935E-2</v>
      </c>
      <c r="J32" s="85">
        <f>分析係数表!G35</f>
        <v>0.34782608695652173</v>
      </c>
      <c r="K32" s="111">
        <f t="shared" si="2"/>
        <v>7.1599825653307601E-3</v>
      </c>
      <c r="L32" s="79"/>
      <c r="M32" s="80"/>
      <c r="N32" s="81">
        <f>分析係数表!H35</f>
        <v>6.6058408701541893E-2</v>
      </c>
      <c r="O32" s="82">
        <f t="shared" si="3"/>
        <v>0.47445838004452501</v>
      </c>
      <c r="P32" s="76">
        <f>分析係数表!C35</f>
        <v>3.8036267138434332E-2</v>
      </c>
      <c r="Q32" s="82">
        <f t="shared" si="4"/>
        <v>1.8046625689442354E-2</v>
      </c>
      <c r="R32" s="83">
        <v>2.0629663705376236E-2</v>
      </c>
      <c r="S32" s="84">
        <f t="shared" si="5"/>
        <v>4.1214613580702171E-2</v>
      </c>
      <c r="T32" s="85">
        <f>分析係数表!F35</f>
        <v>0.69565217391304346</v>
      </c>
      <c r="U32" s="86">
        <f t="shared" si="6"/>
        <v>2.867103553440151E-2</v>
      </c>
      <c r="V32" s="87">
        <f>分析係数表!D35</f>
        <v>0.27173913043478259</v>
      </c>
      <c r="W32" s="88">
        <f t="shared" si="7"/>
        <v>0</v>
      </c>
      <c r="X32" s="76">
        <f>分析係数表!E35</f>
        <v>0.25</v>
      </c>
      <c r="Y32" s="89">
        <f t="shared" si="8"/>
        <v>0</v>
      </c>
    </row>
    <row r="33" spans="1:25" x14ac:dyDescent="0.2">
      <c r="A33" s="6" t="s">
        <v>21</v>
      </c>
      <c r="B33" s="5" t="s">
        <v>38</v>
      </c>
      <c r="C33" s="90"/>
      <c r="D33" s="107">
        <f>投入係数表!AN33</f>
        <v>0</v>
      </c>
      <c r="E33" s="110">
        <f t="shared" si="9"/>
        <v>0</v>
      </c>
      <c r="F33" s="85">
        <f>分析係数表!C36</f>
        <v>0.6983193277310924</v>
      </c>
      <c r="G33" s="110">
        <f t="shared" si="0"/>
        <v>0</v>
      </c>
      <c r="H33" s="110">
        <v>9.9083169505138652E-2</v>
      </c>
      <c r="I33" s="110">
        <f t="shared" si="1"/>
        <v>9.9083169505138652E-2</v>
      </c>
      <c r="J33" s="85">
        <f>分析係数表!G36</f>
        <v>2.0048115477145148E-3</v>
      </c>
      <c r="K33" s="111">
        <f t="shared" si="2"/>
        <v>1.9864308240805664E-4</v>
      </c>
      <c r="L33" s="79"/>
      <c r="M33" s="80"/>
      <c r="N33" s="81">
        <f>分析係数表!H36</f>
        <v>0.13239571297661262</v>
      </c>
      <c r="O33" s="82">
        <f t="shared" si="3"/>
        <v>0.95091990162120432</v>
      </c>
      <c r="P33" s="76">
        <f>分析係数表!C36</f>
        <v>0.6983193277310924</v>
      </c>
      <c r="Q33" s="82">
        <f t="shared" si="4"/>
        <v>0.66404574642623593</v>
      </c>
      <c r="R33" s="83">
        <v>0.67916085282037997</v>
      </c>
      <c r="S33" s="84">
        <f t="shared" si="5"/>
        <v>0.77824402232551859</v>
      </c>
      <c r="T33" s="85">
        <f>分析係数表!F36</f>
        <v>0.90136327185244591</v>
      </c>
      <c r="U33" s="86">
        <f t="shared" si="6"/>
        <v>0.70148057826293742</v>
      </c>
      <c r="V33" s="87">
        <f>分析係数表!D36</f>
        <v>3.6086607858861267E-3</v>
      </c>
      <c r="W33" s="88">
        <f t="shared" si="7"/>
        <v>0</v>
      </c>
      <c r="X33" s="76">
        <f>分析係数表!E36</f>
        <v>4.0096230954290296E-4</v>
      </c>
      <c r="Y33" s="89">
        <f t="shared" si="8"/>
        <v>0</v>
      </c>
    </row>
    <row r="34" spans="1:25" x14ac:dyDescent="0.2">
      <c r="A34" s="6" t="s">
        <v>22</v>
      </c>
      <c r="B34" s="5" t="s">
        <v>377</v>
      </c>
      <c r="C34" s="90"/>
      <c r="D34" s="107">
        <f>投入係数表!AN34</f>
        <v>6.25E-2</v>
      </c>
      <c r="E34" s="110">
        <f t="shared" si="9"/>
        <v>6.25</v>
      </c>
      <c r="F34" s="85">
        <f>分析係数表!C37</f>
        <v>0.25193798449612403</v>
      </c>
      <c r="G34" s="110">
        <f t="shared" si="0"/>
        <v>1.5746124031007751</v>
      </c>
      <c r="H34" s="110">
        <v>2.1040876187767084</v>
      </c>
      <c r="I34" s="110">
        <f t="shared" si="1"/>
        <v>2.1040876187767084</v>
      </c>
      <c r="J34" s="85">
        <f>分析係数表!G37</f>
        <v>0.36436436436436437</v>
      </c>
      <c r="K34" s="111">
        <f t="shared" si="2"/>
        <v>0.7666545477825043</v>
      </c>
      <c r="L34" s="79"/>
      <c r="M34" s="80"/>
      <c r="N34" s="81">
        <f>分析係数表!H37</f>
        <v>5.107773218056496E-2</v>
      </c>
      <c r="O34" s="82">
        <f t="shared" si="3"/>
        <v>0.36686106346024189</v>
      </c>
      <c r="P34" s="76">
        <f>分析係数表!C37</f>
        <v>0.25193798449612403</v>
      </c>
      <c r="Q34" s="82">
        <f t="shared" si="4"/>
        <v>9.242623691827799E-2</v>
      </c>
      <c r="R34" s="83">
        <v>0.10266268379796019</v>
      </c>
      <c r="S34" s="84">
        <f t="shared" si="5"/>
        <v>2.2067503025746684</v>
      </c>
      <c r="T34" s="85">
        <f>分析係数表!F37</f>
        <v>0.67567567567567566</v>
      </c>
      <c r="U34" s="86">
        <f t="shared" si="6"/>
        <v>1.4910475017396407</v>
      </c>
      <c r="V34" s="87">
        <f>分析係数表!D37</f>
        <v>9.1091091091091092E-2</v>
      </c>
      <c r="W34" s="88">
        <f t="shared" si="7"/>
        <v>0</v>
      </c>
      <c r="X34" s="76">
        <f>分析係数表!E37</f>
        <v>7.6576576576576572E-2</v>
      </c>
      <c r="Y34" s="89">
        <f t="shared" si="8"/>
        <v>0</v>
      </c>
    </row>
    <row r="35" spans="1:25" x14ac:dyDescent="0.2">
      <c r="A35" s="6" t="s">
        <v>23</v>
      </c>
      <c r="B35" s="5" t="s">
        <v>193</v>
      </c>
      <c r="C35" s="90"/>
      <c r="D35" s="107">
        <f>投入係数表!AN35</f>
        <v>0</v>
      </c>
      <c r="E35" s="110">
        <f t="shared" si="9"/>
        <v>0</v>
      </c>
      <c r="F35" s="85">
        <f>分析係数表!C38</f>
        <v>5.8638743455497355E-2</v>
      </c>
      <c r="G35" s="110">
        <f t="shared" si="0"/>
        <v>0</v>
      </c>
      <c r="H35" s="110">
        <v>1.9246371118068786E-2</v>
      </c>
      <c r="I35" s="110">
        <f t="shared" si="1"/>
        <v>1.9246371118068786E-2</v>
      </c>
      <c r="J35" s="85">
        <f>分析係数表!G38</f>
        <v>6.6115702479338845E-2</v>
      </c>
      <c r="K35" s="111">
        <f t="shared" si="2"/>
        <v>1.272487346649176E-3</v>
      </c>
      <c r="L35" s="79"/>
      <c r="M35" s="80"/>
      <c r="N35" s="81">
        <f>分析係数表!H38</f>
        <v>4.4663133989401971E-2</v>
      </c>
      <c r="O35" s="82">
        <f t="shared" si="3"/>
        <v>0.32078880822069517</v>
      </c>
      <c r="P35" s="76">
        <f>分析係数表!C38</f>
        <v>5.8638743455497355E-2</v>
      </c>
      <c r="Q35" s="82">
        <f t="shared" si="4"/>
        <v>1.8810652628648086E-2</v>
      </c>
      <c r="R35" s="83">
        <v>2.1090939668039006E-2</v>
      </c>
      <c r="S35" s="84">
        <f t="shared" si="5"/>
        <v>4.0337310786107791E-2</v>
      </c>
      <c r="T35" s="85">
        <f>分析係数表!F38</f>
        <v>0.57851239669421484</v>
      </c>
      <c r="U35" s="86">
        <f t="shared" si="6"/>
        <v>2.333563433907062E-2</v>
      </c>
      <c r="V35" s="87">
        <f>分析係数表!D38</f>
        <v>8.2644628099173556E-2</v>
      </c>
      <c r="W35" s="88">
        <f t="shared" si="7"/>
        <v>0</v>
      </c>
      <c r="X35" s="76">
        <f>分析係数表!E38</f>
        <v>0</v>
      </c>
      <c r="Y35" s="89">
        <f t="shared" si="8"/>
        <v>0</v>
      </c>
    </row>
    <row r="36" spans="1:25" x14ac:dyDescent="0.2">
      <c r="A36" s="6" t="s">
        <v>24</v>
      </c>
      <c r="B36" s="5" t="s">
        <v>39</v>
      </c>
      <c r="C36" s="90"/>
      <c r="D36" s="107">
        <f>投入係数表!AN36</f>
        <v>0</v>
      </c>
      <c r="E36" s="110">
        <f t="shared" si="9"/>
        <v>0</v>
      </c>
      <c r="F36" s="85">
        <f>分析係数表!C39</f>
        <v>1</v>
      </c>
      <c r="G36" s="110">
        <f t="shared" si="0"/>
        <v>0</v>
      </c>
      <c r="H36" s="110">
        <v>2.4935661868684237E-2</v>
      </c>
      <c r="I36" s="110">
        <f t="shared" si="1"/>
        <v>2.4935661868684237E-2</v>
      </c>
      <c r="J36" s="85">
        <f>分析係数表!G39</f>
        <v>0.34956843403205917</v>
      </c>
      <c r="K36" s="111">
        <f t="shared" si="2"/>
        <v>8.7167202709888796E-3</v>
      </c>
      <c r="L36" s="79"/>
      <c r="M36" s="80"/>
      <c r="N36" s="81">
        <f>分析係数表!H39</f>
        <v>4.0639069285628906E-3</v>
      </c>
      <c r="O36" s="82">
        <f t="shared" si="3"/>
        <v>2.9188633754247014E-2</v>
      </c>
      <c r="P36" s="76">
        <f>分析係数表!C39</f>
        <v>1</v>
      </c>
      <c r="Q36" s="82">
        <f t="shared" si="4"/>
        <v>2.9188633754247014E-2</v>
      </c>
      <c r="R36" s="83">
        <v>5.2093711000669569E-2</v>
      </c>
      <c r="S36" s="84">
        <f t="shared" si="5"/>
        <v>7.702937286935381E-2</v>
      </c>
      <c r="T36" s="85">
        <f>分析係数表!F39</f>
        <v>0.6997533908754624</v>
      </c>
      <c r="U36" s="86">
        <f t="shared" si="6"/>
        <v>5.3901564862340677E-2</v>
      </c>
      <c r="V36" s="87">
        <f>分析係数表!D39</f>
        <v>6.7817509247842175E-2</v>
      </c>
      <c r="W36" s="88">
        <f t="shared" si="7"/>
        <v>0</v>
      </c>
      <c r="X36" s="76">
        <f>分析係数表!E39</f>
        <v>8.0764488286066582E-2</v>
      </c>
      <c r="Y36" s="89">
        <f t="shared" si="8"/>
        <v>0</v>
      </c>
    </row>
    <row r="37" spans="1:25" x14ac:dyDescent="0.2">
      <c r="A37" s="6" t="s">
        <v>25</v>
      </c>
      <c r="B37" s="5" t="s">
        <v>40</v>
      </c>
      <c r="C37" s="90"/>
      <c r="D37" s="107">
        <f>投入係数表!AN37</f>
        <v>0</v>
      </c>
      <c r="E37" s="110">
        <f t="shared" si="9"/>
        <v>0</v>
      </c>
      <c r="F37" s="85">
        <f>分析係数表!C40</f>
        <v>0.52321668909825036</v>
      </c>
      <c r="G37" s="110">
        <f t="shared" si="0"/>
        <v>0</v>
      </c>
      <c r="H37" s="110">
        <v>2.2407951047622296E-3</v>
      </c>
      <c r="I37" s="110">
        <f t="shared" si="1"/>
        <v>2.2407951047622296E-3</v>
      </c>
      <c r="J37" s="85">
        <f>分析係数表!G40</f>
        <v>0.58262454434993927</v>
      </c>
      <c r="K37" s="111">
        <f t="shared" si="2"/>
        <v>1.3055422268936684E-3</v>
      </c>
      <c r="L37" s="79"/>
      <c r="M37" s="80"/>
      <c r="N37" s="81">
        <f>分析係数表!H40</f>
        <v>2.9881668592374198E-2</v>
      </c>
      <c r="O37" s="82">
        <f t="shared" si="3"/>
        <v>0.21462230701652218</v>
      </c>
      <c r="P37" s="76">
        <f>分析係数表!C40</f>
        <v>0.52321668909825036</v>
      </c>
      <c r="Q37" s="82">
        <f t="shared" si="4"/>
        <v>0.11229397288381293</v>
      </c>
      <c r="R37" s="83">
        <v>0.1123359977680667</v>
      </c>
      <c r="S37" s="84">
        <f t="shared" si="5"/>
        <v>0.11457679287282893</v>
      </c>
      <c r="T37" s="85">
        <f>分析係数表!F40</f>
        <v>0.77642770352369384</v>
      </c>
      <c r="U37" s="86">
        <f t="shared" si="6"/>
        <v>8.8960596167360503E-2</v>
      </c>
      <c r="V37" s="87">
        <f>分析係数表!D40</f>
        <v>0.18529769137302551</v>
      </c>
      <c r="W37" s="88">
        <f t="shared" si="7"/>
        <v>0</v>
      </c>
      <c r="X37" s="76">
        <f>分析係数表!E40</f>
        <v>0.10328068043742406</v>
      </c>
      <c r="Y37" s="89">
        <f t="shared" si="8"/>
        <v>0</v>
      </c>
    </row>
    <row r="38" spans="1:25" x14ac:dyDescent="0.2">
      <c r="A38" s="6" t="s">
        <v>26</v>
      </c>
      <c r="B38" s="5" t="s">
        <v>276</v>
      </c>
      <c r="C38" s="90"/>
      <c r="D38" s="107">
        <f>投入係数表!AN38</f>
        <v>0</v>
      </c>
      <c r="E38" s="110">
        <f t="shared" si="9"/>
        <v>0</v>
      </c>
      <c r="F38" s="85">
        <f>分析係数表!C41</f>
        <v>0.20545717383447781</v>
      </c>
      <c r="G38" s="110">
        <f t="shared" si="0"/>
        <v>0</v>
      </c>
      <c r="H38" s="110">
        <v>9.2438250289924944E-4</v>
      </c>
      <c r="I38" s="110">
        <f t="shared" si="1"/>
        <v>9.2438250289924944E-4</v>
      </c>
      <c r="J38" s="85">
        <f>分析係数表!G41</f>
        <v>0.49662731871838112</v>
      </c>
      <c r="K38" s="111">
        <f t="shared" si="2"/>
        <v>4.5907360388504039E-4</v>
      </c>
      <c r="L38" s="79"/>
      <c r="M38" s="80"/>
      <c r="N38" s="81">
        <f>分析係数表!H41</f>
        <v>5.2870632296107417E-2</v>
      </c>
      <c r="O38" s="82">
        <f t="shared" si="3"/>
        <v>0.37973840188123326</v>
      </c>
      <c r="P38" s="76">
        <f>分析係数表!C41</f>
        <v>0.20545717383447781</v>
      </c>
      <c r="Q38" s="82">
        <f t="shared" si="4"/>
        <v>7.8019978846939342E-2</v>
      </c>
      <c r="R38" s="83">
        <v>7.8465737613237621E-2</v>
      </c>
      <c r="S38" s="84">
        <f t="shared" si="5"/>
        <v>7.9390120116136872E-2</v>
      </c>
      <c r="T38" s="85">
        <f>分析係数表!F41</f>
        <v>0.59106239460370991</v>
      </c>
      <c r="U38" s="86">
        <f t="shared" si="6"/>
        <v>4.6924514503720018E-2</v>
      </c>
      <c r="V38" s="87">
        <f>分析係数表!D41</f>
        <v>0.2799325463743676</v>
      </c>
      <c r="W38" s="88">
        <f t="shared" si="7"/>
        <v>0</v>
      </c>
      <c r="X38" s="76">
        <f>分析係数表!E41</f>
        <v>0.26559865092748736</v>
      </c>
      <c r="Y38" s="89">
        <f t="shared" si="8"/>
        <v>0</v>
      </c>
    </row>
    <row r="39" spans="1:25" x14ac:dyDescent="0.2">
      <c r="A39" s="6" t="s">
        <v>51</v>
      </c>
      <c r="B39" s="5" t="s">
        <v>367</v>
      </c>
      <c r="C39" s="90"/>
      <c r="D39" s="107">
        <f>投入係数表!AN39</f>
        <v>0</v>
      </c>
      <c r="E39" s="110">
        <f t="shared" si="9"/>
        <v>0</v>
      </c>
      <c r="F39" s="85">
        <f>分析係数表!C42</f>
        <v>0.63260340632603407</v>
      </c>
      <c r="G39" s="110">
        <f>E39*F39</f>
        <v>0</v>
      </c>
      <c r="H39" s="110">
        <v>2.0364698475081697E-2</v>
      </c>
      <c r="I39" s="110">
        <f>C39+H39</f>
        <v>2.0364698475081697E-2</v>
      </c>
      <c r="J39" s="85">
        <f>分析係数表!G42</f>
        <v>0.48091603053435117</v>
      </c>
      <c r="K39" s="111">
        <f>I39*J39</f>
        <v>9.7937099536652434E-3</v>
      </c>
      <c r="L39" s="79"/>
      <c r="M39" s="80"/>
      <c r="N39" s="81">
        <f>分析係数表!H42</f>
        <v>1.4900992071397267E-2</v>
      </c>
      <c r="O39" s="82">
        <f t="shared" si="3"/>
        <v>0.10702499043223906</v>
      </c>
      <c r="P39" s="76">
        <f>分析係数表!C42</f>
        <v>0.63260340632603407</v>
      </c>
      <c r="Q39" s="82">
        <f>O39*P39</f>
        <v>6.7704373509445637E-2</v>
      </c>
      <c r="R39" s="83">
        <v>6.8831857071315811E-2</v>
      </c>
      <c r="S39" s="84">
        <f>I39+R39</f>
        <v>8.9196555546397507E-2</v>
      </c>
      <c r="T39" s="85">
        <f>分析係数表!F42</f>
        <v>0.54580152671755722</v>
      </c>
      <c r="U39" s="86">
        <f>S39*T39</f>
        <v>4.8683616195171156E-2</v>
      </c>
      <c r="V39" s="87">
        <f>分析係数表!D42</f>
        <v>0.26335877862595419</v>
      </c>
      <c r="W39" s="88">
        <f>ROUND(S39*V39,0)</f>
        <v>0</v>
      </c>
      <c r="X39" s="76">
        <f>分析係数表!E42</f>
        <v>0.19083969465648856</v>
      </c>
      <c r="Y39" s="89">
        <f>ROUND(S39*X39,0)</f>
        <v>0</v>
      </c>
    </row>
    <row r="40" spans="1:25" x14ac:dyDescent="0.2">
      <c r="A40" s="6" t="s">
        <v>194</v>
      </c>
      <c r="B40" s="5" t="s">
        <v>41</v>
      </c>
      <c r="C40" s="90"/>
      <c r="D40" s="107">
        <f>投入係数表!AN40</f>
        <v>0</v>
      </c>
      <c r="E40" s="110">
        <f t="shared" si="9"/>
        <v>0</v>
      </c>
      <c r="F40" s="85">
        <f>分析係数表!C43</f>
        <v>0.18460513162279235</v>
      </c>
      <c r="G40" s="110">
        <f>E40*F40</f>
        <v>0</v>
      </c>
      <c r="H40" s="110">
        <v>0.3283186227439181</v>
      </c>
      <c r="I40" s="110">
        <f>C40+H40</f>
        <v>0.3283186227439181</v>
      </c>
      <c r="J40" s="85">
        <f>分析係数表!G43</f>
        <v>0.34455128205128205</v>
      </c>
      <c r="K40" s="111">
        <f>I40*J40</f>
        <v>0.11312260238772819</v>
      </c>
      <c r="L40" s="79"/>
      <c r="M40" s="80"/>
      <c r="N40" s="81">
        <f>分析係数表!H43</f>
        <v>4.0001593688991595E-2</v>
      </c>
      <c r="O40" s="82">
        <f t="shared" si="3"/>
        <v>0.28730772832611773</v>
      </c>
      <c r="P40" s="76">
        <f>分析係数表!C43</f>
        <v>0.18460513162279235</v>
      </c>
      <c r="Q40" s="82">
        <f>O40*P40</f>
        <v>5.303848100388843E-2</v>
      </c>
      <c r="R40" s="83">
        <v>6.9413737348577698E-2</v>
      </c>
      <c r="S40" s="84">
        <f>I40+R40</f>
        <v>0.3977323600924958</v>
      </c>
      <c r="T40" s="85">
        <f>分析係数表!F43</f>
        <v>0.64423076923076927</v>
      </c>
      <c r="U40" s="86">
        <f>S40*T40</f>
        <v>0.25623142429035789</v>
      </c>
      <c r="V40" s="87">
        <f>分析係数表!D43</f>
        <v>0.36378205128205127</v>
      </c>
      <c r="W40" s="88">
        <f>ROUND(S40*V40,0)</f>
        <v>0</v>
      </c>
      <c r="X40" s="76">
        <f>分析係数表!E43</f>
        <v>0.22596153846153846</v>
      </c>
      <c r="Y40" s="89">
        <f>ROUND(S40*X40,0)</f>
        <v>0</v>
      </c>
    </row>
    <row r="41" spans="1:25" x14ac:dyDescent="0.2">
      <c r="A41" s="6" t="s">
        <v>340</v>
      </c>
      <c r="B41" s="5" t="s">
        <v>42</v>
      </c>
      <c r="C41" s="163"/>
      <c r="D41" s="107">
        <f>投入係数表!AN41</f>
        <v>0</v>
      </c>
      <c r="E41" s="110">
        <f t="shared" si="9"/>
        <v>0</v>
      </c>
      <c r="F41" s="85">
        <f>分析係数表!C44</f>
        <v>0.21127596439169138</v>
      </c>
      <c r="G41" s="110">
        <f>E41*F41</f>
        <v>0</v>
      </c>
      <c r="H41" s="110">
        <v>1.7477172008704195E-3</v>
      </c>
      <c r="I41" s="110">
        <f>C41+H41</f>
        <v>1.7477172008704195E-3</v>
      </c>
      <c r="J41" s="85">
        <f>分析係数表!G44</f>
        <v>0.28586387434554972</v>
      </c>
      <c r="K41" s="111">
        <f>I41*J41</f>
        <v>4.9960921030117744E-4</v>
      </c>
      <c r="L41" s="79"/>
      <c r="M41" s="80"/>
      <c r="N41" s="81">
        <f>分析係数表!H44</f>
        <v>0.11633929638631021</v>
      </c>
      <c r="O41" s="82">
        <f t="shared" si="3"/>
        <v>0.83559618198432639</v>
      </c>
      <c r="P41" s="76">
        <f>分析係数表!C44</f>
        <v>0.21127596439169138</v>
      </c>
      <c r="Q41" s="82">
        <f>O41*P41</f>
        <v>0.17654138919075382</v>
      </c>
      <c r="R41" s="83">
        <v>0.17749530335919364</v>
      </c>
      <c r="S41" s="84">
        <f>I41+R41</f>
        <v>0.17924302056006405</v>
      </c>
      <c r="T41" s="85">
        <f>分析係数表!F44</f>
        <v>0.54973821989528793</v>
      </c>
      <c r="U41" s="86">
        <f>S41*T41</f>
        <v>9.8536739051344108E-2</v>
      </c>
      <c r="V41" s="87">
        <f>分析係数表!D44</f>
        <v>0.41256544502617803</v>
      </c>
      <c r="W41" s="88">
        <f>ROUND(S41*V41,0)</f>
        <v>0</v>
      </c>
      <c r="X41" s="76">
        <f>分析係数表!E44</f>
        <v>0.29528795811518327</v>
      </c>
      <c r="Y41" s="89">
        <f>ROUND(S41*X41,0)</f>
        <v>0</v>
      </c>
    </row>
    <row r="42" spans="1:25" x14ac:dyDescent="0.2">
      <c r="A42" s="6" t="s">
        <v>341</v>
      </c>
      <c r="B42" s="5" t="s">
        <v>278</v>
      </c>
      <c r="C42" s="201">
        <f>最終需要_まとめ!C43</f>
        <v>100</v>
      </c>
      <c r="D42" s="107">
        <f>投入係数表!AN42</f>
        <v>0</v>
      </c>
      <c r="E42" s="110">
        <f t="shared" si="9"/>
        <v>0</v>
      </c>
      <c r="F42" s="85">
        <f>分析係数表!C45</f>
        <v>1</v>
      </c>
      <c r="G42" s="110">
        <f>E42*F42</f>
        <v>0</v>
      </c>
      <c r="H42" s="110">
        <v>6.74573480308127E-2</v>
      </c>
      <c r="I42" s="110">
        <f>C42+H42</f>
        <v>100.06745734803081</v>
      </c>
      <c r="J42" s="85">
        <f>分析係数表!G45</f>
        <v>0</v>
      </c>
      <c r="K42" s="111">
        <f>I42*J42</f>
        <v>0</v>
      </c>
      <c r="L42" s="79"/>
      <c r="M42" s="80"/>
      <c r="N42" s="81">
        <f>分析係数表!H45</f>
        <v>0</v>
      </c>
      <c r="O42" s="82">
        <f t="shared" si="3"/>
        <v>0</v>
      </c>
      <c r="P42" s="76">
        <f>分析係数表!C45</f>
        <v>1</v>
      </c>
      <c r="Q42" s="82">
        <f>O42*P42</f>
        <v>0</v>
      </c>
      <c r="R42" s="83">
        <v>4.4240431371689601E-3</v>
      </c>
      <c r="S42" s="84">
        <f>I42+R42</f>
        <v>100.07188139116798</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投入係数表!AN43</f>
        <v>0</v>
      </c>
      <c r="E43" s="110">
        <f t="shared" si="9"/>
        <v>0</v>
      </c>
      <c r="F43" s="85">
        <f>分析係数表!C46</f>
        <v>0.67444574095682608</v>
      </c>
      <c r="G43" s="110">
        <f>E43*F43</f>
        <v>0</v>
      </c>
      <c r="H43" s="110">
        <v>0.13245640570613004</v>
      </c>
      <c r="I43" s="110">
        <f>C43+H43</f>
        <v>0.13245640570613004</v>
      </c>
      <c r="J43" s="85">
        <f>分析係数表!G46</f>
        <v>1.0362694300518135E-2</v>
      </c>
      <c r="K43" s="111">
        <f>I43*J43</f>
        <v>1.3726052404780316E-3</v>
      </c>
      <c r="L43" s="79"/>
      <c r="M43" s="80"/>
      <c r="N43" s="81">
        <f>分析係数表!H46</f>
        <v>2.3785808199529863E-2</v>
      </c>
      <c r="O43" s="82">
        <f t="shared" si="3"/>
        <v>0.17083935638515166</v>
      </c>
      <c r="P43" s="76">
        <f>分析係数表!C46</f>
        <v>0.67444574095682608</v>
      </c>
      <c r="Q43" s="82">
        <f>O43*P43</f>
        <v>0.11522187630177089</v>
      </c>
      <c r="R43" s="83">
        <v>0.12167008922640976</v>
      </c>
      <c r="S43" s="84">
        <f>I43+R43</f>
        <v>0.2541264949325398</v>
      </c>
      <c r="T43" s="85">
        <f>分析係数表!F46</f>
        <v>0.31433506044905007</v>
      </c>
      <c r="U43" s="86">
        <f>S43*T43</f>
        <v>7.9880867146325113E-2</v>
      </c>
      <c r="V43" s="87">
        <f>分析係数表!D46</f>
        <v>0</v>
      </c>
      <c r="W43" s="88">
        <f>ROUND(S43*V43,0)</f>
        <v>0</v>
      </c>
      <c r="X43" s="76">
        <f>分析係数表!E46</f>
        <v>1.7271157167530224E-3</v>
      </c>
      <c r="Y43" s="89">
        <f>ROUND(S43*X43,0)</f>
        <v>0</v>
      </c>
    </row>
    <row r="44" spans="1:25" x14ac:dyDescent="0.2">
      <c r="A44" s="192">
        <v>40</v>
      </c>
      <c r="B44" s="14" t="s">
        <v>150</v>
      </c>
      <c r="C44" s="197">
        <f>SUM(C5:C43)</f>
        <v>100</v>
      </c>
      <c r="D44" s="108">
        <f>投入係数表!AN44</f>
        <v>1</v>
      </c>
      <c r="E44" s="96">
        <f>SUM(E5:E43)</f>
        <v>100</v>
      </c>
      <c r="F44" s="98">
        <f>分析係数表!C47</f>
        <v>0.30293510145279712</v>
      </c>
      <c r="G44" s="96">
        <f>SUM(G5:G43)</f>
        <v>42.584289004718642</v>
      </c>
      <c r="H44" s="96">
        <f>SUM(H5:H43)</f>
        <v>51.282267237792233</v>
      </c>
      <c r="I44" s="96">
        <f>SUM(I5:I43)</f>
        <v>151.28226723779224</v>
      </c>
      <c r="J44" s="98">
        <f>分析係数表!G47</f>
        <v>0.26248630220382319</v>
      </c>
      <c r="K44" s="112">
        <f>SUM(K5:K43)</f>
        <v>11.455194649245486</v>
      </c>
      <c r="L44" s="94">
        <f>最終需要_まとめ!$L$33</f>
        <v>0.627</v>
      </c>
      <c r="M44" s="91">
        <f>K44*L44</f>
        <v>7.1824070450769204</v>
      </c>
      <c r="N44" s="95">
        <f>分析係数表!H47</f>
        <v>1</v>
      </c>
      <c r="O44" s="96">
        <f>SUM(O5:O43)</f>
        <v>7.1824070450769186</v>
      </c>
      <c r="P44" s="92">
        <f>分析係数表!C47</f>
        <v>0.30293510145279712</v>
      </c>
      <c r="Q44" s="96">
        <f>SUM(Q5:Q43)</f>
        <v>1.841466751219569</v>
      </c>
      <c r="R44" s="91">
        <f>SUM(R5:R43)</f>
        <v>2.0300640471619706</v>
      </c>
      <c r="S44" s="97">
        <f>SUM(S5:S43)</f>
        <v>153.31233128495418</v>
      </c>
      <c r="T44" s="98">
        <f>分析係数表!F47</f>
        <v>0.4935102885669061</v>
      </c>
      <c r="U44" s="99">
        <f>SUM(U5:U43)</f>
        <v>21.535031266513126</v>
      </c>
      <c r="V44" s="100">
        <f>分析係数表!D47</f>
        <v>0.11041032509436259</v>
      </c>
      <c r="W44" s="101">
        <f>SUM(W5:W43)</f>
        <v>6</v>
      </c>
      <c r="X44" s="92">
        <f>分析係数表!E47</f>
        <v>8.4451479361987089E-2</v>
      </c>
      <c r="Y44" s="102">
        <f>SUM(Y5:Y43)</f>
        <v>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5" activePane="bottomRight" state="frozen"/>
      <selection pane="topRight" activeCell="C1" sqref="C1"/>
      <selection pane="bottomLeft" activeCell="A5" sqref="A5"/>
      <selection pane="bottomRight" activeCell="J15" sqref="J15:J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2015年市川町産業連関表</v>
      </c>
      <c r="H1" s="401"/>
      <c r="I1" s="401"/>
    </row>
    <row r="2" spans="1:25" x14ac:dyDescent="0.2">
      <c r="B2" s="3" t="s">
        <v>283</v>
      </c>
      <c r="S2" s="3" t="s">
        <v>152</v>
      </c>
      <c r="U2" s="64" t="s">
        <v>209</v>
      </c>
      <c r="W2" s="3" t="s">
        <v>130</v>
      </c>
      <c r="Y2" s="3" t="s">
        <v>153</v>
      </c>
    </row>
    <row r="3" spans="1:25" ht="44" x14ac:dyDescent="0.2">
      <c r="B3" s="65"/>
      <c r="C3" s="66" t="s">
        <v>227</v>
      </c>
      <c r="D3" s="66" t="s">
        <v>353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投入係数表!AO5</f>
        <v>0</v>
      </c>
      <c r="E5" s="110">
        <f>$C$43*D5</f>
        <v>0</v>
      </c>
      <c r="F5" s="85">
        <f>分析係数表!C8</f>
        <v>0.98909090909090913</v>
      </c>
      <c r="G5" s="110">
        <f t="shared" ref="G5:G38" si="0">E5*F5</f>
        <v>0</v>
      </c>
      <c r="H5" s="110">
        <f t="array" ref="H5:H43">MMULT(逆行列係数!C5:AO43,'39'!G5:G43)</f>
        <v>1.4161925386818309E-2</v>
      </c>
      <c r="I5" s="110">
        <f t="shared" ref="I5:I38" si="1">C5+H5</f>
        <v>1.4161925386818309E-2</v>
      </c>
      <c r="J5" s="85">
        <f>分析係数表!G8</f>
        <v>0.12014134275618374</v>
      </c>
      <c r="K5" s="111">
        <f t="shared" ref="K5:K38" si="2">I5*J5</f>
        <v>1.7014327319852384E-3</v>
      </c>
      <c r="L5" s="79" t="s">
        <v>177</v>
      </c>
      <c r="M5" s="80" t="s">
        <v>177</v>
      </c>
      <c r="N5" s="81">
        <f>分析係数表!H8</f>
        <v>1.3068249731064983E-2</v>
      </c>
      <c r="O5" s="82">
        <f t="shared" ref="O5:O43" si="3">$M$44*N5</f>
        <v>9.9902427188324233E-2</v>
      </c>
      <c r="P5" s="76">
        <f>分析係数表!C8</f>
        <v>0.98909090909090913</v>
      </c>
      <c r="Q5" s="82">
        <f t="shared" ref="Q5:Q38" si="4">O5*P5</f>
        <v>9.8812582528087972E-2</v>
      </c>
      <c r="R5" s="83">
        <f t="array" ref="R5:R43">MMULT(逆行列係数!C5:AO43,'39'!Q5:Q43)</f>
        <v>0.12039617712754143</v>
      </c>
      <c r="S5" s="84">
        <f t="shared" ref="S5:S38" si="5">I5+R5</f>
        <v>0.13455810251435973</v>
      </c>
      <c r="T5" s="85">
        <f>分析係数表!F8</f>
        <v>0.45141342756183744</v>
      </c>
      <c r="U5" s="86">
        <f t="shared" ref="U5:U38" si="6">S5*T5</f>
        <v>6.0741334262224222E-2</v>
      </c>
      <c r="V5" s="87">
        <f>分析係数表!D8</f>
        <v>0.18992932862190812</v>
      </c>
      <c r="W5" s="167">
        <f t="shared" ref="W5:W38" si="7">ROUND(S5*V5,0)</f>
        <v>0</v>
      </c>
      <c r="X5" s="76">
        <f>分析係数表!E8</f>
        <v>0.11484098939929328</v>
      </c>
      <c r="Y5" s="166">
        <f t="shared" ref="Y5:Y38" si="8">ROUND(S5*X5,0)</f>
        <v>0</v>
      </c>
    </row>
    <row r="6" spans="1:25" x14ac:dyDescent="0.2">
      <c r="A6" s="6" t="s">
        <v>219</v>
      </c>
      <c r="B6" s="5" t="s">
        <v>265</v>
      </c>
      <c r="C6" s="90"/>
      <c r="D6" s="107">
        <f>投入係数表!AO6</f>
        <v>0</v>
      </c>
      <c r="E6" s="110">
        <f t="shared" ref="E6:E43" si="9">$C$43*D6</f>
        <v>0</v>
      </c>
      <c r="F6" s="85">
        <f>分析係数表!C9</f>
        <v>0.97580645161290325</v>
      </c>
      <c r="G6" s="110">
        <f t="shared" si="0"/>
        <v>0</v>
      </c>
      <c r="H6" s="110">
        <v>0.29879427779056761</v>
      </c>
      <c r="I6" s="110">
        <f t="shared" si="1"/>
        <v>0.29879427779056761</v>
      </c>
      <c r="J6" s="85">
        <f>分析係数表!G9</f>
        <v>0.23846153846153847</v>
      </c>
      <c r="K6" s="111">
        <f t="shared" si="2"/>
        <v>7.1250943165443045E-2</v>
      </c>
      <c r="L6" s="79"/>
      <c r="M6" s="80"/>
      <c r="N6" s="81">
        <f>分析係数表!H9</f>
        <v>6.773178214271485E-4</v>
      </c>
      <c r="O6" s="82">
        <f t="shared" si="3"/>
        <v>5.1778697018338782E-3</v>
      </c>
      <c r="P6" s="76">
        <f>分析係数表!C9</f>
        <v>0.97580645161290325</v>
      </c>
      <c r="Q6" s="82">
        <f t="shared" si="4"/>
        <v>5.0525986606604779E-3</v>
      </c>
      <c r="R6" s="83">
        <v>7.0713431262532734E-3</v>
      </c>
      <c r="S6" s="84">
        <f t="shared" si="5"/>
        <v>0.3058656209168209</v>
      </c>
      <c r="T6" s="85">
        <f>分析係数表!F9</f>
        <v>0.65384615384615385</v>
      </c>
      <c r="U6" s="86">
        <f t="shared" si="6"/>
        <v>0.19998905983022905</v>
      </c>
      <c r="V6" s="87">
        <f>分析係数表!D9</f>
        <v>0.11538461538461539</v>
      </c>
      <c r="W6" s="167">
        <f t="shared" si="7"/>
        <v>0</v>
      </c>
      <c r="X6" s="76">
        <f>分析係数表!E9</f>
        <v>0</v>
      </c>
      <c r="Y6" s="166">
        <f t="shared" si="8"/>
        <v>0</v>
      </c>
    </row>
    <row r="7" spans="1:25" x14ac:dyDescent="0.2">
      <c r="A7" s="6" t="s">
        <v>220</v>
      </c>
      <c r="B7" s="5" t="s">
        <v>266</v>
      </c>
      <c r="C7" s="90"/>
      <c r="D7" s="107">
        <f>投入係数表!AO7</f>
        <v>0</v>
      </c>
      <c r="E7" s="110">
        <f t="shared" si="9"/>
        <v>0</v>
      </c>
      <c r="F7" s="85">
        <f>分析係数表!C10</f>
        <v>0</v>
      </c>
      <c r="G7" s="110">
        <f t="shared" si="0"/>
        <v>0</v>
      </c>
      <c r="H7" s="110">
        <v>0</v>
      </c>
      <c r="I7" s="110">
        <f t="shared" si="1"/>
        <v>0</v>
      </c>
      <c r="J7" s="85">
        <f>分析係数表!G10</f>
        <v>0</v>
      </c>
      <c r="K7" s="111">
        <f t="shared" si="2"/>
        <v>0</v>
      </c>
      <c r="L7" s="79"/>
      <c r="M7" s="80"/>
      <c r="N7" s="81">
        <f>分析係数表!H10</f>
        <v>1.354635642854297E-3</v>
      </c>
      <c r="O7" s="82">
        <f t="shared" si="3"/>
        <v>1.0355739403667756E-2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221</v>
      </c>
      <c r="B8" s="5" t="s">
        <v>27</v>
      </c>
      <c r="C8" s="90"/>
      <c r="D8" s="107">
        <f>投入係数表!AO8</f>
        <v>0</v>
      </c>
      <c r="E8" s="110">
        <f t="shared" si="9"/>
        <v>0</v>
      </c>
      <c r="F8" s="85">
        <f>分析係数表!C11</f>
        <v>0.58682634730538918</v>
      </c>
      <c r="G8" s="110">
        <f t="shared" si="0"/>
        <v>0</v>
      </c>
      <c r="H8" s="110">
        <v>3.4803973804429865E-2</v>
      </c>
      <c r="I8" s="110">
        <f t="shared" si="1"/>
        <v>3.4803973804429865E-2</v>
      </c>
      <c r="J8" s="85">
        <f>分析係数表!G11</f>
        <v>0.35416666666666669</v>
      </c>
      <c r="K8" s="111">
        <f t="shared" si="2"/>
        <v>1.2326407389068912E-2</v>
      </c>
      <c r="L8" s="79"/>
      <c r="M8" s="80"/>
      <c r="N8" s="81">
        <f>分析係数表!H11</f>
        <v>-3.9842224789832265E-5</v>
      </c>
      <c r="O8" s="82">
        <f t="shared" si="3"/>
        <v>-3.0458057069611047E-4</v>
      </c>
      <c r="P8" s="76">
        <f>分析係数表!C11</f>
        <v>0.58682634730538918</v>
      </c>
      <c r="Q8" s="82">
        <f t="shared" si="4"/>
        <v>-1.7873590376178938E-4</v>
      </c>
      <c r="R8" s="83">
        <v>2.125041096234505E-3</v>
      </c>
      <c r="S8" s="84">
        <f t="shared" si="5"/>
        <v>3.6929014900664373E-2</v>
      </c>
      <c r="T8" s="85">
        <f>分析係数表!F11</f>
        <v>0.57638888888888884</v>
      </c>
      <c r="U8" s="86">
        <f t="shared" si="6"/>
        <v>2.1285473866355157E-2</v>
      </c>
      <c r="V8" s="87">
        <f>分析係数表!D11</f>
        <v>0</v>
      </c>
      <c r="W8" s="167">
        <f t="shared" si="7"/>
        <v>0</v>
      </c>
      <c r="X8" s="76">
        <f>分析係数表!E11</f>
        <v>0</v>
      </c>
      <c r="Y8" s="166">
        <f t="shared" si="8"/>
        <v>0</v>
      </c>
    </row>
    <row r="9" spans="1:25" x14ac:dyDescent="0.2">
      <c r="A9" s="6" t="s">
        <v>222</v>
      </c>
      <c r="B9" s="5" t="s">
        <v>190</v>
      </c>
      <c r="C9" s="90"/>
      <c r="D9" s="107">
        <f>投入係数表!AO9</f>
        <v>1.7271157167530224E-3</v>
      </c>
      <c r="E9" s="110">
        <f t="shared" si="9"/>
        <v>0.17271157167530224</v>
      </c>
      <c r="F9" s="85">
        <f>分析係数表!C12</f>
        <v>4.9122807017544234E-3</v>
      </c>
      <c r="G9" s="110">
        <f t="shared" si="0"/>
        <v>8.4840772051026313E-4</v>
      </c>
      <c r="H9" s="110">
        <v>1.1241709795781439E-3</v>
      </c>
      <c r="I9" s="110">
        <f t="shared" si="1"/>
        <v>1.1241709795781439E-3</v>
      </c>
      <c r="J9" s="85">
        <f>分析係数表!G12</f>
        <v>0.15517241379310345</v>
      </c>
      <c r="K9" s="111">
        <f t="shared" si="2"/>
        <v>1.7444032441729819E-4</v>
      </c>
      <c r="L9" s="79"/>
      <c r="M9" s="80"/>
      <c r="N9" s="81">
        <f>分析係数表!H12</f>
        <v>9.8290768556516195E-2</v>
      </c>
      <c r="O9" s="82">
        <f t="shared" si="3"/>
        <v>0.75140026790730452</v>
      </c>
      <c r="P9" s="76">
        <f>分析係数表!C12</f>
        <v>4.9122807017544234E-3</v>
      </c>
      <c r="Q9" s="82">
        <f t="shared" si="4"/>
        <v>3.6910890353341556E-3</v>
      </c>
      <c r="R9" s="83">
        <v>3.9040599431560256E-3</v>
      </c>
      <c r="S9" s="84">
        <f t="shared" si="5"/>
        <v>5.0282309227341693E-3</v>
      </c>
      <c r="T9" s="85">
        <f>分析係数表!F12</f>
        <v>0.31896551724137934</v>
      </c>
      <c r="U9" s="86">
        <f t="shared" si="6"/>
        <v>1.6038322770790025E-3</v>
      </c>
      <c r="V9" s="87">
        <f>分析係数表!D12</f>
        <v>0.18965517241379309</v>
      </c>
      <c r="W9" s="167">
        <f t="shared" si="7"/>
        <v>0</v>
      </c>
      <c r="X9" s="76">
        <f>分析係数表!E12</f>
        <v>0.12931034482758622</v>
      </c>
      <c r="Y9" s="166">
        <f t="shared" si="8"/>
        <v>0</v>
      </c>
    </row>
    <row r="10" spans="1:25" x14ac:dyDescent="0.2">
      <c r="A10" s="6" t="s">
        <v>223</v>
      </c>
      <c r="B10" s="5" t="s">
        <v>28</v>
      </c>
      <c r="C10" s="90"/>
      <c r="D10" s="107">
        <f>投入係数表!AO10</f>
        <v>5.1813471502590676E-3</v>
      </c>
      <c r="E10" s="110">
        <f t="shared" si="9"/>
        <v>0.5181347150259068</v>
      </c>
      <c r="F10" s="85">
        <f>分析係数表!C13</f>
        <v>0</v>
      </c>
      <c r="G10" s="110">
        <f t="shared" si="0"/>
        <v>0</v>
      </c>
      <c r="H10" s="110">
        <v>0</v>
      </c>
      <c r="I10" s="110">
        <f t="shared" si="1"/>
        <v>0</v>
      </c>
      <c r="J10" s="85">
        <f>分析係数表!G13</f>
        <v>0.2471264367816092</v>
      </c>
      <c r="K10" s="111">
        <f t="shared" si="2"/>
        <v>0</v>
      </c>
      <c r="L10" s="79"/>
      <c r="M10" s="80"/>
      <c r="N10" s="81">
        <f>分析係数表!H13</f>
        <v>1.4741623172237938E-2</v>
      </c>
      <c r="O10" s="82">
        <f t="shared" si="3"/>
        <v>0.11269481115756087</v>
      </c>
      <c r="P10" s="76">
        <f>分析係数表!C13</f>
        <v>0</v>
      </c>
      <c r="Q10" s="82">
        <f t="shared" si="4"/>
        <v>0</v>
      </c>
      <c r="R10" s="83">
        <v>0</v>
      </c>
      <c r="S10" s="84">
        <f t="shared" si="5"/>
        <v>0</v>
      </c>
      <c r="T10" s="85">
        <f>分析係数表!F13</f>
        <v>0.38505747126436779</v>
      </c>
      <c r="U10" s="86">
        <f t="shared" si="6"/>
        <v>0</v>
      </c>
      <c r="V10" s="87">
        <f>分析係数表!D13</f>
        <v>0.37931034482758619</v>
      </c>
      <c r="W10" s="167">
        <f t="shared" si="7"/>
        <v>0</v>
      </c>
      <c r="X10" s="76">
        <f>分析係数表!E13</f>
        <v>0.33333333333333331</v>
      </c>
      <c r="Y10" s="166">
        <f t="shared" si="8"/>
        <v>0</v>
      </c>
    </row>
    <row r="11" spans="1:25" x14ac:dyDescent="0.2">
      <c r="A11" s="6" t="s">
        <v>224</v>
      </c>
      <c r="B11" s="5" t="s">
        <v>267</v>
      </c>
      <c r="C11" s="90"/>
      <c r="D11" s="107">
        <f>投入係数表!AO11</f>
        <v>0.10362694300518134</v>
      </c>
      <c r="E11" s="110">
        <f t="shared" si="9"/>
        <v>10.362694300518134</v>
      </c>
      <c r="F11" s="85">
        <f>分析係数表!C14</f>
        <v>0.28421052631578947</v>
      </c>
      <c r="G11" s="110">
        <f t="shared" si="0"/>
        <v>2.9451868011998905</v>
      </c>
      <c r="H11" s="110">
        <v>3.2759073126294957</v>
      </c>
      <c r="I11" s="110">
        <f t="shared" si="1"/>
        <v>3.2759073126294957</v>
      </c>
      <c r="J11" s="85">
        <f>分析係数表!G14</f>
        <v>0.16638935108153077</v>
      </c>
      <c r="K11" s="111">
        <f t="shared" si="2"/>
        <v>0.54507609195166318</v>
      </c>
      <c r="L11" s="79"/>
      <c r="M11" s="80"/>
      <c r="N11" s="81">
        <f>分析係数表!H14</f>
        <v>1.2351089684848001E-3</v>
      </c>
      <c r="O11" s="82">
        <f t="shared" si="3"/>
        <v>9.4419976915794228E-3</v>
      </c>
      <c r="P11" s="76">
        <f>分析係数表!C14</f>
        <v>0.28421052631578947</v>
      </c>
      <c r="Q11" s="82">
        <f t="shared" si="4"/>
        <v>2.6835151333962567E-3</v>
      </c>
      <c r="R11" s="83">
        <v>1.1606181031957728E-2</v>
      </c>
      <c r="S11" s="84">
        <f t="shared" si="5"/>
        <v>3.2875134936614536</v>
      </c>
      <c r="T11" s="85">
        <f>分析係数表!F14</f>
        <v>0.35440931780366058</v>
      </c>
      <c r="U11" s="86">
        <f t="shared" si="6"/>
        <v>1.1651254145588845</v>
      </c>
      <c r="V11" s="87">
        <f>分析係数表!D14</f>
        <v>9.9833610648918464E-2</v>
      </c>
      <c r="W11" s="167">
        <f t="shared" si="7"/>
        <v>0</v>
      </c>
      <c r="X11" s="76">
        <f>分析係数表!E14</f>
        <v>6.8219633943427616E-2</v>
      </c>
      <c r="Y11" s="166">
        <f t="shared" si="8"/>
        <v>0</v>
      </c>
    </row>
    <row r="12" spans="1:25" x14ac:dyDescent="0.2">
      <c r="A12" s="6" t="s">
        <v>225</v>
      </c>
      <c r="B12" s="5" t="s">
        <v>29</v>
      </c>
      <c r="C12" s="90"/>
      <c r="D12" s="107">
        <f>投入係数表!AO12</f>
        <v>8.6355785837651123E-3</v>
      </c>
      <c r="E12" s="110">
        <f t="shared" si="9"/>
        <v>0.86355785837651122</v>
      </c>
      <c r="F12" s="85">
        <f>分析係数表!C15</f>
        <v>0</v>
      </c>
      <c r="G12" s="110">
        <f t="shared" si="0"/>
        <v>0</v>
      </c>
      <c r="H12" s="110">
        <v>0</v>
      </c>
      <c r="I12" s="110">
        <f t="shared" si="1"/>
        <v>0</v>
      </c>
      <c r="J12" s="85">
        <f>分析係数表!G15</f>
        <v>9.6006144393241163E-2</v>
      </c>
      <c r="K12" s="111">
        <f t="shared" si="2"/>
        <v>0</v>
      </c>
      <c r="L12" s="79"/>
      <c r="M12" s="80"/>
      <c r="N12" s="81">
        <f>分析係数表!H15</f>
        <v>9.1238694768715888E-3</v>
      </c>
      <c r="O12" s="82">
        <f t="shared" si="3"/>
        <v>6.9748950689409298E-2</v>
      </c>
      <c r="P12" s="76">
        <f>分析係数表!C15</f>
        <v>0</v>
      </c>
      <c r="Q12" s="82">
        <f t="shared" si="4"/>
        <v>0</v>
      </c>
      <c r="R12" s="83">
        <v>0</v>
      </c>
      <c r="S12" s="84">
        <f t="shared" si="5"/>
        <v>0</v>
      </c>
      <c r="T12" s="85">
        <f>分析係数表!F15</f>
        <v>0.30337941628264209</v>
      </c>
      <c r="U12" s="86">
        <f t="shared" si="6"/>
        <v>0</v>
      </c>
      <c r="V12" s="87">
        <f>分析係数表!D15</f>
        <v>4.6082949308755762E-2</v>
      </c>
      <c r="W12" s="167">
        <f t="shared" si="7"/>
        <v>0</v>
      </c>
      <c r="X12" s="76">
        <f>分析係数表!E15</f>
        <v>4.3010752688172046E-2</v>
      </c>
      <c r="Y12" s="166">
        <f t="shared" si="8"/>
        <v>0</v>
      </c>
    </row>
    <row r="13" spans="1:25" x14ac:dyDescent="0.2">
      <c r="A13" s="6" t="s">
        <v>226</v>
      </c>
      <c r="B13" s="5" t="s">
        <v>30</v>
      </c>
      <c r="C13" s="90"/>
      <c r="D13" s="107">
        <f>投入係数表!AO13</f>
        <v>1.3816925734024179E-2</v>
      </c>
      <c r="E13" s="110">
        <f t="shared" si="9"/>
        <v>1.3816925734024179</v>
      </c>
      <c r="F13" s="85">
        <f>分析係数表!C16</f>
        <v>1.2870012870012881E-2</v>
      </c>
      <c r="G13" s="110">
        <f t="shared" si="0"/>
        <v>1.7782401202090337E-2</v>
      </c>
      <c r="H13" s="110">
        <v>2.198106286222757E-2</v>
      </c>
      <c r="I13" s="110">
        <f t="shared" si="1"/>
        <v>2.198106286222757E-2</v>
      </c>
      <c r="J13" s="85">
        <f>分析係数表!G16</f>
        <v>4.3478260869565216E-2</v>
      </c>
      <c r="K13" s="111">
        <f t="shared" si="2"/>
        <v>9.5569838531424215E-4</v>
      </c>
      <c r="L13" s="79"/>
      <c r="M13" s="80"/>
      <c r="N13" s="81">
        <f>分析係数表!H16</f>
        <v>1.7650105581895694E-2</v>
      </c>
      <c r="O13" s="82">
        <f t="shared" si="3"/>
        <v>0.13492919281837695</v>
      </c>
      <c r="P13" s="76">
        <f>分析係数表!C16</f>
        <v>1.2870012870012881E-2</v>
      </c>
      <c r="Q13" s="82">
        <f t="shared" si="4"/>
        <v>1.736540448112961E-3</v>
      </c>
      <c r="R13" s="83">
        <v>1.8720540645237242E-3</v>
      </c>
      <c r="S13" s="84">
        <f t="shared" si="5"/>
        <v>2.3853116926751294E-2</v>
      </c>
      <c r="T13" s="85">
        <f>分析係数表!F16</f>
        <v>0.30434782608695654</v>
      </c>
      <c r="U13" s="86">
        <f t="shared" si="6"/>
        <v>7.2596442820547424E-3</v>
      </c>
      <c r="V13" s="87">
        <f>分析係数表!D16</f>
        <v>0</v>
      </c>
      <c r="W13" s="167">
        <f t="shared" si="7"/>
        <v>0</v>
      </c>
      <c r="X13" s="76">
        <f>分析係数表!E16</f>
        <v>0</v>
      </c>
      <c r="Y13" s="166">
        <f t="shared" si="8"/>
        <v>0</v>
      </c>
    </row>
    <row r="14" spans="1:25" x14ac:dyDescent="0.2">
      <c r="A14" s="6" t="s">
        <v>2</v>
      </c>
      <c r="B14" s="5" t="s">
        <v>364</v>
      </c>
      <c r="C14" s="90"/>
      <c r="D14" s="107">
        <f>投入係数表!AO14</f>
        <v>1.3816925734024179E-2</v>
      </c>
      <c r="E14" s="110">
        <f t="shared" si="9"/>
        <v>1.3816925734024179</v>
      </c>
      <c r="F14" s="85">
        <f>分析係数表!C17</f>
        <v>0.42397137745974955</v>
      </c>
      <c r="G14" s="110">
        <f t="shared" si="0"/>
        <v>0.58579810357132922</v>
      </c>
      <c r="H14" s="110">
        <v>0.85607515656429212</v>
      </c>
      <c r="I14" s="110">
        <f t="shared" si="1"/>
        <v>0.85607515656429212</v>
      </c>
      <c r="J14" s="85">
        <f>分析係数表!G17</f>
        <v>0.21220930232558138</v>
      </c>
      <c r="K14" s="111">
        <f t="shared" si="2"/>
        <v>0.18166711171277128</v>
      </c>
      <c r="L14" s="79"/>
      <c r="M14" s="80"/>
      <c r="N14" s="81">
        <f>分析係数表!H17</f>
        <v>2.9483246344475873E-3</v>
      </c>
      <c r="O14" s="82">
        <f t="shared" si="3"/>
        <v>2.2538962231512173E-2</v>
      </c>
      <c r="P14" s="76">
        <f>分析係数表!C17</f>
        <v>0.42397137745974955</v>
      </c>
      <c r="Q14" s="82">
        <f t="shared" si="4"/>
        <v>9.5558748638074863E-3</v>
      </c>
      <c r="R14" s="83">
        <v>1.920137281125112E-2</v>
      </c>
      <c r="S14" s="84">
        <f t="shared" si="5"/>
        <v>0.87527652937554323</v>
      </c>
      <c r="T14" s="85">
        <f>分析係数表!F17</f>
        <v>0.32194767441860467</v>
      </c>
      <c r="U14" s="86">
        <f t="shared" si="6"/>
        <v>0.28179324310564363</v>
      </c>
      <c r="V14" s="87">
        <f>分析係数表!D17</f>
        <v>4.1908914728682169E-2</v>
      </c>
      <c r="W14" s="167">
        <f t="shared" si="7"/>
        <v>0</v>
      </c>
      <c r="X14" s="76">
        <f>分析係数表!E17</f>
        <v>4.2151162790697673E-2</v>
      </c>
      <c r="Y14" s="166">
        <f t="shared" si="8"/>
        <v>0</v>
      </c>
    </row>
    <row r="15" spans="1:25" x14ac:dyDescent="0.2">
      <c r="A15" s="6" t="s">
        <v>3</v>
      </c>
      <c r="B15" s="5" t="s">
        <v>31</v>
      </c>
      <c r="C15" s="90"/>
      <c r="D15" s="107">
        <f>投入係数表!AO15</f>
        <v>5.1813471502590676E-3</v>
      </c>
      <c r="E15" s="110">
        <f t="shared" si="9"/>
        <v>0.5181347150259068</v>
      </c>
      <c r="F15" s="85">
        <f>分析係数表!C18</f>
        <v>0.3411764705882353</v>
      </c>
      <c r="G15" s="110">
        <f t="shared" si="0"/>
        <v>0.17677537336177998</v>
      </c>
      <c r="H15" s="110">
        <v>0.20633560505436199</v>
      </c>
      <c r="I15" s="110">
        <f t="shared" si="1"/>
        <v>0.20633560505436199</v>
      </c>
      <c r="J15" s="85">
        <f>分析係数表!G18</f>
        <v>0.21582733812949639</v>
      </c>
      <c r="K15" s="111">
        <f t="shared" si="2"/>
        <v>4.4532864400222014E-2</v>
      </c>
      <c r="L15" s="79"/>
      <c r="M15" s="80"/>
      <c r="N15" s="81">
        <f>分析係数表!H18</f>
        <v>4.7810669747798716E-4</v>
      </c>
      <c r="O15" s="82">
        <f t="shared" si="3"/>
        <v>3.6549668483533255E-3</v>
      </c>
      <c r="P15" s="76">
        <f>分析係数表!C18</f>
        <v>0.3411764705882353</v>
      </c>
      <c r="Q15" s="82">
        <f t="shared" si="4"/>
        <v>1.2469886894381935E-3</v>
      </c>
      <c r="R15" s="83">
        <v>2.5944793213493779E-3</v>
      </c>
      <c r="S15" s="84">
        <f t="shared" si="5"/>
        <v>0.20893008437571137</v>
      </c>
      <c r="T15" s="85">
        <f>分析係数表!F18</f>
        <v>0.45899280575539569</v>
      </c>
      <c r="U15" s="86">
        <f t="shared" si="6"/>
        <v>9.5897405634319324E-2</v>
      </c>
      <c r="V15" s="87">
        <f>分析係数表!D18</f>
        <v>0.1223021582733813</v>
      </c>
      <c r="W15" s="167">
        <f t="shared" si="7"/>
        <v>0</v>
      </c>
      <c r="X15" s="76">
        <f>分析係数表!E18</f>
        <v>0.12949640287769784</v>
      </c>
      <c r="Y15" s="166">
        <f t="shared" si="8"/>
        <v>0</v>
      </c>
    </row>
    <row r="16" spans="1:25" x14ac:dyDescent="0.2">
      <c r="A16" s="6" t="s">
        <v>4</v>
      </c>
      <c r="B16" s="5" t="s">
        <v>32</v>
      </c>
      <c r="C16" s="90"/>
      <c r="D16" s="107">
        <f>投入係数表!AO16</f>
        <v>3.4542314335060447E-3</v>
      </c>
      <c r="E16" s="110">
        <f t="shared" si="9"/>
        <v>0.34542314335060448</v>
      </c>
      <c r="F16" s="85">
        <f>分析係数表!C19</f>
        <v>3.2631144155307767E-2</v>
      </c>
      <c r="G16" s="110">
        <f t="shared" si="0"/>
        <v>1.1271552385253115E-2</v>
      </c>
      <c r="H16" s="110">
        <v>1.9434317119508018E-2</v>
      </c>
      <c r="I16" s="110">
        <f t="shared" si="1"/>
        <v>1.9434317119508018E-2</v>
      </c>
      <c r="J16" s="85">
        <f>分析係数表!G19</f>
        <v>5.8988764044943819E-2</v>
      </c>
      <c r="K16" s="111">
        <f t="shared" si="2"/>
        <v>1.1464063469372706E-3</v>
      </c>
      <c r="L16" s="79"/>
      <c r="M16" s="80"/>
      <c r="N16" s="81">
        <f>分析係数表!H19</f>
        <v>-1.1952667436949679E-4</v>
      </c>
      <c r="O16" s="82">
        <f t="shared" si="3"/>
        <v>-9.1374171208833137E-4</v>
      </c>
      <c r="P16" s="76">
        <f>分析係数表!C19</f>
        <v>3.2631144155307767E-2</v>
      </c>
      <c r="Q16" s="82">
        <f t="shared" si="4"/>
        <v>-2.9816437527872067E-5</v>
      </c>
      <c r="R16" s="83">
        <v>1.9182546475626674E-4</v>
      </c>
      <c r="S16" s="84">
        <f t="shared" si="5"/>
        <v>1.9626142584264285E-2</v>
      </c>
      <c r="T16" s="85">
        <f>分析係数表!F19</f>
        <v>0.2443820224719101</v>
      </c>
      <c r="U16" s="86">
        <f t="shared" si="6"/>
        <v>4.7962764180645859E-3</v>
      </c>
      <c r="V16" s="87">
        <f>分析係数表!D19</f>
        <v>4.49438202247191E-2</v>
      </c>
      <c r="W16" s="167">
        <f t="shared" si="7"/>
        <v>0</v>
      </c>
      <c r="X16" s="76">
        <f>分析係数表!E19</f>
        <v>4.7752808988764044E-2</v>
      </c>
      <c r="Y16" s="166">
        <f t="shared" si="8"/>
        <v>0</v>
      </c>
    </row>
    <row r="17" spans="1:25" x14ac:dyDescent="0.2">
      <c r="A17" s="6" t="s">
        <v>5</v>
      </c>
      <c r="B17" s="5" t="s">
        <v>33</v>
      </c>
      <c r="C17" s="90"/>
      <c r="D17" s="107">
        <f>投入係数表!AO17</f>
        <v>3.4542314335060447E-3</v>
      </c>
      <c r="E17" s="110">
        <f t="shared" si="9"/>
        <v>0.34542314335060448</v>
      </c>
      <c r="F17" s="85">
        <f>分析係数表!C20</f>
        <v>6.4516129032258118E-2</v>
      </c>
      <c r="G17" s="110">
        <f t="shared" si="0"/>
        <v>2.228536408713579E-2</v>
      </c>
      <c r="H17" s="110">
        <v>3.3571323773036718E-2</v>
      </c>
      <c r="I17" s="110">
        <f t="shared" si="1"/>
        <v>3.3571323773036718E-2</v>
      </c>
      <c r="J17" s="85">
        <f>分析係数表!G20</f>
        <v>0.10153846153846154</v>
      </c>
      <c r="K17" s="111">
        <f t="shared" si="2"/>
        <v>3.4087805677237284E-3</v>
      </c>
      <c r="L17" s="79"/>
      <c r="M17" s="80"/>
      <c r="N17" s="81">
        <f>分析係数表!H20</f>
        <v>5.9763337184748399E-4</v>
      </c>
      <c r="O17" s="82">
        <f t="shared" si="3"/>
        <v>4.5687085604416569E-3</v>
      </c>
      <c r="P17" s="76">
        <f>分析係数表!C20</f>
        <v>6.4516129032258118E-2</v>
      </c>
      <c r="Q17" s="82">
        <f t="shared" si="4"/>
        <v>2.9475539099623615E-4</v>
      </c>
      <c r="R17" s="83">
        <v>6.9571850323328914E-4</v>
      </c>
      <c r="S17" s="84">
        <f t="shared" si="5"/>
        <v>3.4267042276270004E-2</v>
      </c>
      <c r="T17" s="85">
        <f>分析係数表!F20</f>
        <v>0.22461538461538461</v>
      </c>
      <c r="U17" s="86">
        <f t="shared" si="6"/>
        <v>7.6969048805160317E-3</v>
      </c>
      <c r="V17" s="87">
        <f>分析係数表!D20</f>
        <v>1.2307692307692308E-2</v>
      </c>
      <c r="W17" s="167">
        <f t="shared" si="7"/>
        <v>0</v>
      </c>
      <c r="X17" s="76">
        <f>分析係数表!E20</f>
        <v>1.2307692307692308E-2</v>
      </c>
      <c r="Y17" s="166">
        <f t="shared" si="8"/>
        <v>0</v>
      </c>
    </row>
    <row r="18" spans="1:25" x14ac:dyDescent="0.2">
      <c r="A18" s="6" t="s">
        <v>6</v>
      </c>
      <c r="B18" s="5" t="s">
        <v>34</v>
      </c>
      <c r="C18" s="90"/>
      <c r="D18" s="107">
        <f>投入係数表!AO18</f>
        <v>5.1813471502590676E-3</v>
      </c>
      <c r="E18" s="110">
        <f t="shared" si="9"/>
        <v>0.5181347150259068</v>
      </c>
      <c r="F18" s="85">
        <f>分析係数表!C21</f>
        <v>0.91527001862197399</v>
      </c>
      <c r="G18" s="110">
        <f t="shared" si="0"/>
        <v>0.47423317027045292</v>
      </c>
      <c r="H18" s="110">
        <v>0.74768644530077344</v>
      </c>
      <c r="I18" s="110">
        <f t="shared" si="1"/>
        <v>0.74768644530077344</v>
      </c>
      <c r="J18" s="85">
        <f>分析係数表!G21</f>
        <v>0.28514332965821387</v>
      </c>
      <c r="K18" s="111">
        <f t="shared" si="2"/>
        <v>0.21319780255337653</v>
      </c>
      <c r="L18" s="79"/>
      <c r="M18" s="80"/>
      <c r="N18" s="81">
        <f>分析係数表!H21</f>
        <v>9.9605561974580657E-4</v>
      </c>
      <c r="O18" s="82">
        <f t="shared" si="3"/>
        <v>7.6145142674027616E-3</v>
      </c>
      <c r="P18" s="76">
        <f>分析係数表!C21</f>
        <v>0.91527001862197399</v>
      </c>
      <c r="Q18" s="82">
        <f t="shared" si="4"/>
        <v>6.9693366153230126E-3</v>
      </c>
      <c r="R18" s="83">
        <v>1.4600127447495597E-2</v>
      </c>
      <c r="S18" s="84">
        <f t="shared" si="5"/>
        <v>0.76228657274826905</v>
      </c>
      <c r="T18" s="85">
        <f>分析係数表!F21</f>
        <v>0.42530319735391398</v>
      </c>
      <c r="U18" s="86">
        <f t="shared" si="6"/>
        <v>0.32420291668979578</v>
      </c>
      <c r="V18" s="87">
        <f>分析係数表!D21</f>
        <v>8.7513781697905177E-2</v>
      </c>
      <c r="W18" s="167">
        <f t="shared" si="7"/>
        <v>0</v>
      </c>
      <c r="X18" s="76">
        <f>分析係数表!E21</f>
        <v>7.5661521499448728E-2</v>
      </c>
      <c r="Y18" s="166">
        <f t="shared" si="8"/>
        <v>0</v>
      </c>
    </row>
    <row r="19" spans="1:25" x14ac:dyDescent="0.2">
      <c r="A19" s="6" t="s">
        <v>7</v>
      </c>
      <c r="B19" s="5" t="s">
        <v>268</v>
      </c>
      <c r="C19" s="90"/>
      <c r="D19" s="107">
        <f>投入係数表!AO19</f>
        <v>0</v>
      </c>
      <c r="E19" s="110">
        <f t="shared" si="9"/>
        <v>0</v>
      </c>
      <c r="F19" s="85">
        <f>分析係数表!C22</f>
        <v>0.14107142857142863</v>
      </c>
      <c r="G19" s="110">
        <f t="shared" si="0"/>
        <v>0</v>
      </c>
      <c r="H19" s="110">
        <v>6.0525335027041115E-3</v>
      </c>
      <c r="I19" s="110">
        <f t="shared" si="1"/>
        <v>6.0525335027041115E-3</v>
      </c>
      <c r="J19" s="85">
        <f>分析係数表!G22</f>
        <v>0.19425587467362923</v>
      </c>
      <c r="K19" s="111">
        <f t="shared" si="2"/>
        <v>1.175740189559232E-3</v>
      </c>
      <c r="L19" s="79"/>
      <c r="M19" s="80"/>
      <c r="N19" s="81">
        <f>分析係数表!H22</f>
        <v>3.9842224789832265E-5</v>
      </c>
      <c r="O19" s="82">
        <f t="shared" si="3"/>
        <v>3.0458057069611047E-4</v>
      </c>
      <c r="P19" s="76">
        <f>分析係数表!C22</f>
        <v>0.14107142857142863</v>
      </c>
      <c r="Q19" s="82">
        <f t="shared" si="4"/>
        <v>4.2967616223201315E-5</v>
      </c>
      <c r="R19" s="83">
        <v>3.6104925442330204E-4</v>
      </c>
      <c r="S19" s="84">
        <f t="shared" si="5"/>
        <v>6.4135827571274139E-3</v>
      </c>
      <c r="T19" s="85">
        <f>分析係数表!F22</f>
        <v>0.41148825065274153</v>
      </c>
      <c r="U19" s="86">
        <f t="shared" si="6"/>
        <v>2.6391139491469462E-3</v>
      </c>
      <c r="V19" s="87">
        <f>分析係数表!D22</f>
        <v>6.2663185378590081E-3</v>
      </c>
      <c r="W19" s="167">
        <f t="shared" si="7"/>
        <v>0</v>
      </c>
      <c r="X19" s="76">
        <f>分析係数表!E22</f>
        <v>5.2219321148825066E-3</v>
      </c>
      <c r="Y19" s="166">
        <f t="shared" si="8"/>
        <v>0</v>
      </c>
    </row>
    <row r="20" spans="1:25" x14ac:dyDescent="0.2">
      <c r="A20" s="6" t="s">
        <v>8</v>
      </c>
      <c r="B20" s="5" t="s">
        <v>269</v>
      </c>
      <c r="C20" s="90"/>
      <c r="D20" s="107">
        <f>投入係数表!AO20</f>
        <v>0</v>
      </c>
      <c r="E20" s="110">
        <f t="shared" si="9"/>
        <v>0</v>
      </c>
      <c r="F20" s="85">
        <f>分析係数表!C23</f>
        <v>0</v>
      </c>
      <c r="G20" s="110">
        <f t="shared" si="0"/>
        <v>0</v>
      </c>
      <c r="H20" s="110">
        <v>0</v>
      </c>
      <c r="I20" s="110">
        <f t="shared" si="1"/>
        <v>0</v>
      </c>
      <c r="J20" s="85">
        <f>分析係数表!G23</f>
        <v>0.21448999046711154</v>
      </c>
      <c r="K20" s="111">
        <f t="shared" si="2"/>
        <v>0</v>
      </c>
      <c r="L20" s="79"/>
      <c r="M20" s="80"/>
      <c r="N20" s="81">
        <f>分析係数表!H23</f>
        <v>3.9842224789832265E-5</v>
      </c>
      <c r="O20" s="82">
        <f t="shared" si="3"/>
        <v>3.0458057069611047E-4</v>
      </c>
      <c r="P20" s="76">
        <f>分析係数表!C23</f>
        <v>0</v>
      </c>
      <c r="Q20" s="82">
        <f t="shared" si="4"/>
        <v>0</v>
      </c>
      <c r="R20" s="83">
        <v>0</v>
      </c>
      <c r="S20" s="84">
        <f t="shared" si="5"/>
        <v>0</v>
      </c>
      <c r="T20" s="85">
        <f>分析係数表!F23</f>
        <v>0.43755958055290756</v>
      </c>
      <c r="U20" s="86">
        <f t="shared" si="6"/>
        <v>0</v>
      </c>
      <c r="V20" s="87">
        <f>分析係数表!D23</f>
        <v>4.9571020019065777E-2</v>
      </c>
      <c r="W20" s="167">
        <f t="shared" si="7"/>
        <v>0</v>
      </c>
      <c r="X20" s="76">
        <f>分析係数表!E23</f>
        <v>4.38512869399428E-2</v>
      </c>
      <c r="Y20" s="166">
        <f t="shared" si="8"/>
        <v>0</v>
      </c>
    </row>
    <row r="21" spans="1:25" x14ac:dyDescent="0.2">
      <c r="A21" s="6" t="s">
        <v>9</v>
      </c>
      <c r="B21" s="5" t="s">
        <v>270</v>
      </c>
      <c r="C21" s="90"/>
      <c r="D21" s="107">
        <f>投入係数表!AO21</f>
        <v>5.1813471502590676E-3</v>
      </c>
      <c r="E21" s="110">
        <f t="shared" si="9"/>
        <v>0.5181347150259068</v>
      </c>
      <c r="F21" s="85">
        <f>分析係数表!C24</f>
        <v>1</v>
      </c>
      <c r="G21" s="110">
        <f t="shared" si="0"/>
        <v>0.5181347150259068</v>
      </c>
      <c r="H21" s="110">
        <v>0.67127109132360996</v>
      </c>
      <c r="I21" s="110">
        <f t="shared" si="1"/>
        <v>0.67127109132360996</v>
      </c>
      <c r="J21" s="85">
        <f>分析係数表!G24</f>
        <v>0.20760410380205191</v>
      </c>
      <c r="K21" s="111">
        <f t="shared" si="2"/>
        <v>0.1393586333224634</v>
      </c>
      <c r="L21" s="79"/>
      <c r="M21" s="80"/>
      <c r="N21" s="81">
        <f>分析係数表!H24</f>
        <v>3.9842224789832264E-4</v>
      </c>
      <c r="O21" s="82">
        <f t="shared" si="3"/>
        <v>3.0458057069611046E-3</v>
      </c>
      <c r="P21" s="76">
        <f>分析係数表!C24</f>
        <v>1</v>
      </c>
      <c r="Q21" s="82">
        <f t="shared" si="4"/>
        <v>3.0458057069611046E-3</v>
      </c>
      <c r="R21" s="83">
        <v>6.5107262062058116E-3</v>
      </c>
      <c r="S21" s="84">
        <f t="shared" si="5"/>
        <v>0.67778181752981581</v>
      </c>
      <c r="T21" s="85">
        <f>分析係数表!F24</f>
        <v>0.38986119493059745</v>
      </c>
      <c r="U21" s="86">
        <f t="shared" si="6"/>
        <v>0.26424082928440618</v>
      </c>
      <c r="V21" s="87">
        <f>分析係数表!D24</f>
        <v>0.12190706095353047</v>
      </c>
      <c r="W21" s="167">
        <f t="shared" si="7"/>
        <v>0</v>
      </c>
      <c r="X21" s="76">
        <f>分析係数表!E24</f>
        <v>0.12492456246228123</v>
      </c>
      <c r="Y21" s="166">
        <f t="shared" si="8"/>
        <v>0</v>
      </c>
    </row>
    <row r="22" spans="1:25" x14ac:dyDescent="0.2">
      <c r="A22" s="6" t="s">
        <v>10</v>
      </c>
      <c r="B22" s="5" t="s">
        <v>271</v>
      </c>
      <c r="C22" s="90"/>
      <c r="D22" s="107">
        <f>投入係数表!AO22</f>
        <v>8.6355785837651123E-3</v>
      </c>
      <c r="E22" s="110">
        <f t="shared" si="9"/>
        <v>0.86355785837651122</v>
      </c>
      <c r="F22" s="85">
        <f>分析係数表!C25</f>
        <v>2.3217247097844118E-2</v>
      </c>
      <c r="G22" s="110">
        <f t="shared" si="0"/>
        <v>2.0049436181212538E-2</v>
      </c>
      <c r="H22" s="110">
        <v>2.5049304798920084E-2</v>
      </c>
      <c r="I22" s="110">
        <f t="shared" si="1"/>
        <v>2.5049304798920084E-2</v>
      </c>
      <c r="J22" s="85">
        <f>分析係数表!G25</f>
        <v>0.19607843137254902</v>
      </c>
      <c r="K22" s="111">
        <f t="shared" si="2"/>
        <v>4.9116283919451147E-3</v>
      </c>
      <c r="L22" s="79"/>
      <c r="M22" s="80"/>
      <c r="N22" s="81">
        <f>分析係数表!H25</f>
        <v>5.5779114705765173E-4</v>
      </c>
      <c r="O22" s="82">
        <f t="shared" si="3"/>
        <v>4.2641279897455463E-3</v>
      </c>
      <c r="P22" s="76">
        <f>分析係数表!C25</f>
        <v>2.3217247097844118E-2</v>
      </c>
      <c r="Q22" s="82">
        <f t="shared" si="4"/>
        <v>9.9001313194755662E-5</v>
      </c>
      <c r="R22" s="83">
        <v>3.3974747524813777E-4</v>
      </c>
      <c r="S22" s="84">
        <f t="shared" si="5"/>
        <v>2.5389052274168222E-2</v>
      </c>
      <c r="T22" s="85">
        <f>分析係数表!F25</f>
        <v>0.34640522875816993</v>
      </c>
      <c r="U22" s="86">
        <f t="shared" si="6"/>
        <v>8.7949004609863771E-3</v>
      </c>
      <c r="V22" s="87">
        <f>分析係数表!D25</f>
        <v>3.9215686274509803E-2</v>
      </c>
      <c r="W22" s="167">
        <f t="shared" si="7"/>
        <v>0</v>
      </c>
      <c r="X22" s="76">
        <f>分析係数表!E25</f>
        <v>3.9215686274509803E-2</v>
      </c>
      <c r="Y22" s="166">
        <f t="shared" si="8"/>
        <v>0</v>
      </c>
    </row>
    <row r="23" spans="1:25" x14ac:dyDescent="0.2">
      <c r="A23" s="6" t="s">
        <v>11</v>
      </c>
      <c r="B23" s="5" t="s">
        <v>35</v>
      </c>
      <c r="C23" s="90"/>
      <c r="D23" s="107">
        <f>投入係数表!AO23</f>
        <v>1.7271157167530224E-3</v>
      </c>
      <c r="E23" s="110">
        <f t="shared" si="9"/>
        <v>0.17271157167530224</v>
      </c>
      <c r="F23" s="85">
        <f>分析係数表!C26</f>
        <v>0.3263433813892529</v>
      </c>
      <c r="G23" s="110">
        <f t="shared" si="0"/>
        <v>5.6363278305570447E-2</v>
      </c>
      <c r="H23" s="110">
        <v>8.2250888369696434E-2</v>
      </c>
      <c r="I23" s="110">
        <f t="shared" si="1"/>
        <v>8.2250888369696434E-2</v>
      </c>
      <c r="J23" s="85">
        <f>分析係数表!G26</f>
        <v>0.19720279720279721</v>
      </c>
      <c r="K23" s="111">
        <f t="shared" si="2"/>
        <v>1.6220105258919159E-2</v>
      </c>
      <c r="L23" s="79"/>
      <c r="M23" s="80"/>
      <c r="N23" s="81">
        <f>分析係数表!H26</f>
        <v>1.195266743694968E-2</v>
      </c>
      <c r="O23" s="82">
        <f t="shared" si="3"/>
        <v>9.1374171208833135E-2</v>
      </c>
      <c r="P23" s="76">
        <f>分析係数表!C26</f>
        <v>0.3263433813892529</v>
      </c>
      <c r="Q23" s="82">
        <f t="shared" si="4"/>
        <v>2.9819356003931125E-2</v>
      </c>
      <c r="R23" s="83">
        <v>3.1637519885172237E-2</v>
      </c>
      <c r="S23" s="84">
        <f t="shared" si="5"/>
        <v>0.11388840825486868</v>
      </c>
      <c r="T23" s="85">
        <f>分析係数表!F26</f>
        <v>0.33496503496503499</v>
      </c>
      <c r="U23" s="86">
        <f t="shared" si="6"/>
        <v>3.8148634653204269E-2</v>
      </c>
      <c r="V23" s="87">
        <f>分析係数表!D26</f>
        <v>7.8321678321678329E-2</v>
      </c>
      <c r="W23" s="167">
        <f t="shared" si="7"/>
        <v>0</v>
      </c>
      <c r="X23" s="76">
        <f>分析係数表!E26</f>
        <v>8.3216783216783219E-2</v>
      </c>
      <c r="Y23" s="166">
        <f t="shared" si="8"/>
        <v>0</v>
      </c>
    </row>
    <row r="24" spans="1:25" x14ac:dyDescent="0.2">
      <c r="A24" s="6" t="s">
        <v>12</v>
      </c>
      <c r="B24" s="5" t="s">
        <v>365</v>
      </c>
      <c r="C24" s="90"/>
      <c r="D24" s="107">
        <f>投入係数表!AO24</f>
        <v>0</v>
      </c>
      <c r="E24" s="110">
        <f t="shared" si="9"/>
        <v>0</v>
      </c>
      <c r="F24" s="85">
        <f>分析係数表!C27</f>
        <v>4.6641791044776171E-2</v>
      </c>
      <c r="G24" s="110">
        <f t="shared" si="0"/>
        <v>0</v>
      </c>
      <c r="H24" s="110">
        <v>1.6485932967299738E-3</v>
      </c>
      <c r="I24" s="110">
        <f t="shared" si="1"/>
        <v>1.6485932967299738E-3</v>
      </c>
      <c r="J24" s="85">
        <f>分析係数表!G27</f>
        <v>0.18461538461538463</v>
      </c>
      <c r="K24" s="111">
        <f t="shared" si="2"/>
        <v>3.0435568555014901E-4</v>
      </c>
      <c r="L24" s="79"/>
      <c r="M24" s="80"/>
      <c r="N24" s="81">
        <f>分析係数表!H27</f>
        <v>1.1394876289892027E-2</v>
      </c>
      <c r="O24" s="82">
        <f t="shared" si="3"/>
        <v>8.711004321908758E-2</v>
      </c>
      <c r="P24" s="76">
        <f>分析係数表!C27</f>
        <v>4.6641791044776171E-2</v>
      </c>
      <c r="Q24" s="82">
        <f t="shared" si="4"/>
        <v>4.0629684337261046E-3</v>
      </c>
      <c r="R24" s="83">
        <v>4.075773489368357E-3</v>
      </c>
      <c r="S24" s="84">
        <f t="shared" si="5"/>
        <v>5.7243667860983304E-3</v>
      </c>
      <c r="T24" s="85">
        <f>分析係数表!F27</f>
        <v>0.35384615384615387</v>
      </c>
      <c r="U24" s="86">
        <f t="shared" si="6"/>
        <v>2.0255451704655632E-3</v>
      </c>
      <c r="V24" s="87">
        <f>分析係数表!D27</f>
        <v>3.0769230769230771E-2</v>
      </c>
      <c r="W24" s="167">
        <f t="shared" si="7"/>
        <v>0</v>
      </c>
      <c r="X24" s="76">
        <f>分析係数表!E27</f>
        <v>4.6153846153846156E-2</v>
      </c>
      <c r="Y24" s="166">
        <f t="shared" si="8"/>
        <v>0</v>
      </c>
    </row>
    <row r="25" spans="1:25" x14ac:dyDescent="0.2">
      <c r="A25" s="6" t="s">
        <v>13</v>
      </c>
      <c r="B25" s="5" t="s">
        <v>191</v>
      </c>
      <c r="C25" s="90"/>
      <c r="D25" s="107">
        <f>投入係数表!AO25</f>
        <v>0</v>
      </c>
      <c r="E25" s="110">
        <f t="shared" si="9"/>
        <v>0</v>
      </c>
      <c r="F25" s="85">
        <f>分析係数表!C28</f>
        <v>2.8632025450689325E-2</v>
      </c>
      <c r="G25" s="110">
        <f t="shared" si="0"/>
        <v>0</v>
      </c>
      <c r="H25" s="110">
        <v>4.0344716035466532E-3</v>
      </c>
      <c r="I25" s="110">
        <f t="shared" si="1"/>
        <v>4.0344716035466532E-3</v>
      </c>
      <c r="J25" s="85">
        <f>分析係数表!G28</f>
        <v>0.12903225806451613</v>
      </c>
      <c r="K25" s="111">
        <f t="shared" si="2"/>
        <v>5.2057698110279397E-4</v>
      </c>
      <c r="L25" s="79"/>
      <c r="M25" s="80"/>
      <c r="N25" s="81">
        <f>分析係数表!H28</f>
        <v>2.2510857006255228E-2</v>
      </c>
      <c r="O25" s="82">
        <f t="shared" si="3"/>
        <v>0.1720880224433024</v>
      </c>
      <c r="P25" s="76">
        <f>分析係数表!C28</f>
        <v>2.8632025450689325E-2</v>
      </c>
      <c r="Q25" s="82">
        <f t="shared" si="4"/>
        <v>4.9272286383554298E-3</v>
      </c>
      <c r="R25" s="83">
        <v>5.0750447049199383E-3</v>
      </c>
      <c r="S25" s="84">
        <f t="shared" si="5"/>
        <v>9.1095163084665906E-3</v>
      </c>
      <c r="T25" s="85">
        <f>分析係数表!F28</f>
        <v>0.22580645161290322</v>
      </c>
      <c r="U25" s="86">
        <f t="shared" si="6"/>
        <v>2.056987553524714E-3</v>
      </c>
      <c r="V25" s="87">
        <f>分析係数表!D28</f>
        <v>0.15207373271889402</v>
      </c>
      <c r="W25" s="167">
        <f t="shared" si="7"/>
        <v>0</v>
      </c>
      <c r="X25" s="76">
        <f>分析係数表!E28</f>
        <v>9.6774193548387094E-2</v>
      </c>
      <c r="Y25" s="166">
        <f t="shared" si="8"/>
        <v>0</v>
      </c>
    </row>
    <row r="26" spans="1:25" x14ac:dyDescent="0.2">
      <c r="A26" s="6" t="s">
        <v>14</v>
      </c>
      <c r="B26" s="5" t="s">
        <v>50</v>
      </c>
      <c r="C26" s="90"/>
      <c r="D26" s="107">
        <f>投入係数表!AO26</f>
        <v>3.7996545768566495E-2</v>
      </c>
      <c r="E26" s="110">
        <f t="shared" si="9"/>
        <v>3.7996545768566494</v>
      </c>
      <c r="F26" s="85">
        <f>分析係数表!C29</f>
        <v>0.63560732113144758</v>
      </c>
      <c r="G26" s="110">
        <f t="shared" si="0"/>
        <v>2.4150882668206988</v>
      </c>
      <c r="H26" s="110">
        <v>2.6888409380779059</v>
      </c>
      <c r="I26" s="110">
        <f t="shared" si="1"/>
        <v>2.6888409380779059</v>
      </c>
      <c r="J26" s="85">
        <f>分析係数表!G29</f>
        <v>0.25937031484257872</v>
      </c>
      <c r="K26" s="111">
        <f t="shared" si="2"/>
        <v>0.69740552067088113</v>
      </c>
      <c r="L26" s="79"/>
      <c r="M26" s="80"/>
      <c r="N26" s="81">
        <f>分析係数表!H29</f>
        <v>1.0239451770986892E-2</v>
      </c>
      <c r="O26" s="82">
        <f t="shared" si="3"/>
        <v>7.8277206668900395E-2</v>
      </c>
      <c r="P26" s="76">
        <f>分析係数表!C29</f>
        <v>0.63560732113144758</v>
      </c>
      <c r="Q26" s="82">
        <f t="shared" si="4"/>
        <v>4.9753565636472465E-2</v>
      </c>
      <c r="R26" s="83">
        <v>6.1890063064140383E-2</v>
      </c>
      <c r="S26" s="84">
        <f t="shared" si="5"/>
        <v>2.7507310011420465</v>
      </c>
      <c r="T26" s="85">
        <f>分析係数表!F29</f>
        <v>0.38680659670164919</v>
      </c>
      <c r="U26" s="86">
        <f t="shared" si="6"/>
        <v>1.0640008969934753</v>
      </c>
      <c r="V26" s="87">
        <f>分析係数表!D29</f>
        <v>0.1184407796101949</v>
      </c>
      <c r="W26" s="167">
        <f t="shared" si="7"/>
        <v>0</v>
      </c>
      <c r="X26" s="76">
        <f>分析係数表!E29</f>
        <v>6.5967016491754127E-2</v>
      </c>
      <c r="Y26" s="166">
        <f t="shared" si="8"/>
        <v>0</v>
      </c>
    </row>
    <row r="27" spans="1:25" x14ac:dyDescent="0.2">
      <c r="A27" s="6" t="s">
        <v>15</v>
      </c>
      <c r="B27" s="5" t="s">
        <v>36</v>
      </c>
      <c r="C27" s="90"/>
      <c r="D27" s="107">
        <f>投入係数表!AO27</f>
        <v>0</v>
      </c>
      <c r="E27" s="110">
        <f t="shared" si="9"/>
        <v>0</v>
      </c>
      <c r="F27" s="85">
        <f>分析係数表!C30</f>
        <v>1</v>
      </c>
      <c r="G27" s="110">
        <f t="shared" si="0"/>
        <v>0</v>
      </c>
      <c r="H27" s="110">
        <v>0.2296294444675398</v>
      </c>
      <c r="I27" s="110">
        <f t="shared" si="1"/>
        <v>0.2296294444675398</v>
      </c>
      <c r="J27" s="85">
        <f>分析係数表!G30</f>
        <v>0.34552666372851476</v>
      </c>
      <c r="K27" s="111">
        <f t="shared" si="2"/>
        <v>7.9343095840701275E-2</v>
      </c>
      <c r="L27" s="79"/>
      <c r="M27" s="80"/>
      <c r="N27" s="81">
        <f>分析係数表!H30</f>
        <v>0</v>
      </c>
      <c r="O27" s="82">
        <f t="shared" si="3"/>
        <v>0</v>
      </c>
      <c r="P27" s="76">
        <f>分析係数表!C30</f>
        <v>1</v>
      </c>
      <c r="Q27" s="82">
        <f t="shared" si="4"/>
        <v>0</v>
      </c>
      <c r="R27" s="83">
        <v>1.2942126796244008E-2</v>
      </c>
      <c r="S27" s="84">
        <f t="shared" si="5"/>
        <v>0.24257157126378381</v>
      </c>
      <c r="T27" s="85">
        <f>分析係数表!F30</f>
        <v>0.44072278536800352</v>
      </c>
      <c r="U27" s="86">
        <f t="shared" si="6"/>
        <v>0.10690681853846797</v>
      </c>
      <c r="V27" s="87">
        <f>分析係数表!D30</f>
        <v>0.15998237108858529</v>
      </c>
      <c r="W27" s="167">
        <f t="shared" si="7"/>
        <v>0</v>
      </c>
      <c r="X27" s="76">
        <f>分析係数表!E30</f>
        <v>8.153371529308065E-2</v>
      </c>
      <c r="Y27" s="166">
        <f t="shared" si="8"/>
        <v>0</v>
      </c>
    </row>
    <row r="28" spans="1:25" x14ac:dyDescent="0.2">
      <c r="A28" s="6" t="s">
        <v>16</v>
      </c>
      <c r="B28" s="5" t="s">
        <v>192</v>
      </c>
      <c r="C28" s="90"/>
      <c r="D28" s="107">
        <f>投入係数表!AO28</f>
        <v>3.4542314335060447E-3</v>
      </c>
      <c r="E28" s="110">
        <f t="shared" si="9"/>
        <v>0.34542314335060448</v>
      </c>
      <c r="F28" s="85">
        <f>分析係数表!C31</f>
        <v>3.6128152692569859E-2</v>
      </c>
      <c r="G28" s="110">
        <f t="shared" si="0"/>
        <v>1.2479500066518085E-2</v>
      </c>
      <c r="H28" s="110">
        <v>3.6233763424566849E-2</v>
      </c>
      <c r="I28" s="110">
        <f t="shared" si="1"/>
        <v>3.6233763424566849E-2</v>
      </c>
      <c r="J28" s="85">
        <f>分析係数表!G31</f>
        <v>5.6603773584905662E-2</v>
      </c>
      <c r="K28" s="111">
        <f t="shared" si="2"/>
        <v>2.0509677410132181E-3</v>
      </c>
      <c r="L28" s="79"/>
      <c r="M28" s="80"/>
      <c r="N28" s="81">
        <f>分析係数表!H31</f>
        <v>2.4303757121797682E-2</v>
      </c>
      <c r="O28" s="82">
        <f t="shared" si="3"/>
        <v>0.18579414812462738</v>
      </c>
      <c r="P28" s="76">
        <f>分析係数表!C31</f>
        <v>3.6128152692569859E-2</v>
      </c>
      <c r="Q28" s="82">
        <f t="shared" si="4"/>
        <v>6.7123993528324802E-3</v>
      </c>
      <c r="R28" s="83">
        <v>7.6763713647279115E-3</v>
      </c>
      <c r="S28" s="84">
        <f t="shared" si="5"/>
        <v>4.3910134789294758E-2</v>
      </c>
      <c r="T28" s="85">
        <f>分析係数表!F31</f>
        <v>0.33962264150943394</v>
      </c>
      <c r="U28" s="86">
        <f t="shared" si="6"/>
        <v>1.4912875966175578E-2</v>
      </c>
      <c r="V28" s="87">
        <f>分析係数表!D31</f>
        <v>0</v>
      </c>
      <c r="W28" s="167">
        <f t="shared" si="7"/>
        <v>0</v>
      </c>
      <c r="X28" s="76">
        <f>分析係数表!E31</f>
        <v>0</v>
      </c>
      <c r="Y28" s="166">
        <f t="shared" si="8"/>
        <v>0</v>
      </c>
    </row>
    <row r="29" spans="1:25" x14ac:dyDescent="0.2">
      <c r="A29" s="6" t="s">
        <v>17</v>
      </c>
      <c r="B29" s="5" t="s">
        <v>272</v>
      </c>
      <c r="C29" s="90"/>
      <c r="D29" s="107">
        <f>投入係数表!AO29</f>
        <v>1.7271157167530224E-3</v>
      </c>
      <c r="E29" s="110">
        <f t="shared" si="9"/>
        <v>0.17271157167530224</v>
      </c>
      <c r="F29" s="85">
        <f>分析係数表!C32</f>
        <v>1</v>
      </c>
      <c r="G29" s="110">
        <f t="shared" si="0"/>
        <v>0.17271157167530224</v>
      </c>
      <c r="H29" s="110">
        <v>0.3042982281542676</v>
      </c>
      <c r="I29" s="110">
        <f t="shared" si="1"/>
        <v>0.3042982281542676</v>
      </c>
      <c r="J29" s="85">
        <f>分析係数表!G32</f>
        <v>0.14012738853503184</v>
      </c>
      <c r="K29" s="111">
        <f t="shared" si="2"/>
        <v>4.2640516047094824E-2</v>
      </c>
      <c r="L29" s="79"/>
      <c r="M29" s="80"/>
      <c r="N29" s="81">
        <f>分析係数表!H32</f>
        <v>7.0919160125901427E-3</v>
      </c>
      <c r="O29" s="82">
        <f t="shared" si="3"/>
        <v>5.4215341583907659E-2</v>
      </c>
      <c r="P29" s="76">
        <f>分析係数表!C32</f>
        <v>1</v>
      </c>
      <c r="Q29" s="82">
        <f t="shared" si="4"/>
        <v>5.4215341583907659E-2</v>
      </c>
      <c r="R29" s="83">
        <v>6.5462136178706165E-2</v>
      </c>
      <c r="S29" s="84">
        <f t="shared" si="5"/>
        <v>0.36976036433297377</v>
      </c>
      <c r="T29" s="85">
        <f>分析係数表!F32</f>
        <v>0.48195329087048833</v>
      </c>
      <c r="U29" s="86">
        <f t="shared" si="6"/>
        <v>0.17820722442374745</v>
      </c>
      <c r="V29" s="87">
        <f>分析係数表!D32</f>
        <v>1.0615711252653927E-2</v>
      </c>
      <c r="W29" s="167">
        <f t="shared" si="7"/>
        <v>0</v>
      </c>
      <c r="X29" s="76">
        <f>分析係数表!E32</f>
        <v>1.4861995753715499E-2</v>
      </c>
      <c r="Y29" s="166">
        <f t="shared" si="8"/>
        <v>0</v>
      </c>
    </row>
    <row r="30" spans="1:25" x14ac:dyDescent="0.2">
      <c r="A30" s="6" t="s">
        <v>18</v>
      </c>
      <c r="B30" s="5" t="s">
        <v>273</v>
      </c>
      <c r="C30" s="90"/>
      <c r="D30" s="107">
        <f>投入係数表!AO30</f>
        <v>1.0362694300518135E-2</v>
      </c>
      <c r="E30" s="110">
        <f t="shared" si="9"/>
        <v>1.0362694300518136</v>
      </c>
      <c r="F30" s="85">
        <f>分析係数表!C33</f>
        <v>1</v>
      </c>
      <c r="G30" s="110">
        <f t="shared" si="0"/>
        <v>1.0362694300518136</v>
      </c>
      <c r="H30" s="110">
        <v>1.5736635120223195</v>
      </c>
      <c r="I30" s="110">
        <f t="shared" si="1"/>
        <v>1.5736635120223195</v>
      </c>
      <c r="J30" s="85">
        <f>分析係数表!G33</f>
        <v>0.50577557755775582</v>
      </c>
      <c r="K30" s="111">
        <f t="shared" si="2"/>
        <v>0.79592057167465502</v>
      </c>
      <c r="L30" s="79"/>
      <c r="M30" s="80"/>
      <c r="N30" s="81">
        <f>分析係数表!H33</f>
        <v>1.0358978445356389E-3</v>
      </c>
      <c r="O30" s="82">
        <f t="shared" si="3"/>
        <v>7.9190948380988731E-3</v>
      </c>
      <c r="P30" s="76">
        <f>分析係数表!C33</f>
        <v>1</v>
      </c>
      <c r="Q30" s="82">
        <f t="shared" si="4"/>
        <v>7.9190948380988731E-3</v>
      </c>
      <c r="R30" s="83">
        <v>1.5838399390518669E-2</v>
      </c>
      <c r="S30" s="84">
        <f t="shared" si="5"/>
        <v>1.5895019114128381</v>
      </c>
      <c r="T30" s="85">
        <f>分析係数表!F33</f>
        <v>0.6410891089108911</v>
      </c>
      <c r="U30" s="86">
        <f t="shared" si="6"/>
        <v>1.0190123639998145</v>
      </c>
      <c r="V30" s="87">
        <f>分析係数表!D33</f>
        <v>2.3927392739273929E-2</v>
      </c>
      <c r="W30" s="167">
        <f t="shared" si="7"/>
        <v>0</v>
      </c>
      <c r="X30" s="76">
        <f>分析係数表!E33</f>
        <v>2.0627062706270627E-2</v>
      </c>
      <c r="Y30" s="166">
        <f t="shared" si="8"/>
        <v>0</v>
      </c>
    </row>
    <row r="31" spans="1:25" x14ac:dyDescent="0.2">
      <c r="A31" s="6" t="s">
        <v>19</v>
      </c>
      <c r="B31" s="5" t="s">
        <v>274</v>
      </c>
      <c r="C31" s="90"/>
      <c r="D31" s="107">
        <f>投入係数表!AO31</f>
        <v>6.2176165803108807E-2</v>
      </c>
      <c r="E31" s="110">
        <f t="shared" si="9"/>
        <v>6.2176165803108807</v>
      </c>
      <c r="F31" s="85">
        <f>分析係数表!C34</f>
        <v>0.1150316455696202</v>
      </c>
      <c r="G31" s="110">
        <f t="shared" si="0"/>
        <v>0.71522266675411517</v>
      </c>
      <c r="H31" s="110">
        <v>0.82189742578560465</v>
      </c>
      <c r="I31" s="110">
        <f t="shared" si="1"/>
        <v>0.82189742578560465</v>
      </c>
      <c r="J31" s="85">
        <f>分析係数表!G34</f>
        <v>0.42702251876563802</v>
      </c>
      <c r="K31" s="111">
        <f t="shared" si="2"/>
        <v>0.35096870892596294</v>
      </c>
      <c r="L31" s="79"/>
      <c r="M31" s="80"/>
      <c r="N31" s="81">
        <f>分析係数表!H34</f>
        <v>0.17339336228535002</v>
      </c>
      <c r="O31" s="82">
        <f t="shared" si="3"/>
        <v>1.3255346436694728</v>
      </c>
      <c r="P31" s="76">
        <f>分析係数表!C34</f>
        <v>0.1150316455696202</v>
      </c>
      <c r="Q31" s="82">
        <f t="shared" si="4"/>
        <v>0.1524784313208396</v>
      </c>
      <c r="R31" s="83">
        <v>0.15930453195176908</v>
      </c>
      <c r="S31" s="84">
        <f t="shared" si="5"/>
        <v>0.98120195773737373</v>
      </c>
      <c r="T31" s="85">
        <f>分析係数表!F34</f>
        <v>0.70141784820683906</v>
      </c>
      <c r="U31" s="86">
        <f t="shared" si="6"/>
        <v>0.68823256585248649</v>
      </c>
      <c r="V31" s="87">
        <f>分析係数表!D34</f>
        <v>0.4553794829024187</v>
      </c>
      <c r="W31" s="167">
        <f t="shared" si="7"/>
        <v>0</v>
      </c>
      <c r="X31" s="76">
        <f>分析係数表!E34</f>
        <v>0.29190992493744788</v>
      </c>
      <c r="Y31" s="166">
        <f t="shared" si="8"/>
        <v>0</v>
      </c>
    </row>
    <row r="32" spans="1:25" x14ac:dyDescent="0.2">
      <c r="A32" s="6" t="s">
        <v>20</v>
      </c>
      <c r="B32" s="5" t="s">
        <v>37</v>
      </c>
      <c r="C32" s="90"/>
      <c r="D32" s="107">
        <f>投入係数表!AO32</f>
        <v>1.7271157167530224E-3</v>
      </c>
      <c r="E32" s="110">
        <f t="shared" si="9"/>
        <v>0.17271157167530224</v>
      </c>
      <c r="F32" s="85">
        <f>分析係数表!C35</f>
        <v>3.8036267138434332E-2</v>
      </c>
      <c r="G32" s="110">
        <f t="shared" si="0"/>
        <v>6.5693034781406446E-3</v>
      </c>
      <c r="H32" s="110">
        <v>3.5229982763920163E-2</v>
      </c>
      <c r="I32" s="110">
        <f t="shared" si="1"/>
        <v>3.5229982763920163E-2</v>
      </c>
      <c r="J32" s="85">
        <f>分析係数表!G35</f>
        <v>0.34782608695652173</v>
      </c>
      <c r="K32" s="111">
        <f t="shared" si="2"/>
        <v>1.2253907048320056E-2</v>
      </c>
      <c r="L32" s="79"/>
      <c r="M32" s="80"/>
      <c r="N32" s="81">
        <f>分析係数表!H35</f>
        <v>6.6058408701541893E-2</v>
      </c>
      <c r="O32" s="82">
        <f t="shared" si="3"/>
        <v>0.50499458621415116</v>
      </c>
      <c r="P32" s="76">
        <f>分析係数表!C35</f>
        <v>3.8036267138434332E-2</v>
      </c>
      <c r="Q32" s="82">
        <f t="shared" si="4"/>
        <v>1.9208108984704562E-2</v>
      </c>
      <c r="R32" s="83">
        <v>2.1957391680290081E-2</v>
      </c>
      <c r="S32" s="84">
        <f t="shared" si="5"/>
        <v>5.7187374444210244E-2</v>
      </c>
      <c r="T32" s="85">
        <f>分析係数表!F35</f>
        <v>0.69565217391304346</v>
      </c>
      <c r="U32" s="86">
        <f t="shared" si="6"/>
        <v>3.9782521352494084E-2</v>
      </c>
      <c r="V32" s="87">
        <f>分析係数表!D35</f>
        <v>0.27173913043478259</v>
      </c>
      <c r="W32" s="167">
        <f t="shared" si="7"/>
        <v>0</v>
      </c>
      <c r="X32" s="76">
        <f>分析係数表!E35</f>
        <v>0.25</v>
      </c>
      <c r="Y32" s="166">
        <f t="shared" si="8"/>
        <v>0</v>
      </c>
    </row>
    <row r="33" spans="1:25" x14ac:dyDescent="0.2">
      <c r="A33" s="6" t="s">
        <v>21</v>
      </c>
      <c r="B33" s="5" t="s">
        <v>38</v>
      </c>
      <c r="C33" s="90"/>
      <c r="D33" s="107">
        <f>投入係数表!AO33</f>
        <v>2.4179620034542316E-2</v>
      </c>
      <c r="E33" s="110">
        <f t="shared" si="9"/>
        <v>2.4179620034542317</v>
      </c>
      <c r="F33" s="85">
        <f>分析係数表!C36</f>
        <v>0.6983193277310924</v>
      </c>
      <c r="G33" s="110">
        <f t="shared" si="0"/>
        <v>1.6885096007314844</v>
      </c>
      <c r="H33" s="110">
        <v>1.794504158090982</v>
      </c>
      <c r="I33" s="110">
        <f t="shared" si="1"/>
        <v>1.794504158090982</v>
      </c>
      <c r="J33" s="85">
        <f>分析係数表!G36</f>
        <v>2.0048115477145148E-3</v>
      </c>
      <c r="K33" s="111">
        <f t="shared" si="2"/>
        <v>3.5976426585625138E-3</v>
      </c>
      <c r="L33" s="79"/>
      <c r="M33" s="80"/>
      <c r="N33" s="81">
        <f>分析係数表!H36</f>
        <v>0.13239571297661262</v>
      </c>
      <c r="O33" s="82">
        <f t="shared" si="3"/>
        <v>1.0121212364231751</v>
      </c>
      <c r="P33" s="76">
        <f>分析係数表!C36</f>
        <v>0.6983193277310924</v>
      </c>
      <c r="Q33" s="82">
        <f t="shared" si="4"/>
        <v>0.70678382140139362</v>
      </c>
      <c r="R33" s="83">
        <v>0.72287173810839167</v>
      </c>
      <c r="S33" s="84">
        <f t="shared" si="5"/>
        <v>2.5173758961993737</v>
      </c>
      <c r="T33" s="85">
        <f>分析係数表!F36</f>
        <v>0.90136327185244591</v>
      </c>
      <c r="U33" s="86">
        <f t="shared" si="6"/>
        <v>2.2690701742807509</v>
      </c>
      <c r="V33" s="87">
        <f>分析係数表!D36</f>
        <v>3.6086607858861267E-3</v>
      </c>
      <c r="W33" s="167">
        <f t="shared" si="7"/>
        <v>0</v>
      </c>
      <c r="X33" s="76">
        <f>分析係数表!E36</f>
        <v>4.0096230954290296E-4</v>
      </c>
      <c r="Y33" s="166">
        <f t="shared" si="8"/>
        <v>0</v>
      </c>
    </row>
    <row r="34" spans="1:25" x14ac:dyDescent="0.2">
      <c r="A34" s="6" t="s">
        <v>22</v>
      </c>
      <c r="B34" s="5" t="s">
        <v>377</v>
      </c>
      <c r="C34" s="90"/>
      <c r="D34" s="107">
        <f>投入係数表!AO34</f>
        <v>7.7720207253886009E-2</v>
      </c>
      <c r="E34" s="110">
        <f t="shared" si="9"/>
        <v>7.7720207253886011</v>
      </c>
      <c r="F34" s="85">
        <f>分析係数表!C37</f>
        <v>0.25193798449612403</v>
      </c>
      <c r="G34" s="110">
        <f t="shared" si="0"/>
        <v>1.958067237016508</v>
      </c>
      <c r="H34" s="110">
        <v>2.2495115841274909</v>
      </c>
      <c r="I34" s="110">
        <f t="shared" si="1"/>
        <v>2.2495115841274909</v>
      </c>
      <c r="J34" s="85">
        <f>分析係数表!G37</f>
        <v>0.36436436436436437</v>
      </c>
      <c r="K34" s="111">
        <f t="shared" si="2"/>
        <v>0.81964185848088755</v>
      </c>
      <c r="L34" s="79"/>
      <c r="M34" s="80"/>
      <c r="N34" s="81">
        <f>分析係数表!H37</f>
        <v>5.107773218056496E-2</v>
      </c>
      <c r="O34" s="82">
        <f t="shared" si="3"/>
        <v>0.39047229163241359</v>
      </c>
      <c r="P34" s="76">
        <f>分析係数表!C37</f>
        <v>0.25193798449612403</v>
      </c>
      <c r="Q34" s="82">
        <f t="shared" si="4"/>
        <v>9.8374802155453037E-2</v>
      </c>
      <c r="R34" s="83">
        <v>0.10927006815501898</v>
      </c>
      <c r="S34" s="84">
        <f t="shared" si="5"/>
        <v>2.3587816522825098</v>
      </c>
      <c r="T34" s="85">
        <f>分析係数表!F37</f>
        <v>0.67567567567567566</v>
      </c>
      <c r="U34" s="86">
        <f t="shared" si="6"/>
        <v>1.5937713866773715</v>
      </c>
      <c r="V34" s="87">
        <f>分析係数表!D37</f>
        <v>9.1091091091091092E-2</v>
      </c>
      <c r="W34" s="167">
        <f t="shared" si="7"/>
        <v>0</v>
      </c>
      <c r="X34" s="76">
        <f>分析係数表!E37</f>
        <v>7.6576576576576572E-2</v>
      </c>
      <c r="Y34" s="166">
        <f t="shared" si="8"/>
        <v>0</v>
      </c>
    </row>
    <row r="35" spans="1:25" x14ac:dyDescent="0.2">
      <c r="A35" s="6" t="s">
        <v>23</v>
      </c>
      <c r="B35" s="5" t="s">
        <v>193</v>
      </c>
      <c r="C35" s="90"/>
      <c r="D35" s="107">
        <f>投入係数表!AO35</f>
        <v>5.8721934369602762E-2</v>
      </c>
      <c r="E35" s="110">
        <f t="shared" si="9"/>
        <v>5.8721934369602762</v>
      </c>
      <c r="F35" s="85">
        <f>分析係数表!C38</f>
        <v>5.8638743455497355E-2</v>
      </c>
      <c r="G35" s="110">
        <f t="shared" si="0"/>
        <v>0.34433804447096894</v>
      </c>
      <c r="H35" s="110">
        <v>0.39543916377186461</v>
      </c>
      <c r="I35" s="110">
        <f t="shared" si="1"/>
        <v>0.39543916377186461</v>
      </c>
      <c r="J35" s="85">
        <f>分析係数表!G38</f>
        <v>6.6115702479338845E-2</v>
      </c>
      <c r="K35" s="111">
        <f t="shared" si="2"/>
        <v>2.6144738100619149E-2</v>
      </c>
      <c r="L35" s="79"/>
      <c r="M35" s="80"/>
      <c r="N35" s="81">
        <f>分析係数表!H38</f>
        <v>4.4663133989401971E-2</v>
      </c>
      <c r="O35" s="82">
        <f t="shared" si="3"/>
        <v>0.34143481975033985</v>
      </c>
      <c r="P35" s="76">
        <f>分析係数表!C38</f>
        <v>5.8638743455497355E-2</v>
      </c>
      <c r="Q35" s="82">
        <f t="shared" si="4"/>
        <v>2.0021308802114161E-2</v>
      </c>
      <c r="R35" s="83">
        <v>2.2448355426938554E-2</v>
      </c>
      <c r="S35" s="84">
        <f t="shared" si="5"/>
        <v>0.41788751919880318</v>
      </c>
      <c r="T35" s="85">
        <f>分析係数表!F38</f>
        <v>0.57851239669421484</v>
      </c>
      <c r="U35" s="86">
        <f t="shared" si="6"/>
        <v>0.24175311028029933</v>
      </c>
      <c r="V35" s="87">
        <f>分析係数表!D38</f>
        <v>8.2644628099173556E-2</v>
      </c>
      <c r="W35" s="167">
        <f t="shared" si="7"/>
        <v>0</v>
      </c>
      <c r="X35" s="76">
        <f>分析係数表!E38</f>
        <v>0</v>
      </c>
      <c r="Y35" s="166">
        <f t="shared" si="8"/>
        <v>0</v>
      </c>
    </row>
    <row r="36" spans="1:25" x14ac:dyDescent="0.2">
      <c r="A36" s="6" t="s">
        <v>24</v>
      </c>
      <c r="B36" s="5" t="s">
        <v>39</v>
      </c>
      <c r="C36" s="90"/>
      <c r="D36" s="107">
        <f>投入係数表!AO36</f>
        <v>0.18825561312607944</v>
      </c>
      <c r="E36" s="110">
        <f t="shared" si="9"/>
        <v>18.825561312607945</v>
      </c>
      <c r="F36" s="85">
        <f>分析係数表!C39</f>
        <v>1</v>
      </c>
      <c r="G36" s="110">
        <f t="shared" si="0"/>
        <v>18.825561312607945</v>
      </c>
      <c r="H36" s="110">
        <v>18.85055386999937</v>
      </c>
      <c r="I36" s="110">
        <f t="shared" si="1"/>
        <v>18.85055386999937</v>
      </c>
      <c r="J36" s="85">
        <f>分析係数表!G39</f>
        <v>0.34956843403205917</v>
      </c>
      <c r="K36" s="111">
        <f t="shared" si="2"/>
        <v>6.5895585969726529</v>
      </c>
      <c r="L36" s="79"/>
      <c r="M36" s="80"/>
      <c r="N36" s="81">
        <f>分析係数表!H39</f>
        <v>4.0639069285628906E-3</v>
      </c>
      <c r="O36" s="82">
        <f t="shared" si="3"/>
        <v>3.1067218211003264E-2</v>
      </c>
      <c r="P36" s="76">
        <f>分析係数表!C39</f>
        <v>1</v>
      </c>
      <c r="Q36" s="82">
        <f t="shared" si="4"/>
        <v>3.1067218211003264E-2</v>
      </c>
      <c r="R36" s="83">
        <v>5.5446469358753768E-2</v>
      </c>
      <c r="S36" s="84">
        <f t="shared" si="5"/>
        <v>18.906000339358123</v>
      </c>
      <c r="T36" s="85">
        <f>分析係数表!F39</f>
        <v>0.6997533908754624</v>
      </c>
      <c r="U36" s="86">
        <f t="shared" si="6"/>
        <v>13.22953784535849</v>
      </c>
      <c r="V36" s="87">
        <f>分析係数表!D39</f>
        <v>6.7817509247842175E-2</v>
      </c>
      <c r="W36" s="167">
        <f t="shared" si="7"/>
        <v>1</v>
      </c>
      <c r="X36" s="76">
        <f>分析係数表!E39</f>
        <v>8.0764488286066582E-2</v>
      </c>
      <c r="Y36" s="166">
        <f t="shared" si="8"/>
        <v>2</v>
      </c>
    </row>
    <row r="37" spans="1:25" x14ac:dyDescent="0.2">
      <c r="A37" s="6" t="s">
        <v>25</v>
      </c>
      <c r="B37" s="5" t="s">
        <v>40</v>
      </c>
      <c r="C37" s="90"/>
      <c r="D37" s="107">
        <f>投入係数表!AO37</f>
        <v>0</v>
      </c>
      <c r="E37" s="110">
        <f t="shared" si="9"/>
        <v>0</v>
      </c>
      <c r="F37" s="85">
        <f>分析係数表!C40</f>
        <v>0.52321668909825036</v>
      </c>
      <c r="G37" s="110">
        <f t="shared" si="0"/>
        <v>0</v>
      </c>
      <c r="H37" s="110">
        <v>8.3550908635345099E-4</v>
      </c>
      <c r="I37" s="110">
        <f t="shared" si="1"/>
        <v>8.3550908635345099E-4</v>
      </c>
      <c r="J37" s="85">
        <f>分析係数表!G40</f>
        <v>0.58262454434993927</v>
      </c>
      <c r="K37" s="111">
        <f t="shared" si="2"/>
        <v>4.8678810073691343E-4</v>
      </c>
      <c r="L37" s="79"/>
      <c r="M37" s="80"/>
      <c r="N37" s="81">
        <f>分析係数表!H40</f>
        <v>2.9881668592374198E-2</v>
      </c>
      <c r="O37" s="82">
        <f t="shared" si="3"/>
        <v>0.22843542802208283</v>
      </c>
      <c r="P37" s="76">
        <f>分析係数表!C40</f>
        <v>0.52321668909825036</v>
      </c>
      <c r="Q37" s="82">
        <f t="shared" si="4"/>
        <v>0.11952122832245586</v>
      </c>
      <c r="R37" s="83">
        <v>0.11956595793400247</v>
      </c>
      <c r="S37" s="84">
        <f t="shared" si="5"/>
        <v>0.12040146702035592</v>
      </c>
      <c r="T37" s="85">
        <f>分析係数表!F40</f>
        <v>0.77642770352369384</v>
      </c>
      <c r="U37" s="86">
        <f t="shared" si="6"/>
        <v>9.3483034539498716E-2</v>
      </c>
      <c r="V37" s="87">
        <f>分析係数表!D40</f>
        <v>0.18529769137302551</v>
      </c>
      <c r="W37" s="167">
        <f t="shared" si="7"/>
        <v>0</v>
      </c>
      <c r="X37" s="76">
        <f>分析係数表!E40</f>
        <v>0.10328068043742406</v>
      </c>
      <c r="Y37" s="166">
        <f t="shared" si="8"/>
        <v>0</v>
      </c>
    </row>
    <row r="38" spans="1:25" x14ac:dyDescent="0.2">
      <c r="A38" s="6" t="s">
        <v>26</v>
      </c>
      <c r="B38" s="5" t="s">
        <v>276</v>
      </c>
      <c r="C38" s="90"/>
      <c r="D38" s="107">
        <f>投入係数表!AO38</f>
        <v>1.7271157167530224E-3</v>
      </c>
      <c r="E38" s="110">
        <f t="shared" si="9"/>
        <v>0.17271157167530224</v>
      </c>
      <c r="F38" s="85">
        <f>分析係数表!C41</f>
        <v>0.20545717383447781</v>
      </c>
      <c r="G38" s="110">
        <f t="shared" si="0"/>
        <v>3.5484831404918447E-2</v>
      </c>
      <c r="H38" s="110">
        <v>3.6618382824039529E-2</v>
      </c>
      <c r="I38" s="110">
        <f t="shared" si="1"/>
        <v>3.6618382824039529E-2</v>
      </c>
      <c r="J38" s="85">
        <f>分析係数表!G41</f>
        <v>0.49662731871838112</v>
      </c>
      <c r="K38" s="111">
        <f t="shared" si="2"/>
        <v>1.8185689277705971E-2</v>
      </c>
      <c r="L38" s="79"/>
      <c r="M38" s="80"/>
      <c r="N38" s="81">
        <f>分析係数表!H41</f>
        <v>5.2870632296107417E-2</v>
      </c>
      <c r="O38" s="82">
        <f t="shared" si="3"/>
        <v>0.4041784173137386</v>
      </c>
      <c r="P38" s="76">
        <f>分析係数表!C41</f>
        <v>0.20545717383447781</v>
      </c>
      <c r="Q38" s="82">
        <f t="shared" si="4"/>
        <v>8.3041355346172907E-2</v>
      </c>
      <c r="R38" s="83">
        <v>8.3515803207578607E-2</v>
      </c>
      <c r="S38" s="84">
        <f t="shared" si="5"/>
        <v>0.12013418603161813</v>
      </c>
      <c r="T38" s="85">
        <f>分析係数表!F41</f>
        <v>0.59106239460370991</v>
      </c>
      <c r="U38" s="86">
        <f t="shared" si="6"/>
        <v>7.1006799669615775E-2</v>
      </c>
      <c r="V38" s="87">
        <f>分析係数表!D41</f>
        <v>0.2799325463743676</v>
      </c>
      <c r="W38" s="167">
        <f t="shared" si="7"/>
        <v>0</v>
      </c>
      <c r="X38" s="76">
        <f>分析係数表!E41</f>
        <v>0.26559865092748736</v>
      </c>
      <c r="Y38" s="166">
        <f t="shared" si="8"/>
        <v>0</v>
      </c>
    </row>
    <row r="39" spans="1:25" x14ac:dyDescent="0.2">
      <c r="A39" s="6" t="s">
        <v>51</v>
      </c>
      <c r="B39" s="5" t="s">
        <v>367</v>
      </c>
      <c r="C39" s="90"/>
      <c r="D39" s="107">
        <f>投入係数表!AO39</f>
        <v>3.4542314335060447E-3</v>
      </c>
      <c r="E39" s="110">
        <f t="shared" si="9"/>
        <v>0.34542314335060448</v>
      </c>
      <c r="F39" s="85">
        <f>分析係数表!C42</f>
        <v>0.63260340632603407</v>
      </c>
      <c r="G39" s="110">
        <f>E39*F39</f>
        <v>0.21851585710743834</v>
      </c>
      <c r="H39" s="110">
        <v>0.22820951282641896</v>
      </c>
      <c r="I39" s="110">
        <f>C39+H39</f>
        <v>0.22820951282641896</v>
      </c>
      <c r="J39" s="85">
        <f>分析係数表!G42</f>
        <v>0.48091603053435117</v>
      </c>
      <c r="K39" s="111">
        <f>I39*J39</f>
        <v>0.1097496130386595</v>
      </c>
      <c r="L39" s="79"/>
      <c r="M39" s="80"/>
      <c r="N39" s="81">
        <f>分析係数表!H42</f>
        <v>1.4900992071397267E-2</v>
      </c>
      <c r="O39" s="82">
        <f t="shared" si="3"/>
        <v>0.11391313344034532</v>
      </c>
      <c r="P39" s="76">
        <f>分析係数表!C42</f>
        <v>0.63260340632603407</v>
      </c>
      <c r="Q39" s="82">
        <f>O39*P39</f>
        <v>7.2061836239634511E-2</v>
      </c>
      <c r="R39" s="83">
        <v>7.3261884797605939E-2</v>
      </c>
      <c r="S39" s="84">
        <f>I39+R39</f>
        <v>0.30147139762402492</v>
      </c>
      <c r="T39" s="85">
        <f>分析係数表!F42</f>
        <v>0.54580152671755722</v>
      </c>
      <c r="U39" s="86">
        <f>S39*T39</f>
        <v>0.16454354908486854</v>
      </c>
      <c r="V39" s="87">
        <f>分析係数表!D42</f>
        <v>0.26335877862595419</v>
      </c>
      <c r="W39" s="167">
        <f>ROUND(S39*V39,0)</f>
        <v>0</v>
      </c>
      <c r="X39" s="76">
        <f>分析係数表!E42</f>
        <v>0.19083969465648856</v>
      </c>
      <c r="Y39" s="166">
        <f>ROUND(S39*X39,0)</f>
        <v>0</v>
      </c>
    </row>
    <row r="40" spans="1:25" x14ac:dyDescent="0.2">
      <c r="A40" s="6" t="s">
        <v>194</v>
      </c>
      <c r="B40" s="5" t="s">
        <v>41</v>
      </c>
      <c r="C40" s="90"/>
      <c r="D40" s="107">
        <f>投入係数表!AO40</f>
        <v>2.9360967184801381E-2</v>
      </c>
      <c r="E40" s="110">
        <f t="shared" si="9"/>
        <v>2.9360967184801381</v>
      </c>
      <c r="F40" s="85">
        <f>分析係数表!C43</f>
        <v>0.18460513162279235</v>
      </c>
      <c r="G40" s="110">
        <f>E40*F40</f>
        <v>0.54201852117227456</v>
      </c>
      <c r="H40" s="110">
        <v>1.0374634873815618</v>
      </c>
      <c r="I40" s="110">
        <f>C40+H40</f>
        <v>1.0374634873815618</v>
      </c>
      <c r="J40" s="85">
        <f>分析係数表!G43</f>
        <v>0.34455128205128205</v>
      </c>
      <c r="K40" s="111">
        <f>I40*J40</f>
        <v>0.35745937465871119</v>
      </c>
      <c r="L40" s="79"/>
      <c r="M40" s="80"/>
      <c r="N40" s="81">
        <f>分析係数表!H43</f>
        <v>4.0001593688991595E-2</v>
      </c>
      <c r="O40" s="82">
        <f t="shared" si="3"/>
        <v>0.3057988929788949</v>
      </c>
      <c r="P40" s="76">
        <f>分析係数表!C43</f>
        <v>0.18460513162279235</v>
      </c>
      <c r="Q40" s="82">
        <f>O40*P40</f>
        <v>5.6452044888473087E-2</v>
      </c>
      <c r="R40" s="83">
        <v>7.3881214969020448E-2</v>
      </c>
      <c r="S40" s="84">
        <f>I40+R40</f>
        <v>1.1113447023505822</v>
      </c>
      <c r="T40" s="85">
        <f>分析係数表!F43</f>
        <v>0.64423076923076927</v>
      </c>
      <c r="U40" s="86">
        <f>S40*T40</f>
        <v>0.71596245247585588</v>
      </c>
      <c r="V40" s="87">
        <f>分析係数表!D43</f>
        <v>0.36378205128205127</v>
      </c>
      <c r="W40" s="167">
        <f>ROUND(S40*V40,0)</f>
        <v>0</v>
      </c>
      <c r="X40" s="76">
        <f>分析係数表!E43</f>
        <v>0.22596153846153846</v>
      </c>
      <c r="Y40" s="166">
        <f>ROUND(S40*X40,0)</f>
        <v>0</v>
      </c>
    </row>
    <row r="41" spans="1:25" x14ac:dyDescent="0.2">
      <c r="A41" s="6" t="s">
        <v>340</v>
      </c>
      <c r="B41" s="5" t="s">
        <v>42</v>
      </c>
      <c r="C41" s="90"/>
      <c r="D41" s="107">
        <f>投入係数表!AO41</f>
        <v>1.7271157167530224E-3</v>
      </c>
      <c r="E41" s="110">
        <f t="shared" si="9"/>
        <v>0.17271157167530224</v>
      </c>
      <c r="F41" s="85">
        <f>分析係数表!C44</f>
        <v>0.21127596439169138</v>
      </c>
      <c r="G41" s="110">
        <f>E41*F41</f>
        <v>3.6489803867304209E-2</v>
      </c>
      <c r="H41" s="110">
        <v>4.0126673517745043E-2</v>
      </c>
      <c r="I41" s="110">
        <f>C41+H41</f>
        <v>4.0126673517745043E-2</v>
      </c>
      <c r="J41" s="85">
        <f>分析係数表!G44</f>
        <v>0.28586387434554972</v>
      </c>
      <c r="K41" s="111">
        <f>I41*J41</f>
        <v>1.1470766356381567E-2</v>
      </c>
      <c r="L41" s="79"/>
      <c r="M41" s="80"/>
      <c r="N41" s="81">
        <f>分析係数表!H44</f>
        <v>0.11633929638631021</v>
      </c>
      <c r="O41" s="82">
        <f t="shared" si="3"/>
        <v>0.88937526643264253</v>
      </c>
      <c r="P41" s="76">
        <f>分析係数表!C44</f>
        <v>0.21127596439169138</v>
      </c>
      <c r="Q41" s="82">
        <f>O41*P41</f>
        <v>0.18790361712167403</v>
      </c>
      <c r="R41" s="83">
        <v>0.18891892533633742</v>
      </c>
      <c r="S41" s="84">
        <f>I41+R41</f>
        <v>0.22904559885408246</v>
      </c>
      <c r="T41" s="85">
        <f>分析係数表!F44</f>
        <v>0.54973821989528793</v>
      </c>
      <c r="U41" s="86">
        <f>S41*T41</f>
        <v>0.1259151197888935</v>
      </c>
      <c r="V41" s="87">
        <f>分析係数表!D44</f>
        <v>0.41256544502617803</v>
      </c>
      <c r="W41" s="167">
        <f>ROUND(S41*V41,0)</f>
        <v>0</v>
      </c>
      <c r="X41" s="76">
        <f>分析係数表!E44</f>
        <v>0.29528795811518327</v>
      </c>
      <c r="Y41" s="166">
        <f>ROUND(S41*X41,0)</f>
        <v>0</v>
      </c>
    </row>
    <row r="42" spans="1:25" x14ac:dyDescent="0.2">
      <c r="A42" s="6" t="s">
        <v>341</v>
      </c>
      <c r="B42" s="5" t="s">
        <v>278</v>
      </c>
      <c r="C42" s="90"/>
      <c r="D42" s="107">
        <f>投入係数表!AO42</f>
        <v>0</v>
      </c>
      <c r="E42" s="110">
        <f t="shared" si="9"/>
        <v>0</v>
      </c>
      <c r="F42" s="85">
        <f>分析係数表!C45</f>
        <v>1</v>
      </c>
      <c r="G42" s="110">
        <f>E42*F42</f>
        <v>0</v>
      </c>
      <c r="H42" s="110">
        <v>0.13938670602928205</v>
      </c>
      <c r="I42" s="110">
        <f>C42+H42</f>
        <v>0.13938670602928205</v>
      </c>
      <c r="J42" s="85">
        <f>分析係数表!G45</f>
        <v>0</v>
      </c>
      <c r="K42" s="111">
        <f>I42*J42</f>
        <v>0</v>
      </c>
      <c r="L42" s="79"/>
      <c r="M42" s="80"/>
      <c r="N42" s="81">
        <f>分析係数表!H45</f>
        <v>0</v>
      </c>
      <c r="O42" s="82">
        <f t="shared" si="3"/>
        <v>0</v>
      </c>
      <c r="P42" s="76">
        <f>分析係数表!C45</f>
        <v>1</v>
      </c>
      <c r="Q42" s="82">
        <f>O42*P42</f>
        <v>0</v>
      </c>
      <c r="R42" s="83">
        <v>4.7087751579781055E-3</v>
      </c>
      <c r="S42" s="84">
        <f>I42+R42</f>
        <v>0.14409548118726015</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201">
        <f>最終需要_まとめ!C44</f>
        <v>100</v>
      </c>
      <c r="D43" s="107">
        <f>投入係数表!AO43</f>
        <v>0</v>
      </c>
      <c r="E43" s="110">
        <f t="shared" si="9"/>
        <v>0</v>
      </c>
      <c r="F43" s="85">
        <f>分析係数表!C46</f>
        <v>0.67444574095682608</v>
      </c>
      <c r="G43" s="110">
        <f>E43*F43</f>
        <v>0</v>
      </c>
      <c r="H43" s="110">
        <v>0.13275863054712661</v>
      </c>
      <c r="I43" s="110">
        <f>C43+H43</f>
        <v>100.13275863054713</v>
      </c>
      <c r="J43" s="85">
        <f>分析係数表!G46</f>
        <v>1.0362694300518135E-2</v>
      </c>
      <c r="K43" s="111">
        <f>I43*J43</f>
        <v>1.0376451671559288</v>
      </c>
      <c r="L43" s="79"/>
      <c r="M43" s="80"/>
      <c r="N43" s="81">
        <f>分析係数表!H46</f>
        <v>2.3785808199529863E-2</v>
      </c>
      <c r="O43" s="82">
        <f t="shared" si="3"/>
        <v>0.18183460070557794</v>
      </c>
      <c r="P43" s="76">
        <f>分析係数表!C46</f>
        <v>0.67444574095682608</v>
      </c>
      <c r="Q43" s="82">
        <f>O43*P43</f>
        <v>0.12263757200446213</v>
      </c>
      <c r="R43" s="83">
        <v>0.12950079279401414</v>
      </c>
      <c r="S43" s="84">
        <f>I43+R43</f>
        <v>100.26225942334115</v>
      </c>
      <c r="T43" s="85">
        <f>分析係数表!F46</f>
        <v>0.31433506044905007</v>
      </c>
      <c r="U43" s="86">
        <f>S43*T43</f>
        <v>31.515943376594279</v>
      </c>
      <c r="V43" s="87">
        <f>分析係数表!D46</f>
        <v>0</v>
      </c>
      <c r="W43" s="167">
        <f>ROUND(S43*V43,0)</f>
        <v>0</v>
      </c>
      <c r="X43" s="76">
        <f>分析係数表!E46</f>
        <v>1.7271157167530224E-3</v>
      </c>
      <c r="Y43" s="166">
        <f>ROUND(S43*X43,0)</f>
        <v>0</v>
      </c>
    </row>
    <row r="44" spans="1:25" x14ac:dyDescent="0.2">
      <c r="A44" s="192">
        <v>40</v>
      </c>
      <c r="B44" s="14" t="s">
        <v>150</v>
      </c>
      <c r="C44" s="197">
        <f>SUM(C5:C43)</f>
        <v>100</v>
      </c>
      <c r="D44" s="108">
        <f>投入係数表!AO44</f>
        <v>0.68221070811744389</v>
      </c>
      <c r="E44" s="96">
        <f>SUM(E5:E43)</f>
        <v>68.221070811744383</v>
      </c>
      <c r="F44" s="98">
        <f>分析係数表!C47</f>
        <v>0.30293510145279712</v>
      </c>
      <c r="G44" s="96">
        <f>SUM(G5:G43)</f>
        <v>32.836054550536559</v>
      </c>
      <c r="H44" s="96">
        <f>SUM(H5:H43)</f>
        <v>36.895383427058661</v>
      </c>
      <c r="I44" s="96">
        <f>SUM(I5:I43)</f>
        <v>136.89538342705868</v>
      </c>
      <c r="J44" s="98">
        <f>分析係数表!G47</f>
        <v>0.26248630220382319</v>
      </c>
      <c r="K44" s="112">
        <f>SUM(K5:K43)</f>
        <v>12.192452542107937</v>
      </c>
      <c r="L44" s="94">
        <f>最終需要_まとめ!$L$33</f>
        <v>0.627</v>
      </c>
      <c r="M44" s="91">
        <f>K44*L44</f>
        <v>7.6446677439016764</v>
      </c>
      <c r="N44" s="95">
        <f>分析係数表!H47</f>
        <v>1</v>
      </c>
      <c r="O44" s="96">
        <f>SUM(O5:O43)</f>
        <v>7.6446677439016755</v>
      </c>
      <c r="P44" s="92">
        <f>分析係数表!C47</f>
        <v>0.30293510145279712</v>
      </c>
      <c r="Q44" s="96">
        <f>SUM(Q5:Q43)</f>
        <v>1.9599838029459513</v>
      </c>
      <c r="R44" s="91">
        <f>SUM(R5:R43)</f>
        <v>2.1607192466251264</v>
      </c>
      <c r="S44" s="97">
        <f>SUM(S5:S43)</f>
        <v>139.0561026736838</v>
      </c>
      <c r="T44" s="98">
        <f>分析係数表!F47</f>
        <v>0.4935102885669061</v>
      </c>
      <c r="U44" s="99">
        <f>SUM(U5:U43)</f>
        <v>55.620339632753485</v>
      </c>
      <c r="V44" s="100">
        <f>分析係数表!D47</f>
        <v>0.11041032509436259</v>
      </c>
      <c r="W44" s="164">
        <f>SUM(W5:W43)</f>
        <v>1</v>
      </c>
      <c r="X44" s="92">
        <f>分析係数表!E47</f>
        <v>8.4451479361987089E-2</v>
      </c>
      <c r="Y44" s="165">
        <f>SUM(Y5:Y43)</f>
        <v>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Y8" activePane="bottomRight" state="frozen"/>
      <selection activeCell="F63" sqref="F63"/>
      <selection pane="topRight" activeCell="F63" sqref="F63"/>
      <selection pane="bottomLeft" activeCell="F63" sqref="F63"/>
      <selection pane="bottomRight" activeCell="AE3" sqref="AE3"/>
    </sheetView>
  </sheetViews>
  <sheetFormatPr defaultColWidth="9" defaultRowHeight="12" x14ac:dyDescent="0.2"/>
  <cols>
    <col min="1" max="1" width="3.6328125" style="1" customWidth="1"/>
    <col min="2" max="2" width="20.6328125" style="48" customWidth="1"/>
    <col min="3" max="8" width="9.08984375" style="48" bestFit="1" customWidth="1"/>
    <col min="9" max="10" width="9" style="48"/>
    <col min="11" max="11" width="3.6328125" style="1" customWidth="1"/>
    <col min="12" max="12" width="20.6328125" style="48" customWidth="1"/>
    <col min="13" max="13" width="10.6328125" style="48" bestFit="1" customWidth="1"/>
    <col min="14" max="16" width="9.08984375" style="48" bestFit="1" customWidth="1"/>
    <col min="17" max="17" width="4" style="48" customWidth="1"/>
    <col min="18" max="18" width="3.6328125" style="48" customWidth="1"/>
    <col min="19" max="19" width="20.453125" style="48" customWidth="1"/>
    <col min="20" max="24" width="9.08984375" style="48" bestFit="1" customWidth="1"/>
    <col min="25" max="25" width="4" style="48" customWidth="1"/>
    <col min="26" max="26" width="3.6328125" style="48" customWidth="1"/>
    <col min="27" max="27" width="20.453125" style="48" customWidth="1"/>
    <col min="28" max="34" width="10.453125" style="48" customWidth="1"/>
    <col min="35" max="35" width="9.08984375" style="48" bestFit="1" customWidth="1"/>
    <col min="36" max="36" width="4" style="48" customWidth="1"/>
    <col min="37" max="37" width="3.6328125" style="48" customWidth="1"/>
    <col min="38" max="38" width="20.453125" style="48" customWidth="1"/>
    <col min="39" max="40" width="9.08984375" style="48" bestFit="1" customWidth="1"/>
    <col min="41" max="41" width="9" style="48"/>
    <col min="42" max="42" width="3.90625" style="48" customWidth="1"/>
    <col min="43" max="43" width="20.90625" style="48" customWidth="1"/>
    <col min="44" max="44" width="9.453125" style="48" bestFit="1" customWidth="1"/>
    <col min="45" max="45" width="9.36328125" style="48" bestFit="1" customWidth="1"/>
    <col min="46" max="46" width="9.453125" style="48" bestFit="1" customWidth="1"/>
    <col min="47" max="47" width="10.90625" style="48" customWidth="1"/>
    <col min="48" max="49" width="9.08984375" style="48" bestFit="1" customWidth="1"/>
    <col min="50" max="16384" width="9" style="48"/>
  </cols>
  <sheetData>
    <row r="1" spans="1:49" ht="13" x14ac:dyDescent="0.2">
      <c r="A1" s="393" t="s">
        <v>547</v>
      </c>
      <c r="K1" s="393" t="s">
        <v>547</v>
      </c>
    </row>
    <row r="2" spans="1:49" x14ac:dyDescent="0.2">
      <c r="A2" s="1" t="s">
        <v>59</v>
      </c>
      <c r="K2" s="1" t="s">
        <v>188</v>
      </c>
      <c r="R2" s="48" t="s">
        <v>214</v>
      </c>
      <c r="Z2" s="48" t="s">
        <v>60</v>
      </c>
      <c r="AK2" s="48" t="s">
        <v>61</v>
      </c>
    </row>
    <row r="3" spans="1:49" x14ac:dyDescent="0.2">
      <c r="K3" s="1" t="s">
        <v>62</v>
      </c>
      <c r="R3" s="48" t="s">
        <v>63</v>
      </c>
      <c r="Z3" s="48" t="s">
        <v>64</v>
      </c>
      <c r="AK3" s="48" t="s">
        <v>64</v>
      </c>
    </row>
    <row r="4" spans="1:49" x14ac:dyDescent="0.2">
      <c r="W4" s="209"/>
      <c r="Z4" s="48" t="s">
        <v>65</v>
      </c>
      <c r="AP4" s="210" t="s">
        <v>543</v>
      </c>
      <c r="AU4" s="48" t="s">
        <v>385</v>
      </c>
    </row>
    <row r="5" spans="1:49" x14ac:dyDescent="0.2">
      <c r="A5" s="211"/>
      <c r="B5" s="51"/>
      <c r="C5" s="104"/>
      <c r="D5" s="51"/>
      <c r="E5" s="51"/>
      <c r="F5" s="51"/>
      <c r="G5" s="51"/>
      <c r="H5" s="105"/>
      <c r="K5" s="211"/>
      <c r="L5" s="105"/>
      <c r="M5" s="212" t="s">
        <v>66</v>
      </c>
      <c r="N5" s="155" t="s">
        <v>66</v>
      </c>
      <c r="O5" s="114"/>
      <c r="P5" s="105"/>
      <c r="R5" s="104"/>
      <c r="S5" s="51"/>
      <c r="T5" s="374" t="s">
        <v>66</v>
      </c>
      <c r="U5" s="375"/>
      <c r="V5" s="376"/>
      <c r="W5" s="460" t="s">
        <v>67</v>
      </c>
      <c r="X5" s="461"/>
      <c r="Z5" s="104"/>
      <c r="AA5" s="105"/>
      <c r="AB5" s="371"/>
      <c r="AC5" s="371"/>
      <c r="AD5" s="371"/>
      <c r="AE5" s="371"/>
      <c r="AF5" s="371"/>
      <c r="AG5" s="371"/>
      <c r="AH5" s="114"/>
      <c r="AI5" s="114"/>
      <c r="AK5" s="104"/>
      <c r="AL5" s="51"/>
      <c r="AM5" s="114"/>
      <c r="AN5" s="105"/>
      <c r="AP5" s="211"/>
      <c r="AQ5" s="105"/>
      <c r="AR5" s="212" t="s">
        <v>386</v>
      </c>
      <c r="AS5" s="155"/>
      <c r="AT5" s="155" t="s">
        <v>386</v>
      </c>
      <c r="AU5" s="212"/>
      <c r="AV5" s="114"/>
      <c r="AW5" s="105"/>
    </row>
    <row r="6" spans="1:49" ht="36" x14ac:dyDescent="0.2">
      <c r="A6" s="213" t="s">
        <v>1</v>
      </c>
      <c r="B6" s="158" t="s">
        <v>349</v>
      </c>
      <c r="C6" s="214" t="s">
        <v>546</v>
      </c>
      <c r="D6" s="215" t="s">
        <v>211</v>
      </c>
      <c r="E6" s="215" t="s">
        <v>212</v>
      </c>
      <c r="F6" s="215" t="s">
        <v>68</v>
      </c>
      <c r="G6" s="215" t="s">
        <v>69</v>
      </c>
      <c r="H6" s="216" t="s">
        <v>70</v>
      </c>
      <c r="I6" s="215"/>
      <c r="K6" s="213" t="s">
        <v>1</v>
      </c>
      <c r="L6" s="158" t="s">
        <v>349</v>
      </c>
      <c r="M6" s="217" t="s">
        <v>544</v>
      </c>
      <c r="N6" s="215" t="s">
        <v>71</v>
      </c>
      <c r="O6" s="217" t="s">
        <v>72</v>
      </c>
      <c r="P6" s="216" t="s">
        <v>546</v>
      </c>
      <c r="R6" s="213" t="s">
        <v>1</v>
      </c>
      <c r="S6" s="158" t="s">
        <v>349</v>
      </c>
      <c r="T6" s="377" t="s">
        <v>439</v>
      </c>
      <c r="U6" s="378" t="s">
        <v>350</v>
      </c>
      <c r="V6" s="379" t="s">
        <v>351</v>
      </c>
      <c r="W6" s="218" t="s">
        <v>211</v>
      </c>
      <c r="X6" s="218" t="s">
        <v>213</v>
      </c>
      <c r="Z6" s="213" t="s">
        <v>1</v>
      </c>
      <c r="AA6" s="158" t="s">
        <v>349</v>
      </c>
      <c r="AB6" s="372" t="s">
        <v>53</v>
      </c>
      <c r="AC6" s="372" t="s">
        <v>54</v>
      </c>
      <c r="AD6" s="372" t="s">
        <v>55</v>
      </c>
      <c r="AE6" s="372" t="s">
        <v>56</v>
      </c>
      <c r="AF6" s="372" t="s">
        <v>57</v>
      </c>
      <c r="AG6" s="372" t="s">
        <v>548</v>
      </c>
      <c r="AH6" s="217" t="s">
        <v>73</v>
      </c>
      <c r="AI6" s="217" t="s">
        <v>74</v>
      </c>
      <c r="AK6" s="213" t="s">
        <v>1</v>
      </c>
      <c r="AL6" s="158" t="s">
        <v>349</v>
      </c>
      <c r="AM6" s="217" t="s">
        <v>44</v>
      </c>
      <c r="AN6" s="216" t="s">
        <v>75</v>
      </c>
      <c r="AP6" s="213" t="s">
        <v>1</v>
      </c>
      <c r="AQ6" s="158" t="s">
        <v>349</v>
      </c>
      <c r="AR6" s="217" t="s">
        <v>544</v>
      </c>
      <c r="AS6" s="215" t="s">
        <v>352</v>
      </c>
      <c r="AT6" s="215" t="s">
        <v>71</v>
      </c>
      <c r="AU6" s="217" t="s">
        <v>545</v>
      </c>
      <c r="AV6" s="217" t="s">
        <v>72</v>
      </c>
      <c r="AW6" s="216" t="s">
        <v>546</v>
      </c>
    </row>
    <row r="7" spans="1:49" x14ac:dyDescent="0.2">
      <c r="A7" s="219"/>
      <c r="B7" s="126"/>
      <c r="C7" s="103"/>
      <c r="H7" s="158"/>
      <c r="K7" s="219"/>
      <c r="L7" s="220"/>
      <c r="M7" s="221" t="s">
        <v>76</v>
      </c>
      <c r="N7" s="222" t="s">
        <v>77</v>
      </c>
      <c r="O7" s="221" t="s">
        <v>78</v>
      </c>
      <c r="P7" s="223" t="s">
        <v>79</v>
      </c>
      <c r="R7" s="219"/>
      <c r="S7" s="220"/>
      <c r="T7" s="380" t="s">
        <v>80</v>
      </c>
      <c r="U7" s="381"/>
      <c r="V7" s="382"/>
      <c r="W7" s="221" t="s">
        <v>81</v>
      </c>
      <c r="X7" s="221" t="s">
        <v>82</v>
      </c>
      <c r="Z7" s="219"/>
      <c r="AA7" s="220"/>
      <c r="AB7" s="373" t="s">
        <v>84</v>
      </c>
      <c r="AC7" s="373" t="s">
        <v>85</v>
      </c>
      <c r="AD7" s="373" t="s">
        <v>86</v>
      </c>
      <c r="AE7" s="373" t="s">
        <v>87</v>
      </c>
      <c r="AF7" s="373" t="s">
        <v>88</v>
      </c>
      <c r="AG7" s="373" t="s">
        <v>89</v>
      </c>
      <c r="AH7" s="221" t="s">
        <v>90</v>
      </c>
      <c r="AI7" s="221" t="s">
        <v>91</v>
      </c>
      <c r="AK7" s="219"/>
      <c r="AL7" s="220"/>
      <c r="AM7" s="221" t="s">
        <v>84</v>
      </c>
      <c r="AN7" s="223" t="s">
        <v>92</v>
      </c>
      <c r="AP7" s="219"/>
      <c r="AQ7" s="220"/>
      <c r="AR7" s="221" t="s">
        <v>387</v>
      </c>
      <c r="AS7" s="222" t="s">
        <v>388</v>
      </c>
      <c r="AT7" s="222" t="s">
        <v>389</v>
      </c>
      <c r="AU7" s="221" t="s">
        <v>390</v>
      </c>
      <c r="AV7" s="221" t="s">
        <v>391</v>
      </c>
      <c r="AW7" s="223" t="s">
        <v>392</v>
      </c>
    </row>
    <row r="8" spans="1:49" x14ac:dyDescent="0.2">
      <c r="A8" s="224" t="s">
        <v>263</v>
      </c>
      <c r="B8" s="158" t="s">
        <v>264</v>
      </c>
      <c r="C8" s="402">
        <f t="shared" ref="C8:C41" si="0">P8</f>
        <v>0.98909090909090913</v>
      </c>
      <c r="D8" s="403">
        <f t="shared" ref="D8:E41" si="1">W8</f>
        <v>0.18992932862190812</v>
      </c>
      <c r="E8" s="403">
        <f t="shared" si="1"/>
        <v>0.11484098939929328</v>
      </c>
      <c r="F8" s="403">
        <f t="shared" ref="F8:G41" si="2">AH8</f>
        <v>0.45141342756183744</v>
      </c>
      <c r="G8" s="403">
        <f t="shared" si="2"/>
        <v>0.12014134275618374</v>
      </c>
      <c r="H8" s="404">
        <f t="shared" ref="H8:H41" si="3">AN8</f>
        <v>1.3068249731064983E-2</v>
      </c>
      <c r="K8" s="224" t="s">
        <v>263</v>
      </c>
      <c r="L8" s="158" t="s">
        <v>264</v>
      </c>
      <c r="M8" s="383">
        <f>取引基本表!AX5</f>
        <v>550</v>
      </c>
      <c r="N8" s="367">
        <f>ABS(取引基本表!BB5)</f>
        <v>6</v>
      </c>
      <c r="O8" s="411">
        <f t="shared" ref="O8:O41" si="4">N8/M8</f>
        <v>1.090909090909091E-2</v>
      </c>
      <c r="P8" s="407">
        <f t="shared" ref="P8:P43" si="5">1-O8</f>
        <v>0.98909090909090913</v>
      </c>
      <c r="R8" s="224" t="s">
        <v>263</v>
      </c>
      <c r="S8" s="158" t="s">
        <v>264</v>
      </c>
      <c r="T8" s="365">
        <f>取引基本表!BD5</f>
        <v>1132</v>
      </c>
      <c r="U8" s="446">
        <f>雇用表!AK5</f>
        <v>215</v>
      </c>
      <c r="V8" s="447">
        <f>雇用表!AK51</f>
        <v>130</v>
      </c>
      <c r="W8" s="413">
        <f>U8/T8</f>
        <v>0.18992932862190812</v>
      </c>
      <c r="X8" s="413">
        <f>V8/T8</f>
        <v>0.11484098939929328</v>
      </c>
      <c r="Z8" s="224" t="s">
        <v>263</v>
      </c>
      <c r="AA8" s="48" t="s">
        <v>264</v>
      </c>
      <c r="AB8" s="452">
        <f t="array" ref="AB8:AF47">TRANSPOSE(取引基本表!C46:AP50)</f>
        <v>136</v>
      </c>
      <c r="AC8" s="453">
        <v>227</v>
      </c>
      <c r="AD8" s="453">
        <v>182</v>
      </c>
      <c r="AE8" s="453">
        <v>45</v>
      </c>
      <c r="AF8" s="453">
        <v>-79</v>
      </c>
      <c r="AG8" s="368">
        <f t="array" ref="AG8:AG47">TRANSPOSE(取引基本表!C52:AP52)</f>
        <v>1132</v>
      </c>
      <c r="AH8" s="404">
        <f>SUM(AB8:AF8)/AG8</f>
        <v>0.45141342756183744</v>
      </c>
      <c r="AI8" s="415">
        <f>AB8/AG8</f>
        <v>0.12014134275618374</v>
      </c>
      <c r="AK8" s="224" t="s">
        <v>263</v>
      </c>
      <c r="AL8" s="158" t="s">
        <v>264</v>
      </c>
      <c r="AM8" s="383">
        <f>取引基本表!AR5</f>
        <v>328</v>
      </c>
      <c r="AN8" s="407">
        <f t="shared" ref="AN8:AN47" si="6">AM8/AM$47</f>
        <v>1.3068249731064983E-2</v>
      </c>
      <c r="AP8" s="224" t="s">
        <v>263</v>
      </c>
      <c r="AQ8" s="158" t="s">
        <v>264</v>
      </c>
      <c r="AR8" s="386">
        <f>取引基本表!AX5</f>
        <v>550</v>
      </c>
      <c r="AS8" s="387">
        <f>取引基本表!AY5</f>
        <v>588</v>
      </c>
      <c r="AT8" s="387">
        <f>ABS(取引基本表!BB5)</f>
        <v>6</v>
      </c>
      <c r="AU8" s="388">
        <f>AS8-AT8</f>
        <v>582</v>
      </c>
      <c r="AV8" s="411">
        <v>0.83011676085593211</v>
      </c>
      <c r="AW8" s="407">
        <v>0.16988323914406789</v>
      </c>
    </row>
    <row r="9" spans="1:49" x14ac:dyDescent="0.2">
      <c r="A9" s="225" t="s">
        <v>219</v>
      </c>
      <c r="B9" s="158" t="s">
        <v>265</v>
      </c>
      <c r="C9" s="405">
        <f t="shared" si="0"/>
        <v>0.97580645161290325</v>
      </c>
      <c r="D9" s="406">
        <f t="shared" si="1"/>
        <v>0.11538461538461539</v>
      </c>
      <c r="E9" s="406">
        <f t="shared" si="1"/>
        <v>0</v>
      </c>
      <c r="F9" s="406">
        <f t="shared" si="2"/>
        <v>0.65384615384615385</v>
      </c>
      <c r="G9" s="406">
        <f t="shared" si="2"/>
        <v>0.23846153846153847</v>
      </c>
      <c r="H9" s="407">
        <f t="shared" si="3"/>
        <v>6.773178214271485E-4</v>
      </c>
      <c r="K9" s="225" t="s">
        <v>219</v>
      </c>
      <c r="L9" s="158" t="s">
        <v>265</v>
      </c>
      <c r="M9" s="383">
        <f>取引基本表!AX6</f>
        <v>124</v>
      </c>
      <c r="N9" s="367">
        <f>ABS(取引基本表!BB6)</f>
        <v>3</v>
      </c>
      <c r="O9" s="411">
        <f t="shared" si="4"/>
        <v>2.4193548387096774E-2</v>
      </c>
      <c r="P9" s="407">
        <f t="shared" si="5"/>
        <v>0.97580645161290325</v>
      </c>
      <c r="R9" s="225" t="s">
        <v>219</v>
      </c>
      <c r="S9" s="158" t="s">
        <v>265</v>
      </c>
      <c r="T9" s="365">
        <f>取引基本表!BD6</f>
        <v>130</v>
      </c>
      <c r="U9" s="446">
        <f>雇用表!AK6</f>
        <v>15</v>
      </c>
      <c r="V9" s="447">
        <f>雇用表!AK52</f>
        <v>0</v>
      </c>
      <c r="W9" s="413">
        <f t="shared" ref="W9:W47" si="7">U9/T9</f>
        <v>0.11538461538461539</v>
      </c>
      <c r="X9" s="413">
        <f t="shared" ref="X9:X47" si="8">V9/T9</f>
        <v>0</v>
      </c>
      <c r="Z9" s="225" t="s">
        <v>219</v>
      </c>
      <c r="AA9" s="48" t="s">
        <v>265</v>
      </c>
      <c r="AB9" s="454">
        <v>31</v>
      </c>
      <c r="AC9" s="387">
        <v>48</v>
      </c>
      <c r="AD9" s="387">
        <v>8</v>
      </c>
      <c r="AE9" s="387">
        <v>3</v>
      </c>
      <c r="AF9" s="387">
        <v>-5</v>
      </c>
      <c r="AG9" s="369">
        <v>130</v>
      </c>
      <c r="AH9" s="407">
        <f t="shared" ref="AH9:AH41" si="9">SUM(AB9:AF9)/AG9</f>
        <v>0.65384615384615385</v>
      </c>
      <c r="AI9" s="411">
        <f t="shared" ref="AI9:AI41" si="10">AB9/AG9</f>
        <v>0.23846153846153847</v>
      </c>
      <c r="AK9" s="225" t="s">
        <v>219</v>
      </c>
      <c r="AL9" s="158" t="s">
        <v>265</v>
      </c>
      <c r="AM9" s="383">
        <f>取引基本表!AR6</f>
        <v>17</v>
      </c>
      <c r="AN9" s="407">
        <f t="shared" si="6"/>
        <v>6.773178214271485E-4</v>
      </c>
      <c r="AP9" s="225" t="s">
        <v>219</v>
      </c>
      <c r="AQ9" s="158" t="s">
        <v>265</v>
      </c>
      <c r="AR9" s="386">
        <f>取引基本表!AX6</f>
        <v>124</v>
      </c>
      <c r="AS9" s="387">
        <f>取引基本表!AY6</f>
        <v>9</v>
      </c>
      <c r="AT9" s="387">
        <f>ABS(取引基本表!BB6)</f>
        <v>3</v>
      </c>
      <c r="AU9" s="388">
        <f t="shared" ref="AU9:AU47" si="11">AS9-AT9</f>
        <v>6</v>
      </c>
      <c r="AV9" s="411">
        <v>0.59023354564755837</v>
      </c>
      <c r="AW9" s="407">
        <v>0.40976645435244163</v>
      </c>
    </row>
    <row r="10" spans="1:49" x14ac:dyDescent="0.2">
      <c r="A10" s="225" t="s">
        <v>220</v>
      </c>
      <c r="B10" s="158" t="s">
        <v>266</v>
      </c>
      <c r="C10" s="405">
        <f t="shared" si="0"/>
        <v>0</v>
      </c>
      <c r="D10" s="406">
        <f t="shared" si="1"/>
        <v>0</v>
      </c>
      <c r="E10" s="406">
        <f t="shared" si="1"/>
        <v>0</v>
      </c>
      <c r="F10" s="406">
        <f t="shared" si="2"/>
        <v>0</v>
      </c>
      <c r="G10" s="406">
        <f t="shared" si="2"/>
        <v>0</v>
      </c>
      <c r="H10" s="407">
        <f t="shared" si="3"/>
        <v>1.354635642854297E-3</v>
      </c>
      <c r="K10" s="225" t="s">
        <v>220</v>
      </c>
      <c r="L10" s="158" t="s">
        <v>266</v>
      </c>
      <c r="M10" s="383">
        <f>取引基本表!AX7</f>
        <v>57</v>
      </c>
      <c r="N10" s="367">
        <f>ABS(取引基本表!BB7)</f>
        <v>57</v>
      </c>
      <c r="O10" s="411">
        <f t="shared" si="4"/>
        <v>1</v>
      </c>
      <c r="P10" s="407">
        <f t="shared" si="5"/>
        <v>0</v>
      </c>
      <c r="R10" s="225" t="s">
        <v>220</v>
      </c>
      <c r="S10" s="158" t="s">
        <v>266</v>
      </c>
      <c r="T10" s="365">
        <f>取引基本表!BD7</f>
        <v>0</v>
      </c>
      <c r="U10" s="446">
        <f>雇用表!AK7</f>
        <v>0</v>
      </c>
      <c r="V10" s="447">
        <f>雇用表!AK53</f>
        <v>0</v>
      </c>
      <c r="W10" s="450">
        <v>0</v>
      </c>
      <c r="X10" s="450">
        <v>0</v>
      </c>
      <c r="Z10" s="225" t="s">
        <v>220</v>
      </c>
      <c r="AA10" s="48" t="s">
        <v>266</v>
      </c>
      <c r="AB10" s="454">
        <v>0</v>
      </c>
      <c r="AC10" s="387">
        <v>0</v>
      </c>
      <c r="AD10" s="387">
        <v>0</v>
      </c>
      <c r="AE10" s="387">
        <v>0</v>
      </c>
      <c r="AF10" s="387">
        <v>0</v>
      </c>
      <c r="AG10" s="369">
        <v>0</v>
      </c>
      <c r="AH10" s="451">
        <v>0</v>
      </c>
      <c r="AI10" s="450">
        <v>0</v>
      </c>
      <c r="AK10" s="225" t="s">
        <v>220</v>
      </c>
      <c r="AL10" s="158" t="s">
        <v>266</v>
      </c>
      <c r="AM10" s="383">
        <f>取引基本表!AR7</f>
        <v>34</v>
      </c>
      <c r="AN10" s="407">
        <f t="shared" si="6"/>
        <v>1.354635642854297E-3</v>
      </c>
      <c r="AP10" s="225" t="s">
        <v>220</v>
      </c>
      <c r="AQ10" s="158" t="s">
        <v>266</v>
      </c>
      <c r="AR10" s="386">
        <f>取引基本表!AX7</f>
        <v>57</v>
      </c>
      <c r="AS10" s="387">
        <f>取引基本表!AY7</f>
        <v>0</v>
      </c>
      <c r="AT10" s="387">
        <f>ABS(取引基本表!BB7)</f>
        <v>57</v>
      </c>
      <c r="AU10" s="388">
        <f t="shared" si="11"/>
        <v>-57</v>
      </c>
      <c r="AV10" s="411">
        <v>0.31992289294256238</v>
      </c>
      <c r="AW10" s="407">
        <v>0.68007710705743762</v>
      </c>
    </row>
    <row r="11" spans="1:49" x14ac:dyDescent="0.2">
      <c r="A11" s="225" t="s">
        <v>221</v>
      </c>
      <c r="B11" s="158" t="s">
        <v>27</v>
      </c>
      <c r="C11" s="405">
        <f t="shared" si="0"/>
        <v>0.58682634730538918</v>
      </c>
      <c r="D11" s="406">
        <f t="shared" si="1"/>
        <v>0</v>
      </c>
      <c r="E11" s="406">
        <f t="shared" si="1"/>
        <v>0</v>
      </c>
      <c r="F11" s="406">
        <f t="shared" si="2"/>
        <v>0.57638888888888884</v>
      </c>
      <c r="G11" s="406">
        <f t="shared" si="2"/>
        <v>0.35416666666666669</v>
      </c>
      <c r="H11" s="407">
        <f t="shared" si="3"/>
        <v>-3.9842224789832265E-5</v>
      </c>
      <c r="K11" s="225" t="s">
        <v>221</v>
      </c>
      <c r="L11" s="158" t="s">
        <v>27</v>
      </c>
      <c r="M11" s="383">
        <f>取引基本表!AX8</f>
        <v>167</v>
      </c>
      <c r="N11" s="367">
        <f>ABS(取引基本表!BB8)</f>
        <v>69</v>
      </c>
      <c r="O11" s="411">
        <f t="shared" si="4"/>
        <v>0.41317365269461076</v>
      </c>
      <c r="P11" s="407">
        <f t="shared" si="5"/>
        <v>0.58682634730538918</v>
      </c>
      <c r="R11" s="225" t="s">
        <v>221</v>
      </c>
      <c r="S11" s="158" t="s">
        <v>27</v>
      </c>
      <c r="T11" s="365">
        <f>取引基本表!BD8</f>
        <v>144</v>
      </c>
      <c r="U11" s="446">
        <f>雇用表!AK8</f>
        <v>0</v>
      </c>
      <c r="V11" s="447">
        <f>雇用表!AK54</f>
        <v>0</v>
      </c>
      <c r="W11" s="413">
        <f t="shared" si="7"/>
        <v>0</v>
      </c>
      <c r="X11" s="413">
        <f t="shared" si="8"/>
        <v>0</v>
      </c>
      <c r="Z11" s="225" t="s">
        <v>221</v>
      </c>
      <c r="AA11" s="48" t="s">
        <v>27</v>
      </c>
      <c r="AB11" s="454">
        <v>51</v>
      </c>
      <c r="AC11" s="387">
        <v>6</v>
      </c>
      <c r="AD11" s="387">
        <v>16</v>
      </c>
      <c r="AE11" s="387">
        <v>10</v>
      </c>
      <c r="AF11" s="387">
        <v>0</v>
      </c>
      <c r="AG11" s="369">
        <v>144</v>
      </c>
      <c r="AH11" s="407">
        <f t="shared" si="9"/>
        <v>0.57638888888888884</v>
      </c>
      <c r="AI11" s="411">
        <f t="shared" si="10"/>
        <v>0.35416666666666669</v>
      </c>
      <c r="AK11" s="225" t="s">
        <v>221</v>
      </c>
      <c r="AL11" s="158" t="s">
        <v>27</v>
      </c>
      <c r="AM11" s="383">
        <f>取引基本表!AR8</f>
        <v>-1</v>
      </c>
      <c r="AN11" s="407">
        <f t="shared" si="6"/>
        <v>-3.9842224789832265E-5</v>
      </c>
      <c r="AP11" s="225" t="s">
        <v>221</v>
      </c>
      <c r="AQ11" s="158" t="s">
        <v>27</v>
      </c>
      <c r="AR11" s="386">
        <f>取引基本表!AX8</f>
        <v>167</v>
      </c>
      <c r="AS11" s="387">
        <f>取引基本表!AY8</f>
        <v>46</v>
      </c>
      <c r="AT11" s="387">
        <f>ABS(取引基本表!BB8)</f>
        <v>69</v>
      </c>
      <c r="AU11" s="388">
        <f t="shared" si="11"/>
        <v>-23</v>
      </c>
      <c r="AV11" s="411">
        <v>0.97885279843965589</v>
      </c>
      <c r="AW11" s="407">
        <v>2.1147201560344109E-2</v>
      </c>
    </row>
    <row r="12" spans="1:49" x14ac:dyDescent="0.2">
      <c r="A12" s="225" t="s">
        <v>222</v>
      </c>
      <c r="B12" s="158" t="s">
        <v>190</v>
      </c>
      <c r="C12" s="405">
        <f t="shared" si="0"/>
        <v>4.9122807017544234E-3</v>
      </c>
      <c r="D12" s="406">
        <f t="shared" si="1"/>
        <v>0.18965517241379309</v>
      </c>
      <c r="E12" s="406">
        <f t="shared" si="1"/>
        <v>0.12931034482758622</v>
      </c>
      <c r="F12" s="406">
        <f t="shared" si="2"/>
        <v>0.31896551724137934</v>
      </c>
      <c r="G12" s="406">
        <f t="shared" si="2"/>
        <v>0.15517241379310345</v>
      </c>
      <c r="H12" s="407">
        <f t="shared" si="3"/>
        <v>9.8290768556516195E-2</v>
      </c>
      <c r="K12" s="225" t="s">
        <v>222</v>
      </c>
      <c r="L12" s="158" t="s">
        <v>190</v>
      </c>
      <c r="M12" s="383">
        <f>取引基本表!AX9</f>
        <v>2850</v>
      </c>
      <c r="N12" s="367">
        <f>ABS(取引基本表!BB9)</f>
        <v>2836</v>
      </c>
      <c r="O12" s="411">
        <f t="shared" si="4"/>
        <v>0.99508771929824558</v>
      </c>
      <c r="P12" s="407">
        <f t="shared" si="5"/>
        <v>4.9122807017544234E-3</v>
      </c>
      <c r="R12" s="225" t="s">
        <v>222</v>
      </c>
      <c r="S12" s="158" t="s">
        <v>190</v>
      </c>
      <c r="T12" s="365">
        <f>取引基本表!BD9</f>
        <v>116</v>
      </c>
      <c r="U12" s="446">
        <f>雇用表!AK9</f>
        <v>22</v>
      </c>
      <c r="V12" s="447">
        <f>雇用表!AK55</f>
        <v>15</v>
      </c>
      <c r="W12" s="413">
        <f t="shared" si="7"/>
        <v>0.18965517241379309</v>
      </c>
      <c r="X12" s="413">
        <f t="shared" si="8"/>
        <v>0.12931034482758622</v>
      </c>
      <c r="Z12" s="225" t="s">
        <v>222</v>
      </c>
      <c r="AA12" s="48" t="s">
        <v>190</v>
      </c>
      <c r="AB12" s="454">
        <v>18</v>
      </c>
      <c r="AC12" s="387">
        <v>9</v>
      </c>
      <c r="AD12" s="387">
        <v>7</v>
      </c>
      <c r="AE12" s="387">
        <v>4</v>
      </c>
      <c r="AF12" s="387">
        <v>-1</v>
      </c>
      <c r="AG12" s="369">
        <v>116</v>
      </c>
      <c r="AH12" s="407">
        <f t="shared" si="9"/>
        <v>0.31896551724137934</v>
      </c>
      <c r="AI12" s="411">
        <f t="shared" si="10"/>
        <v>0.15517241379310345</v>
      </c>
      <c r="AK12" s="225" t="s">
        <v>222</v>
      </c>
      <c r="AL12" s="158" t="s">
        <v>190</v>
      </c>
      <c r="AM12" s="383">
        <f>取引基本表!AR9</f>
        <v>2467</v>
      </c>
      <c r="AN12" s="407">
        <f t="shared" si="6"/>
        <v>9.8290768556516195E-2</v>
      </c>
      <c r="AP12" s="225" t="s">
        <v>222</v>
      </c>
      <c r="AQ12" s="158" t="s">
        <v>190</v>
      </c>
      <c r="AR12" s="386">
        <f>取引基本表!AX9</f>
        <v>2850</v>
      </c>
      <c r="AS12" s="387">
        <f>取引基本表!AY9</f>
        <v>102</v>
      </c>
      <c r="AT12" s="387">
        <f>ABS(取引基本表!BB9)</f>
        <v>2836</v>
      </c>
      <c r="AU12" s="388">
        <f t="shared" si="11"/>
        <v>-2734</v>
      </c>
      <c r="AV12" s="411">
        <v>0.73020703224841943</v>
      </c>
      <c r="AW12" s="407">
        <v>0.26979296775158057</v>
      </c>
    </row>
    <row r="13" spans="1:49" x14ac:dyDescent="0.2">
      <c r="A13" s="225" t="s">
        <v>223</v>
      </c>
      <c r="B13" s="158" t="s">
        <v>28</v>
      </c>
      <c r="C13" s="405">
        <f t="shared" si="0"/>
        <v>0</v>
      </c>
      <c r="D13" s="406">
        <f t="shared" si="1"/>
        <v>0.37931034482758619</v>
      </c>
      <c r="E13" s="406">
        <f t="shared" si="1"/>
        <v>0.33333333333333331</v>
      </c>
      <c r="F13" s="406">
        <f t="shared" si="2"/>
        <v>0.38505747126436779</v>
      </c>
      <c r="G13" s="406">
        <f t="shared" si="2"/>
        <v>0.2471264367816092</v>
      </c>
      <c r="H13" s="407">
        <f t="shared" si="3"/>
        <v>1.4741623172237938E-2</v>
      </c>
      <c r="K13" s="225" t="s">
        <v>223</v>
      </c>
      <c r="L13" s="158" t="s">
        <v>28</v>
      </c>
      <c r="M13" s="383">
        <f>取引基本表!AX10</f>
        <v>536</v>
      </c>
      <c r="N13" s="367">
        <f>ABS(取引基本表!BB10)</f>
        <v>536</v>
      </c>
      <c r="O13" s="411">
        <f t="shared" si="4"/>
        <v>1</v>
      </c>
      <c r="P13" s="407">
        <f t="shared" si="5"/>
        <v>0</v>
      </c>
      <c r="R13" s="225" t="s">
        <v>223</v>
      </c>
      <c r="S13" s="158" t="s">
        <v>28</v>
      </c>
      <c r="T13" s="365">
        <f>取引基本表!BD10</f>
        <v>174</v>
      </c>
      <c r="U13" s="446">
        <f>雇用表!AK10</f>
        <v>66</v>
      </c>
      <c r="V13" s="447">
        <f>雇用表!AK56</f>
        <v>58</v>
      </c>
      <c r="W13" s="413">
        <f t="shared" si="7"/>
        <v>0.37931034482758619</v>
      </c>
      <c r="X13" s="413">
        <f t="shared" si="8"/>
        <v>0.33333333333333331</v>
      </c>
      <c r="Z13" s="225" t="s">
        <v>223</v>
      </c>
      <c r="AA13" s="48" t="s">
        <v>28</v>
      </c>
      <c r="AB13" s="454">
        <v>43</v>
      </c>
      <c r="AC13" s="387">
        <v>-4</v>
      </c>
      <c r="AD13" s="387">
        <v>20</v>
      </c>
      <c r="AE13" s="387">
        <v>8</v>
      </c>
      <c r="AF13" s="387">
        <v>0</v>
      </c>
      <c r="AG13" s="369">
        <v>174</v>
      </c>
      <c r="AH13" s="407">
        <f t="shared" si="9"/>
        <v>0.38505747126436779</v>
      </c>
      <c r="AI13" s="411">
        <f t="shared" si="10"/>
        <v>0.2471264367816092</v>
      </c>
      <c r="AK13" s="225" t="s">
        <v>223</v>
      </c>
      <c r="AL13" s="158" t="s">
        <v>28</v>
      </c>
      <c r="AM13" s="383">
        <f>取引基本表!AR10</f>
        <v>370</v>
      </c>
      <c r="AN13" s="407">
        <f t="shared" si="6"/>
        <v>1.4741623172237938E-2</v>
      </c>
      <c r="AP13" s="225" t="s">
        <v>223</v>
      </c>
      <c r="AQ13" s="158" t="s">
        <v>28</v>
      </c>
      <c r="AR13" s="386">
        <f>取引基本表!AX10</f>
        <v>536</v>
      </c>
      <c r="AS13" s="387">
        <f>取引基本表!AY10</f>
        <v>174</v>
      </c>
      <c r="AT13" s="387">
        <f>ABS(取引基本表!BB10)</f>
        <v>536</v>
      </c>
      <c r="AU13" s="388">
        <f t="shared" si="11"/>
        <v>-362</v>
      </c>
      <c r="AV13" s="411">
        <v>0.93315766467397665</v>
      </c>
      <c r="AW13" s="407">
        <v>6.684233532602335E-2</v>
      </c>
    </row>
    <row r="14" spans="1:49" x14ac:dyDescent="0.2">
      <c r="A14" s="225" t="s">
        <v>224</v>
      </c>
      <c r="B14" s="158" t="s">
        <v>267</v>
      </c>
      <c r="C14" s="405">
        <f t="shared" si="0"/>
        <v>0.28421052631578947</v>
      </c>
      <c r="D14" s="406">
        <f t="shared" si="1"/>
        <v>9.9833610648918464E-2</v>
      </c>
      <c r="E14" s="406">
        <f t="shared" si="1"/>
        <v>6.8219633943427616E-2</v>
      </c>
      <c r="F14" s="406">
        <f t="shared" si="2"/>
        <v>0.35440931780366058</v>
      </c>
      <c r="G14" s="406">
        <f t="shared" si="2"/>
        <v>0.16638935108153077</v>
      </c>
      <c r="H14" s="407">
        <f t="shared" si="3"/>
        <v>1.2351089684848001E-3</v>
      </c>
      <c r="K14" s="225" t="s">
        <v>224</v>
      </c>
      <c r="L14" s="158" t="s">
        <v>267</v>
      </c>
      <c r="M14" s="383">
        <f>取引基本表!AX11</f>
        <v>665</v>
      </c>
      <c r="N14" s="367">
        <f>ABS(取引基本表!BB11)</f>
        <v>476</v>
      </c>
      <c r="O14" s="411">
        <f t="shared" si="4"/>
        <v>0.71578947368421053</v>
      </c>
      <c r="P14" s="407">
        <f t="shared" si="5"/>
        <v>0.28421052631578947</v>
      </c>
      <c r="R14" s="225" t="s">
        <v>224</v>
      </c>
      <c r="S14" s="158" t="s">
        <v>267</v>
      </c>
      <c r="T14" s="365">
        <f>取引基本表!BD11</f>
        <v>601</v>
      </c>
      <c r="U14" s="446">
        <f>雇用表!AK11</f>
        <v>60</v>
      </c>
      <c r="V14" s="447">
        <f>雇用表!AK57</f>
        <v>41</v>
      </c>
      <c r="W14" s="413">
        <f t="shared" si="7"/>
        <v>9.9833610648918464E-2</v>
      </c>
      <c r="X14" s="413">
        <f t="shared" si="8"/>
        <v>6.8219633943427616E-2</v>
      </c>
      <c r="Z14" s="225" t="s">
        <v>224</v>
      </c>
      <c r="AA14" s="48" t="s">
        <v>267</v>
      </c>
      <c r="AB14" s="454">
        <v>100</v>
      </c>
      <c r="AC14" s="387">
        <v>58</v>
      </c>
      <c r="AD14" s="387">
        <v>38</v>
      </c>
      <c r="AE14" s="387">
        <v>17</v>
      </c>
      <c r="AF14" s="387">
        <v>0</v>
      </c>
      <c r="AG14" s="369">
        <v>601</v>
      </c>
      <c r="AH14" s="407">
        <f t="shared" si="9"/>
        <v>0.35440931780366058</v>
      </c>
      <c r="AI14" s="411">
        <f t="shared" si="10"/>
        <v>0.16638935108153077</v>
      </c>
      <c r="AK14" s="225" t="s">
        <v>224</v>
      </c>
      <c r="AL14" s="158" t="s">
        <v>267</v>
      </c>
      <c r="AM14" s="383">
        <f>取引基本表!AR11</f>
        <v>31</v>
      </c>
      <c r="AN14" s="407">
        <f t="shared" si="6"/>
        <v>1.2351089684848001E-3</v>
      </c>
      <c r="AP14" s="225" t="s">
        <v>224</v>
      </c>
      <c r="AQ14" s="158" t="s">
        <v>267</v>
      </c>
      <c r="AR14" s="386">
        <f>取引基本表!AX11</f>
        <v>665</v>
      </c>
      <c r="AS14" s="387">
        <f>取引基本表!AY11</f>
        <v>412</v>
      </c>
      <c r="AT14" s="387">
        <f>ABS(取引基本表!BB11)</f>
        <v>476</v>
      </c>
      <c r="AU14" s="388">
        <f t="shared" si="11"/>
        <v>-64</v>
      </c>
      <c r="AV14" s="411">
        <v>0.78289172072298208</v>
      </c>
      <c r="AW14" s="407">
        <v>0.21710827927701792</v>
      </c>
    </row>
    <row r="15" spans="1:49" x14ac:dyDescent="0.2">
      <c r="A15" s="225" t="s">
        <v>225</v>
      </c>
      <c r="B15" s="158" t="s">
        <v>29</v>
      </c>
      <c r="C15" s="405">
        <f t="shared" si="0"/>
        <v>0</v>
      </c>
      <c r="D15" s="406">
        <f t="shared" si="1"/>
        <v>4.6082949308755762E-2</v>
      </c>
      <c r="E15" s="406">
        <f t="shared" si="1"/>
        <v>4.3010752688172046E-2</v>
      </c>
      <c r="F15" s="406">
        <f t="shared" si="2"/>
        <v>0.30337941628264209</v>
      </c>
      <c r="G15" s="406">
        <f t="shared" si="2"/>
        <v>9.6006144393241163E-2</v>
      </c>
      <c r="H15" s="407">
        <f t="shared" si="3"/>
        <v>9.1238694768715888E-3</v>
      </c>
      <c r="K15" s="225" t="s">
        <v>225</v>
      </c>
      <c r="L15" s="158" t="s">
        <v>29</v>
      </c>
      <c r="M15" s="383">
        <f>取引基本表!AX12</f>
        <v>2189</v>
      </c>
      <c r="N15" s="367">
        <f>ABS(取引基本表!BB12)</f>
        <v>2189</v>
      </c>
      <c r="O15" s="411">
        <f t="shared" si="4"/>
        <v>1</v>
      </c>
      <c r="P15" s="407">
        <f t="shared" si="5"/>
        <v>0</v>
      </c>
      <c r="R15" s="225" t="s">
        <v>225</v>
      </c>
      <c r="S15" s="158" t="s">
        <v>29</v>
      </c>
      <c r="T15" s="365">
        <f>取引基本表!BD12</f>
        <v>1302</v>
      </c>
      <c r="U15" s="446">
        <f>雇用表!AK12</f>
        <v>60</v>
      </c>
      <c r="V15" s="447">
        <f>雇用表!AK58</f>
        <v>56</v>
      </c>
      <c r="W15" s="413">
        <f t="shared" si="7"/>
        <v>4.6082949308755762E-2</v>
      </c>
      <c r="X15" s="413">
        <f t="shared" si="8"/>
        <v>4.3010752688172046E-2</v>
      </c>
      <c r="Z15" s="225" t="s">
        <v>225</v>
      </c>
      <c r="AA15" s="48" t="s">
        <v>29</v>
      </c>
      <c r="AB15" s="454">
        <v>125</v>
      </c>
      <c r="AC15" s="387">
        <v>78</v>
      </c>
      <c r="AD15" s="387">
        <v>167</v>
      </c>
      <c r="AE15" s="387">
        <v>25</v>
      </c>
      <c r="AF15" s="387">
        <v>0</v>
      </c>
      <c r="AG15" s="369">
        <v>1302</v>
      </c>
      <c r="AH15" s="407">
        <f t="shared" si="9"/>
        <v>0.30337941628264209</v>
      </c>
      <c r="AI15" s="411">
        <f t="shared" si="10"/>
        <v>9.6006144393241163E-2</v>
      </c>
      <c r="AK15" s="225" t="s">
        <v>225</v>
      </c>
      <c r="AL15" s="158" t="s">
        <v>29</v>
      </c>
      <c r="AM15" s="383">
        <f>取引基本表!AR12</f>
        <v>229</v>
      </c>
      <c r="AN15" s="407">
        <f t="shared" si="6"/>
        <v>9.1238694768715888E-3</v>
      </c>
      <c r="AP15" s="225" t="s">
        <v>225</v>
      </c>
      <c r="AQ15" s="158" t="s">
        <v>29</v>
      </c>
      <c r="AR15" s="386">
        <f>取引基本表!AX12</f>
        <v>2189</v>
      </c>
      <c r="AS15" s="387">
        <f>取引基本表!AY12</f>
        <v>1302</v>
      </c>
      <c r="AT15" s="387">
        <f>ABS(取引基本表!BB12)</f>
        <v>2189</v>
      </c>
      <c r="AU15" s="388">
        <f t="shared" si="11"/>
        <v>-887</v>
      </c>
      <c r="AV15" s="411">
        <v>0.8222762164835401</v>
      </c>
      <c r="AW15" s="407">
        <v>0.1777237835164599</v>
      </c>
    </row>
    <row r="16" spans="1:49" x14ac:dyDescent="0.2">
      <c r="A16" s="225" t="s">
        <v>226</v>
      </c>
      <c r="B16" s="158" t="s">
        <v>30</v>
      </c>
      <c r="C16" s="405">
        <f t="shared" si="0"/>
        <v>1.2870012870012881E-2</v>
      </c>
      <c r="D16" s="406">
        <f t="shared" si="1"/>
        <v>0</v>
      </c>
      <c r="E16" s="406">
        <f t="shared" si="1"/>
        <v>0</v>
      </c>
      <c r="F16" s="406">
        <f t="shared" si="2"/>
        <v>0.30434782608695654</v>
      </c>
      <c r="G16" s="406">
        <f t="shared" si="2"/>
        <v>4.3478260869565216E-2</v>
      </c>
      <c r="H16" s="407">
        <f t="shared" si="3"/>
        <v>1.7650105581895694E-2</v>
      </c>
      <c r="K16" s="225" t="s">
        <v>226</v>
      </c>
      <c r="L16" s="158" t="s">
        <v>30</v>
      </c>
      <c r="M16" s="383">
        <f>取引基本表!AX13</f>
        <v>777</v>
      </c>
      <c r="N16" s="367">
        <f>ABS(取引基本表!BB13)</f>
        <v>767</v>
      </c>
      <c r="O16" s="411">
        <f t="shared" si="4"/>
        <v>0.98712998712998712</v>
      </c>
      <c r="P16" s="407">
        <f t="shared" si="5"/>
        <v>1.2870012870012881E-2</v>
      </c>
      <c r="R16" s="225" t="s">
        <v>226</v>
      </c>
      <c r="S16" s="158" t="s">
        <v>30</v>
      </c>
      <c r="T16" s="365">
        <f>取引基本表!BD13</f>
        <v>23</v>
      </c>
      <c r="U16" s="446">
        <f>雇用表!AK13</f>
        <v>0</v>
      </c>
      <c r="V16" s="447">
        <f>雇用表!AK59</f>
        <v>0</v>
      </c>
      <c r="W16" s="413">
        <f t="shared" si="7"/>
        <v>0</v>
      </c>
      <c r="X16" s="413">
        <f t="shared" si="8"/>
        <v>0</v>
      </c>
      <c r="Z16" s="225" t="s">
        <v>226</v>
      </c>
      <c r="AA16" s="48" t="s">
        <v>30</v>
      </c>
      <c r="AB16" s="454">
        <v>1</v>
      </c>
      <c r="AC16" s="387">
        <v>1</v>
      </c>
      <c r="AD16" s="387">
        <v>2</v>
      </c>
      <c r="AE16" s="387">
        <v>3</v>
      </c>
      <c r="AF16" s="387">
        <v>0</v>
      </c>
      <c r="AG16" s="369">
        <v>23</v>
      </c>
      <c r="AH16" s="407">
        <f t="shared" si="9"/>
        <v>0.30434782608695654</v>
      </c>
      <c r="AI16" s="411">
        <f t="shared" si="10"/>
        <v>4.3478260869565216E-2</v>
      </c>
      <c r="AK16" s="225" t="s">
        <v>226</v>
      </c>
      <c r="AL16" s="158" t="s">
        <v>30</v>
      </c>
      <c r="AM16" s="383">
        <f>取引基本表!AR13</f>
        <v>443</v>
      </c>
      <c r="AN16" s="407">
        <f t="shared" si="6"/>
        <v>1.7650105581895694E-2</v>
      </c>
      <c r="AP16" s="225" t="s">
        <v>226</v>
      </c>
      <c r="AQ16" s="158" t="s">
        <v>30</v>
      </c>
      <c r="AR16" s="386">
        <f>取引基本表!AX13</f>
        <v>777</v>
      </c>
      <c r="AS16" s="387">
        <f>取引基本表!AY13</f>
        <v>13</v>
      </c>
      <c r="AT16" s="387">
        <f>ABS(取引基本表!BB13)</f>
        <v>767</v>
      </c>
      <c r="AU16" s="388">
        <f t="shared" si="11"/>
        <v>-754</v>
      </c>
      <c r="AV16" s="411">
        <v>0.87631747448336361</v>
      </c>
      <c r="AW16" s="407">
        <v>0.12368252551663639</v>
      </c>
    </row>
    <row r="17" spans="1:49" x14ac:dyDescent="0.2">
      <c r="A17" s="225" t="s">
        <v>2</v>
      </c>
      <c r="B17" s="158" t="s">
        <v>374</v>
      </c>
      <c r="C17" s="405">
        <f t="shared" si="0"/>
        <v>0.42397137745974955</v>
      </c>
      <c r="D17" s="406">
        <f t="shared" si="1"/>
        <v>4.1908914728682169E-2</v>
      </c>
      <c r="E17" s="406">
        <f t="shared" si="1"/>
        <v>4.2151162790697673E-2</v>
      </c>
      <c r="F17" s="406">
        <f t="shared" si="2"/>
        <v>0.32194767441860467</v>
      </c>
      <c r="G17" s="406">
        <f t="shared" si="2"/>
        <v>0.21220930232558138</v>
      </c>
      <c r="H17" s="407">
        <f t="shared" si="3"/>
        <v>2.9483246344475873E-3</v>
      </c>
      <c r="K17" s="225" t="s">
        <v>2</v>
      </c>
      <c r="L17" s="158" t="s">
        <v>374</v>
      </c>
      <c r="M17" s="383">
        <f>取引基本表!AX14</f>
        <v>1677</v>
      </c>
      <c r="N17" s="367">
        <f>ABS(取引基本表!BB14)</f>
        <v>966</v>
      </c>
      <c r="O17" s="411">
        <f t="shared" si="4"/>
        <v>0.57602862254025045</v>
      </c>
      <c r="P17" s="407">
        <f t="shared" si="5"/>
        <v>0.42397137745974955</v>
      </c>
      <c r="R17" s="225" t="s">
        <v>2</v>
      </c>
      <c r="S17" s="158" t="s">
        <v>374</v>
      </c>
      <c r="T17" s="365">
        <f>取引基本表!BD14</f>
        <v>4128</v>
      </c>
      <c r="U17" s="446">
        <f>雇用表!AK14</f>
        <v>173</v>
      </c>
      <c r="V17" s="447">
        <f>雇用表!AK60</f>
        <v>174</v>
      </c>
      <c r="W17" s="413">
        <f t="shared" si="7"/>
        <v>4.1908914728682169E-2</v>
      </c>
      <c r="X17" s="413">
        <f t="shared" si="8"/>
        <v>4.2151162790697673E-2</v>
      </c>
      <c r="Z17" s="225" t="s">
        <v>2</v>
      </c>
      <c r="AA17" s="48" t="s">
        <v>374</v>
      </c>
      <c r="AB17" s="454">
        <v>876</v>
      </c>
      <c r="AC17" s="387">
        <v>-29</v>
      </c>
      <c r="AD17" s="387">
        <v>330</v>
      </c>
      <c r="AE17" s="387">
        <v>152</v>
      </c>
      <c r="AF17" s="387">
        <v>0</v>
      </c>
      <c r="AG17" s="369">
        <v>4128</v>
      </c>
      <c r="AH17" s="407">
        <f t="shared" si="9"/>
        <v>0.32194767441860467</v>
      </c>
      <c r="AI17" s="411">
        <f t="shared" si="10"/>
        <v>0.21220930232558138</v>
      </c>
      <c r="AK17" s="225" t="s">
        <v>2</v>
      </c>
      <c r="AL17" s="158" t="s">
        <v>374</v>
      </c>
      <c r="AM17" s="383">
        <f>取引基本表!AR14</f>
        <v>74</v>
      </c>
      <c r="AN17" s="407">
        <f t="shared" si="6"/>
        <v>2.9483246344475873E-3</v>
      </c>
      <c r="AP17" s="225" t="s">
        <v>2</v>
      </c>
      <c r="AQ17" s="158" t="s">
        <v>364</v>
      </c>
      <c r="AR17" s="386">
        <f>取引基本表!AX14</f>
        <v>1677</v>
      </c>
      <c r="AS17" s="387">
        <f>取引基本表!AY14</f>
        <v>3417</v>
      </c>
      <c r="AT17" s="387">
        <f>ABS(取引基本表!BB14)</f>
        <v>966</v>
      </c>
      <c r="AU17" s="388">
        <f t="shared" si="11"/>
        <v>2451</v>
      </c>
      <c r="AV17" s="411">
        <v>0.80716043298169571</v>
      </c>
      <c r="AW17" s="407">
        <v>0.19283956701830429</v>
      </c>
    </row>
    <row r="18" spans="1:49" x14ac:dyDescent="0.2">
      <c r="A18" s="225" t="s">
        <v>3</v>
      </c>
      <c r="B18" s="158" t="s">
        <v>31</v>
      </c>
      <c r="C18" s="405">
        <f t="shared" si="0"/>
        <v>0.3411764705882353</v>
      </c>
      <c r="D18" s="406">
        <f t="shared" si="1"/>
        <v>0.1223021582733813</v>
      </c>
      <c r="E18" s="406">
        <f t="shared" si="1"/>
        <v>0.12949640287769784</v>
      </c>
      <c r="F18" s="406">
        <f t="shared" si="2"/>
        <v>0.45899280575539569</v>
      </c>
      <c r="G18" s="406">
        <f t="shared" si="2"/>
        <v>0.21582733812949639</v>
      </c>
      <c r="H18" s="407">
        <f t="shared" si="3"/>
        <v>4.7810669747798716E-4</v>
      </c>
      <c r="K18" s="225" t="s">
        <v>3</v>
      </c>
      <c r="L18" s="158" t="s">
        <v>31</v>
      </c>
      <c r="M18" s="383">
        <f>取引基本表!AX15</f>
        <v>340</v>
      </c>
      <c r="N18" s="367">
        <f>ABS(取引基本表!BB15)</f>
        <v>224</v>
      </c>
      <c r="O18" s="411">
        <f t="shared" si="4"/>
        <v>0.6588235294117647</v>
      </c>
      <c r="P18" s="407">
        <f t="shared" si="5"/>
        <v>0.3411764705882353</v>
      </c>
      <c r="R18" s="225" t="s">
        <v>3</v>
      </c>
      <c r="S18" s="158" t="s">
        <v>31</v>
      </c>
      <c r="T18" s="365">
        <f>取引基本表!BD15</f>
        <v>695</v>
      </c>
      <c r="U18" s="446">
        <f>雇用表!AK15</f>
        <v>85</v>
      </c>
      <c r="V18" s="447">
        <f>雇用表!AK61</f>
        <v>90</v>
      </c>
      <c r="W18" s="413">
        <f t="shared" si="7"/>
        <v>0.1223021582733813</v>
      </c>
      <c r="X18" s="413">
        <f t="shared" si="8"/>
        <v>0.12949640287769784</v>
      </c>
      <c r="Z18" s="225" t="s">
        <v>3</v>
      </c>
      <c r="AA18" s="48" t="s">
        <v>31</v>
      </c>
      <c r="AB18" s="454">
        <v>150</v>
      </c>
      <c r="AC18" s="387">
        <v>66</v>
      </c>
      <c r="AD18" s="387">
        <v>81</v>
      </c>
      <c r="AE18" s="387">
        <v>22</v>
      </c>
      <c r="AF18" s="387">
        <v>0</v>
      </c>
      <c r="AG18" s="369">
        <v>695</v>
      </c>
      <c r="AH18" s="407">
        <f t="shared" si="9"/>
        <v>0.45899280575539569</v>
      </c>
      <c r="AI18" s="411">
        <f t="shared" si="10"/>
        <v>0.21582733812949639</v>
      </c>
      <c r="AK18" s="225" t="s">
        <v>3</v>
      </c>
      <c r="AL18" s="158" t="s">
        <v>31</v>
      </c>
      <c r="AM18" s="383">
        <f>取引基本表!AR15</f>
        <v>12</v>
      </c>
      <c r="AN18" s="407">
        <f t="shared" si="6"/>
        <v>4.7810669747798716E-4</v>
      </c>
      <c r="AP18" s="225" t="s">
        <v>3</v>
      </c>
      <c r="AQ18" s="158" t="s">
        <v>31</v>
      </c>
      <c r="AR18" s="386">
        <f>取引基本表!AX15</f>
        <v>340</v>
      </c>
      <c r="AS18" s="387">
        <f>取引基本表!AY15</f>
        <v>579</v>
      </c>
      <c r="AT18" s="387">
        <f>ABS(取引基本表!BB15)</f>
        <v>224</v>
      </c>
      <c r="AU18" s="388">
        <f t="shared" si="11"/>
        <v>355</v>
      </c>
      <c r="AV18" s="411">
        <v>0.69369460950567885</v>
      </c>
      <c r="AW18" s="407">
        <v>0.30630539049432115</v>
      </c>
    </row>
    <row r="19" spans="1:49" x14ac:dyDescent="0.2">
      <c r="A19" s="225" t="s">
        <v>4</v>
      </c>
      <c r="B19" s="158" t="s">
        <v>32</v>
      </c>
      <c r="C19" s="405">
        <f t="shared" si="0"/>
        <v>3.2631144155307767E-2</v>
      </c>
      <c r="D19" s="406">
        <f t="shared" si="1"/>
        <v>4.49438202247191E-2</v>
      </c>
      <c r="E19" s="406">
        <f t="shared" si="1"/>
        <v>4.7752808988764044E-2</v>
      </c>
      <c r="F19" s="406">
        <f t="shared" si="2"/>
        <v>0.2443820224719101</v>
      </c>
      <c r="G19" s="406">
        <f t="shared" si="2"/>
        <v>5.8988764044943819E-2</v>
      </c>
      <c r="H19" s="407">
        <f t="shared" si="3"/>
        <v>-1.1952667436949679E-4</v>
      </c>
      <c r="K19" s="225" t="s">
        <v>4</v>
      </c>
      <c r="L19" s="158" t="s">
        <v>32</v>
      </c>
      <c r="M19" s="383">
        <f>取引基本表!AX16</f>
        <v>2421</v>
      </c>
      <c r="N19" s="367">
        <f>ABS(取引基本表!BB16)</f>
        <v>2342</v>
      </c>
      <c r="O19" s="411">
        <f t="shared" si="4"/>
        <v>0.96736885584469223</v>
      </c>
      <c r="P19" s="407">
        <f t="shared" si="5"/>
        <v>3.2631144155307767E-2</v>
      </c>
      <c r="R19" s="225" t="s">
        <v>4</v>
      </c>
      <c r="S19" s="158" t="s">
        <v>32</v>
      </c>
      <c r="T19" s="365">
        <f>取引基本表!BD16</f>
        <v>356</v>
      </c>
      <c r="U19" s="446">
        <f>雇用表!AK16</f>
        <v>16</v>
      </c>
      <c r="V19" s="447">
        <f>雇用表!AK62</f>
        <v>17</v>
      </c>
      <c r="W19" s="413">
        <f t="shared" si="7"/>
        <v>4.49438202247191E-2</v>
      </c>
      <c r="X19" s="413">
        <f t="shared" si="8"/>
        <v>4.7752808988764044E-2</v>
      </c>
      <c r="Z19" s="225" t="s">
        <v>4</v>
      </c>
      <c r="AA19" s="48" t="s">
        <v>32</v>
      </c>
      <c r="AB19" s="454">
        <v>21</v>
      </c>
      <c r="AC19" s="387">
        <v>39</v>
      </c>
      <c r="AD19" s="387">
        <v>20</v>
      </c>
      <c r="AE19" s="387">
        <v>7</v>
      </c>
      <c r="AF19" s="387">
        <v>0</v>
      </c>
      <c r="AG19" s="369">
        <v>356</v>
      </c>
      <c r="AH19" s="407">
        <f t="shared" si="9"/>
        <v>0.2443820224719101</v>
      </c>
      <c r="AI19" s="411">
        <f t="shared" si="10"/>
        <v>5.8988764044943819E-2</v>
      </c>
      <c r="AK19" s="225" t="s">
        <v>4</v>
      </c>
      <c r="AL19" s="158" t="s">
        <v>32</v>
      </c>
      <c r="AM19" s="383">
        <f>取引基本表!AR16</f>
        <v>-3</v>
      </c>
      <c r="AN19" s="407">
        <f t="shared" si="6"/>
        <v>-1.1952667436949679E-4</v>
      </c>
      <c r="AP19" s="225" t="s">
        <v>4</v>
      </c>
      <c r="AQ19" s="158" t="s">
        <v>32</v>
      </c>
      <c r="AR19" s="386">
        <f>取引基本表!AX16</f>
        <v>2421</v>
      </c>
      <c r="AS19" s="387">
        <f>取引基本表!AY16</f>
        <v>277</v>
      </c>
      <c r="AT19" s="387">
        <f>ABS(取引基本表!BB16)</f>
        <v>2342</v>
      </c>
      <c r="AU19" s="388">
        <f t="shared" si="11"/>
        <v>-2065</v>
      </c>
      <c r="AV19" s="411">
        <v>0.63033685044372512</v>
      </c>
      <c r="AW19" s="407">
        <v>0.36966314955627488</v>
      </c>
    </row>
    <row r="20" spans="1:49" x14ac:dyDescent="0.2">
      <c r="A20" s="225" t="s">
        <v>5</v>
      </c>
      <c r="B20" s="158" t="s">
        <v>33</v>
      </c>
      <c r="C20" s="405">
        <f t="shared" si="0"/>
        <v>6.4516129032258118E-2</v>
      </c>
      <c r="D20" s="406">
        <f t="shared" si="1"/>
        <v>1.2307692307692308E-2</v>
      </c>
      <c r="E20" s="406">
        <f t="shared" si="1"/>
        <v>1.2307692307692308E-2</v>
      </c>
      <c r="F20" s="406">
        <f t="shared" si="2"/>
        <v>0.22461538461538461</v>
      </c>
      <c r="G20" s="406">
        <f t="shared" si="2"/>
        <v>0.10153846153846154</v>
      </c>
      <c r="H20" s="407">
        <f t="shared" si="3"/>
        <v>5.9763337184748399E-4</v>
      </c>
      <c r="K20" s="225" t="s">
        <v>5</v>
      </c>
      <c r="L20" s="158" t="s">
        <v>33</v>
      </c>
      <c r="M20" s="383">
        <f>取引基本表!AX17</f>
        <v>992</v>
      </c>
      <c r="N20" s="367">
        <f>ABS(取引基本表!BB17)</f>
        <v>928</v>
      </c>
      <c r="O20" s="411">
        <f t="shared" si="4"/>
        <v>0.93548387096774188</v>
      </c>
      <c r="P20" s="407">
        <f t="shared" si="5"/>
        <v>6.4516129032258118E-2</v>
      </c>
      <c r="R20" s="225" t="s">
        <v>5</v>
      </c>
      <c r="S20" s="158" t="s">
        <v>33</v>
      </c>
      <c r="T20" s="365">
        <f>取引基本表!BD17</f>
        <v>325</v>
      </c>
      <c r="U20" s="446">
        <f>雇用表!AK17</f>
        <v>4</v>
      </c>
      <c r="V20" s="447">
        <f>雇用表!AK63</f>
        <v>4</v>
      </c>
      <c r="W20" s="413">
        <f t="shared" si="7"/>
        <v>1.2307692307692308E-2</v>
      </c>
      <c r="X20" s="413">
        <f t="shared" si="8"/>
        <v>1.2307692307692308E-2</v>
      </c>
      <c r="Z20" s="225" t="s">
        <v>5</v>
      </c>
      <c r="AA20" s="48" t="s">
        <v>33</v>
      </c>
      <c r="AB20" s="454">
        <v>33</v>
      </c>
      <c r="AC20" s="387">
        <v>28</v>
      </c>
      <c r="AD20" s="387">
        <v>10</v>
      </c>
      <c r="AE20" s="387">
        <v>2</v>
      </c>
      <c r="AF20" s="387">
        <v>0</v>
      </c>
      <c r="AG20" s="369">
        <v>325</v>
      </c>
      <c r="AH20" s="407">
        <f t="shared" si="9"/>
        <v>0.22461538461538461</v>
      </c>
      <c r="AI20" s="411">
        <f t="shared" si="10"/>
        <v>0.10153846153846154</v>
      </c>
      <c r="AK20" s="225" t="s">
        <v>5</v>
      </c>
      <c r="AL20" s="158" t="s">
        <v>33</v>
      </c>
      <c r="AM20" s="383">
        <f>取引基本表!AR17</f>
        <v>15</v>
      </c>
      <c r="AN20" s="407">
        <f t="shared" si="6"/>
        <v>5.9763337184748399E-4</v>
      </c>
      <c r="AP20" s="225" t="s">
        <v>5</v>
      </c>
      <c r="AQ20" s="158" t="s">
        <v>33</v>
      </c>
      <c r="AR20" s="386">
        <f>取引基本表!AX17</f>
        <v>992</v>
      </c>
      <c r="AS20" s="387">
        <f>取引基本表!AY17</f>
        <v>261</v>
      </c>
      <c r="AT20" s="387">
        <f>ABS(取引基本表!BB17)</f>
        <v>928</v>
      </c>
      <c r="AU20" s="388">
        <f t="shared" si="11"/>
        <v>-667</v>
      </c>
      <c r="AV20" s="411">
        <v>0.88159848319713086</v>
      </c>
      <c r="AW20" s="407">
        <v>0.11840151680286914</v>
      </c>
    </row>
    <row r="21" spans="1:49" x14ac:dyDescent="0.2">
      <c r="A21" s="225" t="s">
        <v>6</v>
      </c>
      <c r="B21" s="158" t="s">
        <v>34</v>
      </c>
      <c r="C21" s="405">
        <f t="shared" si="0"/>
        <v>0.91527001862197399</v>
      </c>
      <c r="D21" s="406">
        <f t="shared" si="1"/>
        <v>8.7513781697905177E-2</v>
      </c>
      <c r="E21" s="406">
        <f t="shared" si="1"/>
        <v>7.5661521499448728E-2</v>
      </c>
      <c r="F21" s="406">
        <f t="shared" si="2"/>
        <v>0.42530319735391398</v>
      </c>
      <c r="G21" s="406">
        <f t="shared" si="2"/>
        <v>0.28514332965821387</v>
      </c>
      <c r="H21" s="407">
        <f t="shared" si="3"/>
        <v>9.9605561974580657E-4</v>
      </c>
      <c r="K21" s="225" t="s">
        <v>6</v>
      </c>
      <c r="L21" s="158" t="s">
        <v>34</v>
      </c>
      <c r="M21" s="383">
        <f>取引基本表!AX18</f>
        <v>1074</v>
      </c>
      <c r="N21" s="367">
        <f>ABS(取引基本表!BB18)</f>
        <v>91</v>
      </c>
      <c r="O21" s="411">
        <f t="shared" si="4"/>
        <v>8.4729981378026065E-2</v>
      </c>
      <c r="P21" s="407">
        <f t="shared" si="5"/>
        <v>0.91527001862197399</v>
      </c>
      <c r="R21" s="225" t="s">
        <v>6</v>
      </c>
      <c r="S21" s="158" t="s">
        <v>34</v>
      </c>
      <c r="T21" s="365">
        <f>取引基本表!BD18</f>
        <v>7256</v>
      </c>
      <c r="U21" s="446">
        <f>雇用表!AK18</f>
        <v>635</v>
      </c>
      <c r="V21" s="447">
        <f>雇用表!AK64</f>
        <v>549</v>
      </c>
      <c r="W21" s="413">
        <f t="shared" si="7"/>
        <v>8.7513781697905177E-2</v>
      </c>
      <c r="X21" s="413">
        <f t="shared" si="8"/>
        <v>7.5661521499448728E-2</v>
      </c>
      <c r="Z21" s="225" t="s">
        <v>6</v>
      </c>
      <c r="AA21" s="48" t="s">
        <v>34</v>
      </c>
      <c r="AB21" s="454">
        <v>2069</v>
      </c>
      <c r="AC21" s="387">
        <v>213</v>
      </c>
      <c r="AD21" s="387">
        <v>604</v>
      </c>
      <c r="AE21" s="387">
        <v>200</v>
      </c>
      <c r="AF21" s="387">
        <v>0</v>
      </c>
      <c r="AG21" s="369">
        <v>7256</v>
      </c>
      <c r="AH21" s="407">
        <f t="shared" si="9"/>
        <v>0.42530319735391398</v>
      </c>
      <c r="AI21" s="411">
        <f t="shared" si="10"/>
        <v>0.28514332965821387</v>
      </c>
      <c r="AK21" s="225" t="s">
        <v>6</v>
      </c>
      <c r="AL21" s="158" t="s">
        <v>34</v>
      </c>
      <c r="AM21" s="383">
        <f>取引基本表!AR18</f>
        <v>25</v>
      </c>
      <c r="AN21" s="407">
        <f t="shared" si="6"/>
        <v>9.9605561974580657E-4</v>
      </c>
      <c r="AP21" s="225" t="s">
        <v>6</v>
      </c>
      <c r="AQ21" s="158" t="s">
        <v>34</v>
      </c>
      <c r="AR21" s="386">
        <f>取引基本表!AX18</f>
        <v>1074</v>
      </c>
      <c r="AS21" s="387">
        <f>取引基本表!AY18</f>
        <v>6273</v>
      </c>
      <c r="AT21" s="387">
        <f>ABS(取引基本表!BB18)</f>
        <v>91</v>
      </c>
      <c r="AU21" s="388">
        <f t="shared" si="11"/>
        <v>6182</v>
      </c>
      <c r="AV21" s="411">
        <v>0.73741787363403832</v>
      </c>
      <c r="AW21" s="407">
        <v>0.26258212636596168</v>
      </c>
    </row>
    <row r="22" spans="1:49" x14ac:dyDescent="0.2">
      <c r="A22" s="225" t="s">
        <v>7</v>
      </c>
      <c r="B22" s="158" t="s">
        <v>268</v>
      </c>
      <c r="C22" s="405">
        <f t="shared" si="0"/>
        <v>0.14107142857142863</v>
      </c>
      <c r="D22" s="406">
        <f t="shared" si="1"/>
        <v>6.2663185378590081E-3</v>
      </c>
      <c r="E22" s="406">
        <f t="shared" si="1"/>
        <v>5.2219321148825066E-3</v>
      </c>
      <c r="F22" s="406">
        <f t="shared" si="2"/>
        <v>0.41148825065274153</v>
      </c>
      <c r="G22" s="406">
        <f t="shared" si="2"/>
        <v>0.19425587467362923</v>
      </c>
      <c r="H22" s="407">
        <f t="shared" si="3"/>
        <v>3.9842224789832265E-5</v>
      </c>
      <c r="K22" s="225" t="s">
        <v>7</v>
      </c>
      <c r="L22" s="158" t="s">
        <v>268</v>
      </c>
      <c r="M22" s="383">
        <f>取引基本表!AX19</f>
        <v>560</v>
      </c>
      <c r="N22" s="367">
        <f>ABS(取引基本表!BB19)</f>
        <v>481</v>
      </c>
      <c r="O22" s="411">
        <f t="shared" si="4"/>
        <v>0.85892857142857137</v>
      </c>
      <c r="P22" s="407">
        <f t="shared" si="5"/>
        <v>0.14107142857142863</v>
      </c>
      <c r="R22" s="225" t="s">
        <v>7</v>
      </c>
      <c r="S22" s="158" t="s">
        <v>268</v>
      </c>
      <c r="T22" s="365">
        <f>取引基本表!BD19</f>
        <v>1915</v>
      </c>
      <c r="U22" s="446">
        <f>雇用表!AK19</f>
        <v>12</v>
      </c>
      <c r="V22" s="447">
        <f>雇用表!AK65</f>
        <v>10</v>
      </c>
      <c r="W22" s="413">
        <f t="shared" si="7"/>
        <v>6.2663185378590081E-3</v>
      </c>
      <c r="X22" s="413">
        <f t="shared" si="8"/>
        <v>5.2219321148825066E-3</v>
      </c>
      <c r="Z22" s="225" t="s">
        <v>7</v>
      </c>
      <c r="AA22" s="48" t="s">
        <v>268</v>
      </c>
      <c r="AB22" s="454">
        <v>372</v>
      </c>
      <c r="AC22" s="387">
        <v>203</v>
      </c>
      <c r="AD22" s="387">
        <v>201</v>
      </c>
      <c r="AE22" s="387">
        <v>12</v>
      </c>
      <c r="AF22" s="387">
        <v>0</v>
      </c>
      <c r="AG22" s="369">
        <v>1915</v>
      </c>
      <c r="AH22" s="407">
        <f t="shared" si="9"/>
        <v>0.41148825065274153</v>
      </c>
      <c r="AI22" s="411">
        <f t="shared" si="10"/>
        <v>0.19425587467362923</v>
      </c>
      <c r="AK22" s="225" t="s">
        <v>7</v>
      </c>
      <c r="AL22" s="158" t="s">
        <v>268</v>
      </c>
      <c r="AM22" s="383">
        <f>取引基本表!AR19</f>
        <v>1</v>
      </c>
      <c r="AN22" s="407">
        <f t="shared" si="6"/>
        <v>3.9842224789832265E-5</v>
      </c>
      <c r="AP22" s="225" t="s">
        <v>7</v>
      </c>
      <c r="AQ22" s="158" t="s">
        <v>268</v>
      </c>
      <c r="AR22" s="386">
        <f>取引基本表!AX19</f>
        <v>560</v>
      </c>
      <c r="AS22" s="387">
        <f>取引基本表!AY19</f>
        <v>1836</v>
      </c>
      <c r="AT22" s="387">
        <f>ABS(取引基本表!BB19)</f>
        <v>481</v>
      </c>
      <c r="AU22" s="388">
        <f t="shared" si="11"/>
        <v>1355</v>
      </c>
      <c r="AV22" s="411">
        <v>0.80743251432126495</v>
      </c>
      <c r="AW22" s="407">
        <v>0.19256748567873505</v>
      </c>
    </row>
    <row r="23" spans="1:49" x14ac:dyDescent="0.2">
      <c r="A23" s="225" t="s">
        <v>8</v>
      </c>
      <c r="B23" s="158" t="s">
        <v>269</v>
      </c>
      <c r="C23" s="405">
        <f t="shared" si="0"/>
        <v>0</v>
      </c>
      <c r="D23" s="406">
        <f t="shared" si="1"/>
        <v>4.9571020019065777E-2</v>
      </c>
      <c r="E23" s="406">
        <f t="shared" si="1"/>
        <v>4.38512869399428E-2</v>
      </c>
      <c r="F23" s="406">
        <f t="shared" si="2"/>
        <v>0.43755958055290756</v>
      </c>
      <c r="G23" s="406">
        <f t="shared" si="2"/>
        <v>0.21448999046711154</v>
      </c>
      <c r="H23" s="407">
        <f t="shared" si="3"/>
        <v>3.9842224789832265E-5</v>
      </c>
      <c r="K23" s="225" t="s">
        <v>8</v>
      </c>
      <c r="L23" s="158" t="s">
        <v>269</v>
      </c>
      <c r="M23" s="383">
        <f>取引基本表!AX20</f>
        <v>297</v>
      </c>
      <c r="N23" s="367">
        <f>ABS(取引基本表!BB20)</f>
        <v>297</v>
      </c>
      <c r="O23" s="411">
        <f t="shared" si="4"/>
        <v>1</v>
      </c>
      <c r="P23" s="407">
        <f t="shared" si="5"/>
        <v>0</v>
      </c>
      <c r="R23" s="225" t="s">
        <v>8</v>
      </c>
      <c r="S23" s="158" t="s">
        <v>269</v>
      </c>
      <c r="T23" s="365">
        <f>取引基本表!BD20</f>
        <v>1049</v>
      </c>
      <c r="U23" s="446">
        <f>雇用表!AK20</f>
        <v>52</v>
      </c>
      <c r="V23" s="447">
        <f>雇用表!AK66</f>
        <v>46</v>
      </c>
      <c r="W23" s="413">
        <f t="shared" si="7"/>
        <v>4.9571020019065777E-2</v>
      </c>
      <c r="X23" s="413">
        <f t="shared" si="8"/>
        <v>4.38512869399428E-2</v>
      </c>
      <c r="Z23" s="225" t="s">
        <v>8</v>
      </c>
      <c r="AA23" s="48" t="s">
        <v>269</v>
      </c>
      <c r="AB23" s="454">
        <v>225</v>
      </c>
      <c r="AC23" s="387">
        <v>116</v>
      </c>
      <c r="AD23" s="387">
        <v>108</v>
      </c>
      <c r="AE23" s="387">
        <v>10</v>
      </c>
      <c r="AF23" s="387">
        <v>0</v>
      </c>
      <c r="AG23" s="369">
        <v>1049</v>
      </c>
      <c r="AH23" s="407">
        <f t="shared" si="9"/>
        <v>0.43755958055290756</v>
      </c>
      <c r="AI23" s="411">
        <f t="shared" si="10"/>
        <v>0.21448999046711154</v>
      </c>
      <c r="AK23" s="225" t="s">
        <v>8</v>
      </c>
      <c r="AL23" s="158" t="s">
        <v>269</v>
      </c>
      <c r="AM23" s="383">
        <f>取引基本表!AR20</f>
        <v>1</v>
      </c>
      <c r="AN23" s="407">
        <f t="shared" si="6"/>
        <v>3.9842224789832265E-5</v>
      </c>
      <c r="AP23" s="225" t="s">
        <v>8</v>
      </c>
      <c r="AQ23" s="158" t="s">
        <v>269</v>
      </c>
      <c r="AR23" s="386">
        <f>取引基本表!AX20</f>
        <v>297</v>
      </c>
      <c r="AS23" s="387">
        <f>取引基本表!AY20</f>
        <v>1049</v>
      </c>
      <c r="AT23" s="387">
        <f>ABS(取引基本表!BB20)</f>
        <v>297</v>
      </c>
      <c r="AU23" s="388">
        <f t="shared" si="11"/>
        <v>752</v>
      </c>
      <c r="AV23" s="411">
        <v>0.79883567479416906</v>
      </c>
      <c r="AW23" s="407">
        <v>0.20116432520583094</v>
      </c>
    </row>
    <row r="24" spans="1:49" x14ac:dyDescent="0.2">
      <c r="A24" s="225" t="s">
        <v>9</v>
      </c>
      <c r="B24" s="158" t="s">
        <v>270</v>
      </c>
      <c r="C24" s="405">
        <f t="shared" si="0"/>
        <v>1</v>
      </c>
      <c r="D24" s="406">
        <f t="shared" si="1"/>
        <v>0.12190706095353047</v>
      </c>
      <c r="E24" s="406">
        <f t="shared" si="1"/>
        <v>0.12492456246228123</v>
      </c>
      <c r="F24" s="406">
        <f t="shared" si="2"/>
        <v>0.38986119493059745</v>
      </c>
      <c r="G24" s="406">
        <f t="shared" si="2"/>
        <v>0.20760410380205191</v>
      </c>
      <c r="H24" s="407">
        <f t="shared" si="3"/>
        <v>3.9842224789832264E-4</v>
      </c>
      <c r="K24" s="225" t="s">
        <v>9</v>
      </c>
      <c r="L24" s="158" t="s">
        <v>270</v>
      </c>
      <c r="M24" s="383">
        <f>取引基本表!AX21</f>
        <v>431</v>
      </c>
      <c r="N24" s="367">
        <f>ABS(取引基本表!BB21)</f>
        <v>0</v>
      </c>
      <c r="O24" s="411">
        <f t="shared" si="4"/>
        <v>0</v>
      </c>
      <c r="P24" s="407">
        <f t="shared" si="5"/>
        <v>1</v>
      </c>
      <c r="R24" s="225" t="s">
        <v>9</v>
      </c>
      <c r="S24" s="158" t="s">
        <v>270</v>
      </c>
      <c r="T24" s="365">
        <f>取引基本表!BD21</f>
        <v>1657</v>
      </c>
      <c r="U24" s="446">
        <f>雇用表!AK21</f>
        <v>202</v>
      </c>
      <c r="V24" s="447">
        <f>雇用表!AK67</f>
        <v>207</v>
      </c>
      <c r="W24" s="413">
        <f t="shared" si="7"/>
        <v>0.12190706095353047</v>
      </c>
      <c r="X24" s="413">
        <f t="shared" si="8"/>
        <v>0.12492456246228123</v>
      </c>
      <c r="Z24" s="225" t="s">
        <v>9</v>
      </c>
      <c r="AA24" s="48" t="s">
        <v>270</v>
      </c>
      <c r="AB24" s="454">
        <v>344</v>
      </c>
      <c r="AC24" s="387">
        <v>39</v>
      </c>
      <c r="AD24" s="387">
        <v>237</v>
      </c>
      <c r="AE24" s="387">
        <v>26</v>
      </c>
      <c r="AF24" s="387">
        <v>0</v>
      </c>
      <c r="AG24" s="369">
        <v>1657</v>
      </c>
      <c r="AH24" s="407">
        <f t="shared" si="9"/>
        <v>0.38986119493059745</v>
      </c>
      <c r="AI24" s="411">
        <f t="shared" si="10"/>
        <v>0.20760410380205191</v>
      </c>
      <c r="AK24" s="225" t="s">
        <v>9</v>
      </c>
      <c r="AL24" s="158" t="s">
        <v>270</v>
      </c>
      <c r="AM24" s="383">
        <f>取引基本表!AR21</f>
        <v>10</v>
      </c>
      <c r="AN24" s="407">
        <f t="shared" si="6"/>
        <v>3.9842224789832264E-4</v>
      </c>
      <c r="AP24" s="225" t="s">
        <v>9</v>
      </c>
      <c r="AQ24" s="158" t="s">
        <v>270</v>
      </c>
      <c r="AR24" s="386">
        <f>取引基本表!AX21</f>
        <v>431</v>
      </c>
      <c r="AS24" s="387">
        <f>取引基本表!AY21</f>
        <v>1226</v>
      </c>
      <c r="AT24" s="387">
        <f>ABS(取引基本表!BB21)</f>
        <v>0</v>
      </c>
      <c r="AU24" s="388">
        <f t="shared" si="11"/>
        <v>1226</v>
      </c>
      <c r="AV24" s="411">
        <v>0.53203541493025519</v>
      </c>
      <c r="AW24" s="407">
        <v>0.46796458506974481</v>
      </c>
    </row>
    <row r="25" spans="1:49" x14ac:dyDescent="0.2">
      <c r="A25" s="225" t="s">
        <v>10</v>
      </c>
      <c r="B25" s="158" t="s">
        <v>271</v>
      </c>
      <c r="C25" s="405">
        <f t="shared" si="0"/>
        <v>2.3217247097844118E-2</v>
      </c>
      <c r="D25" s="406">
        <f t="shared" si="1"/>
        <v>3.9215686274509803E-2</v>
      </c>
      <c r="E25" s="406">
        <f t="shared" si="1"/>
        <v>3.9215686274509803E-2</v>
      </c>
      <c r="F25" s="406">
        <f t="shared" si="2"/>
        <v>0.34640522875816993</v>
      </c>
      <c r="G25" s="406">
        <f t="shared" si="2"/>
        <v>0.19607843137254902</v>
      </c>
      <c r="H25" s="407">
        <f t="shared" si="3"/>
        <v>5.5779114705765173E-4</v>
      </c>
      <c r="K25" s="225" t="s">
        <v>10</v>
      </c>
      <c r="L25" s="158" t="s">
        <v>271</v>
      </c>
      <c r="M25" s="383">
        <f>取引基本表!AX22</f>
        <v>603</v>
      </c>
      <c r="N25" s="367">
        <f>ABS(取引基本表!BB22)</f>
        <v>589</v>
      </c>
      <c r="O25" s="411">
        <f t="shared" si="4"/>
        <v>0.97678275290215588</v>
      </c>
      <c r="P25" s="407">
        <f t="shared" si="5"/>
        <v>2.3217247097844118E-2</v>
      </c>
      <c r="R25" s="225" t="s">
        <v>10</v>
      </c>
      <c r="S25" s="158" t="s">
        <v>271</v>
      </c>
      <c r="T25" s="365">
        <f>取引基本表!BD22</f>
        <v>153</v>
      </c>
      <c r="U25" s="446">
        <f>雇用表!AK22</f>
        <v>6</v>
      </c>
      <c r="V25" s="447">
        <f>雇用表!AK68</f>
        <v>6</v>
      </c>
      <c r="W25" s="413">
        <f t="shared" si="7"/>
        <v>3.9215686274509803E-2</v>
      </c>
      <c r="X25" s="413">
        <f t="shared" si="8"/>
        <v>3.9215686274509803E-2</v>
      </c>
      <c r="Z25" s="225" t="s">
        <v>10</v>
      </c>
      <c r="AA25" s="48" t="s">
        <v>271</v>
      </c>
      <c r="AB25" s="454">
        <v>30</v>
      </c>
      <c r="AC25" s="387">
        <v>-6</v>
      </c>
      <c r="AD25" s="387">
        <v>28</v>
      </c>
      <c r="AE25" s="387">
        <v>1</v>
      </c>
      <c r="AF25" s="387">
        <v>0</v>
      </c>
      <c r="AG25" s="369">
        <v>153</v>
      </c>
      <c r="AH25" s="407">
        <f t="shared" si="9"/>
        <v>0.34640522875816993</v>
      </c>
      <c r="AI25" s="411">
        <f t="shared" si="10"/>
        <v>0.19607843137254902</v>
      </c>
      <c r="AK25" s="225" t="s">
        <v>10</v>
      </c>
      <c r="AL25" s="158" t="s">
        <v>271</v>
      </c>
      <c r="AM25" s="383">
        <f>取引基本表!AR22</f>
        <v>14</v>
      </c>
      <c r="AN25" s="407">
        <f t="shared" si="6"/>
        <v>5.5779114705765173E-4</v>
      </c>
      <c r="AP25" s="225" t="s">
        <v>10</v>
      </c>
      <c r="AQ25" s="158" t="s">
        <v>271</v>
      </c>
      <c r="AR25" s="386">
        <f>取引基本表!AX22</f>
        <v>603</v>
      </c>
      <c r="AS25" s="387">
        <f>取引基本表!AY22</f>
        <v>139</v>
      </c>
      <c r="AT25" s="387">
        <f>ABS(取引基本表!BB22)</f>
        <v>589</v>
      </c>
      <c r="AU25" s="388">
        <f t="shared" si="11"/>
        <v>-450</v>
      </c>
      <c r="AV25" s="411">
        <v>0.88160188384965898</v>
      </c>
      <c r="AW25" s="407">
        <v>0.11839811615034102</v>
      </c>
    </row>
    <row r="26" spans="1:49" x14ac:dyDescent="0.2">
      <c r="A26" s="225" t="s">
        <v>11</v>
      </c>
      <c r="B26" s="158" t="s">
        <v>35</v>
      </c>
      <c r="C26" s="405">
        <f t="shared" si="0"/>
        <v>0.3263433813892529</v>
      </c>
      <c r="D26" s="406">
        <f t="shared" si="1"/>
        <v>7.8321678321678329E-2</v>
      </c>
      <c r="E26" s="406">
        <f t="shared" si="1"/>
        <v>8.3216783216783219E-2</v>
      </c>
      <c r="F26" s="406">
        <f t="shared" si="2"/>
        <v>0.33496503496503499</v>
      </c>
      <c r="G26" s="406">
        <f t="shared" si="2"/>
        <v>0.19720279720279721</v>
      </c>
      <c r="H26" s="407">
        <f t="shared" si="3"/>
        <v>1.195266743694968E-2</v>
      </c>
      <c r="K26" s="225" t="s">
        <v>11</v>
      </c>
      <c r="L26" s="158" t="s">
        <v>35</v>
      </c>
      <c r="M26" s="383">
        <f>取引基本表!AX23</f>
        <v>763</v>
      </c>
      <c r="N26" s="367">
        <f>ABS(取引基本表!BB23)</f>
        <v>514</v>
      </c>
      <c r="O26" s="411">
        <f t="shared" si="4"/>
        <v>0.6736566186107471</v>
      </c>
      <c r="P26" s="407">
        <f t="shared" si="5"/>
        <v>0.3263433813892529</v>
      </c>
      <c r="R26" s="225" t="s">
        <v>11</v>
      </c>
      <c r="S26" s="158" t="s">
        <v>35</v>
      </c>
      <c r="T26" s="365">
        <f>取引基本表!BD23</f>
        <v>1430</v>
      </c>
      <c r="U26" s="446">
        <f>雇用表!AK23</f>
        <v>112</v>
      </c>
      <c r="V26" s="447">
        <f>雇用表!AK69</f>
        <v>119</v>
      </c>
      <c r="W26" s="413">
        <f t="shared" si="7"/>
        <v>7.8321678321678329E-2</v>
      </c>
      <c r="X26" s="413">
        <f t="shared" si="8"/>
        <v>8.3216783216783219E-2</v>
      </c>
      <c r="Z26" s="225" t="s">
        <v>11</v>
      </c>
      <c r="AA26" s="48" t="s">
        <v>35</v>
      </c>
      <c r="AB26" s="454">
        <v>282</v>
      </c>
      <c r="AC26" s="387">
        <v>-32</v>
      </c>
      <c r="AD26" s="387">
        <v>224</v>
      </c>
      <c r="AE26" s="387">
        <v>5</v>
      </c>
      <c r="AF26" s="387">
        <v>0</v>
      </c>
      <c r="AG26" s="369">
        <v>1430</v>
      </c>
      <c r="AH26" s="407">
        <f t="shared" si="9"/>
        <v>0.33496503496503499</v>
      </c>
      <c r="AI26" s="411">
        <f t="shared" si="10"/>
        <v>0.19720279720279721</v>
      </c>
      <c r="AK26" s="225" t="s">
        <v>11</v>
      </c>
      <c r="AL26" s="158" t="s">
        <v>35</v>
      </c>
      <c r="AM26" s="383">
        <f>取引基本表!AR23</f>
        <v>300</v>
      </c>
      <c r="AN26" s="407">
        <f t="shared" si="6"/>
        <v>1.195266743694968E-2</v>
      </c>
      <c r="AP26" s="225" t="s">
        <v>11</v>
      </c>
      <c r="AQ26" s="158" t="s">
        <v>35</v>
      </c>
      <c r="AR26" s="386">
        <f>取引基本表!AX23</f>
        <v>763</v>
      </c>
      <c r="AS26" s="387">
        <f>取引基本表!AY23</f>
        <v>1181</v>
      </c>
      <c r="AT26" s="387">
        <f>ABS(取引基本表!BB23)</f>
        <v>514</v>
      </c>
      <c r="AU26" s="388">
        <f t="shared" si="11"/>
        <v>667</v>
      </c>
      <c r="AV26" s="411">
        <v>0.70886039128338962</v>
      </c>
      <c r="AW26" s="407">
        <v>0.29113960871661038</v>
      </c>
    </row>
    <row r="27" spans="1:49" x14ac:dyDescent="0.2">
      <c r="A27" s="225" t="s">
        <v>12</v>
      </c>
      <c r="B27" s="158" t="s">
        <v>375</v>
      </c>
      <c r="C27" s="405">
        <f t="shared" si="0"/>
        <v>4.6641791044776171E-2</v>
      </c>
      <c r="D27" s="406">
        <f t="shared" si="1"/>
        <v>3.0769230769230771E-2</v>
      </c>
      <c r="E27" s="406">
        <f t="shared" si="1"/>
        <v>4.6153846153846156E-2</v>
      </c>
      <c r="F27" s="406">
        <f t="shared" si="2"/>
        <v>0.35384615384615387</v>
      </c>
      <c r="G27" s="406">
        <f t="shared" si="2"/>
        <v>0.18461538461538463</v>
      </c>
      <c r="H27" s="407">
        <f t="shared" si="3"/>
        <v>1.1394876289892027E-2</v>
      </c>
      <c r="K27" s="225" t="s">
        <v>12</v>
      </c>
      <c r="L27" s="158" t="s">
        <v>376</v>
      </c>
      <c r="M27" s="383">
        <f>取引基本表!AX24</f>
        <v>536</v>
      </c>
      <c r="N27" s="367">
        <f>ABS(取引基本表!BB24)</f>
        <v>511</v>
      </c>
      <c r="O27" s="411">
        <f t="shared" si="4"/>
        <v>0.95335820895522383</v>
      </c>
      <c r="P27" s="407">
        <f t="shared" si="5"/>
        <v>4.6641791044776171E-2</v>
      </c>
      <c r="R27" s="225" t="s">
        <v>12</v>
      </c>
      <c r="S27" s="158" t="s">
        <v>376</v>
      </c>
      <c r="T27" s="365">
        <f>取引基本表!BD24</f>
        <v>65</v>
      </c>
      <c r="U27" s="446">
        <f>雇用表!AK24</f>
        <v>2</v>
      </c>
      <c r="V27" s="447">
        <f>雇用表!AK70</f>
        <v>3</v>
      </c>
      <c r="W27" s="413">
        <f t="shared" si="7"/>
        <v>3.0769230769230771E-2</v>
      </c>
      <c r="X27" s="413">
        <f t="shared" si="8"/>
        <v>4.6153846153846156E-2</v>
      </c>
      <c r="Z27" s="225" t="s">
        <v>12</v>
      </c>
      <c r="AA27" s="48" t="s">
        <v>365</v>
      </c>
      <c r="AB27" s="454">
        <v>12</v>
      </c>
      <c r="AC27" s="387">
        <v>-3</v>
      </c>
      <c r="AD27" s="387">
        <v>12</v>
      </c>
      <c r="AE27" s="387">
        <v>2</v>
      </c>
      <c r="AF27" s="387">
        <v>0</v>
      </c>
      <c r="AG27" s="369">
        <v>65</v>
      </c>
      <c r="AH27" s="407">
        <f t="shared" si="9"/>
        <v>0.35384615384615387</v>
      </c>
      <c r="AI27" s="411">
        <f t="shared" si="10"/>
        <v>0.18461538461538463</v>
      </c>
      <c r="AK27" s="225" t="s">
        <v>12</v>
      </c>
      <c r="AL27" s="158" t="s">
        <v>365</v>
      </c>
      <c r="AM27" s="383">
        <f>取引基本表!AR24</f>
        <v>286</v>
      </c>
      <c r="AN27" s="407">
        <f t="shared" si="6"/>
        <v>1.1394876289892027E-2</v>
      </c>
      <c r="AP27" s="225" t="s">
        <v>12</v>
      </c>
      <c r="AQ27" s="158" t="s">
        <v>365</v>
      </c>
      <c r="AR27" s="386">
        <f>取引基本表!AX24</f>
        <v>536</v>
      </c>
      <c r="AS27" s="387">
        <f>取引基本表!AY24</f>
        <v>40</v>
      </c>
      <c r="AT27" s="387">
        <f>ABS(取引基本表!BB24)</f>
        <v>511</v>
      </c>
      <c r="AU27" s="388">
        <f t="shared" si="11"/>
        <v>-471</v>
      </c>
      <c r="AV27" s="411">
        <v>0.77609965062016961</v>
      </c>
      <c r="AW27" s="407">
        <v>0.22390034937983039</v>
      </c>
    </row>
    <row r="28" spans="1:49" x14ac:dyDescent="0.2">
      <c r="A28" s="225" t="s">
        <v>13</v>
      </c>
      <c r="B28" s="158" t="s">
        <v>191</v>
      </c>
      <c r="C28" s="405">
        <f t="shared" si="0"/>
        <v>2.8632025450689325E-2</v>
      </c>
      <c r="D28" s="406">
        <f t="shared" si="1"/>
        <v>0.15207373271889402</v>
      </c>
      <c r="E28" s="406">
        <f t="shared" si="1"/>
        <v>9.6774193548387094E-2</v>
      </c>
      <c r="F28" s="406">
        <f t="shared" si="2"/>
        <v>0.22580645161290322</v>
      </c>
      <c r="G28" s="406">
        <f t="shared" si="2"/>
        <v>0.12903225806451613</v>
      </c>
      <c r="H28" s="407">
        <f t="shared" si="3"/>
        <v>2.2510857006255228E-2</v>
      </c>
      <c r="K28" s="225" t="s">
        <v>13</v>
      </c>
      <c r="L28" s="158" t="s">
        <v>191</v>
      </c>
      <c r="M28" s="383">
        <f>取引基本表!AX25</f>
        <v>943</v>
      </c>
      <c r="N28" s="367">
        <f>ABS(取引基本表!BB25)</f>
        <v>916</v>
      </c>
      <c r="O28" s="411">
        <f t="shared" si="4"/>
        <v>0.97136797454931068</v>
      </c>
      <c r="P28" s="407">
        <f t="shared" si="5"/>
        <v>2.8632025450689325E-2</v>
      </c>
      <c r="R28" s="225" t="s">
        <v>13</v>
      </c>
      <c r="S28" s="158" t="s">
        <v>191</v>
      </c>
      <c r="T28" s="365">
        <f>取引基本表!BD25</f>
        <v>217</v>
      </c>
      <c r="U28" s="446">
        <f>雇用表!AK25</f>
        <v>33</v>
      </c>
      <c r="V28" s="447">
        <f>雇用表!AK71</f>
        <v>21</v>
      </c>
      <c r="W28" s="413">
        <f t="shared" si="7"/>
        <v>0.15207373271889402</v>
      </c>
      <c r="X28" s="413">
        <f t="shared" si="8"/>
        <v>9.6774193548387094E-2</v>
      </c>
      <c r="Z28" s="225" t="s">
        <v>13</v>
      </c>
      <c r="AA28" s="48" t="s">
        <v>191</v>
      </c>
      <c r="AB28" s="454">
        <v>28</v>
      </c>
      <c r="AC28" s="387">
        <v>3</v>
      </c>
      <c r="AD28" s="387">
        <v>16</v>
      </c>
      <c r="AE28" s="387">
        <v>2</v>
      </c>
      <c r="AF28" s="387">
        <v>0</v>
      </c>
      <c r="AG28" s="369">
        <v>217</v>
      </c>
      <c r="AH28" s="407">
        <f t="shared" si="9"/>
        <v>0.22580645161290322</v>
      </c>
      <c r="AI28" s="411">
        <f t="shared" si="10"/>
        <v>0.12903225806451613</v>
      </c>
      <c r="AK28" s="225" t="s">
        <v>13</v>
      </c>
      <c r="AL28" s="158" t="s">
        <v>191</v>
      </c>
      <c r="AM28" s="383">
        <f>取引基本表!AR25</f>
        <v>565</v>
      </c>
      <c r="AN28" s="407">
        <f t="shared" si="6"/>
        <v>2.2510857006255228E-2</v>
      </c>
      <c r="AP28" s="225" t="s">
        <v>13</v>
      </c>
      <c r="AQ28" s="158" t="s">
        <v>191</v>
      </c>
      <c r="AR28" s="386">
        <f>取引基本表!AX25</f>
        <v>943</v>
      </c>
      <c r="AS28" s="387">
        <f>取引基本表!AY25</f>
        <v>190</v>
      </c>
      <c r="AT28" s="387">
        <f>ABS(取引基本表!BB25)</f>
        <v>916</v>
      </c>
      <c r="AU28" s="388">
        <f t="shared" si="11"/>
        <v>-726</v>
      </c>
      <c r="AV28" s="411">
        <v>0.77487185874795916</v>
      </c>
      <c r="AW28" s="407">
        <v>0.22512814125204084</v>
      </c>
    </row>
    <row r="29" spans="1:49" x14ac:dyDescent="0.2">
      <c r="A29" s="225" t="s">
        <v>14</v>
      </c>
      <c r="B29" s="158" t="s">
        <v>50</v>
      </c>
      <c r="C29" s="405">
        <f t="shared" si="0"/>
        <v>0.63560732113144758</v>
      </c>
      <c r="D29" s="406">
        <f t="shared" si="1"/>
        <v>0.1184407796101949</v>
      </c>
      <c r="E29" s="406">
        <f t="shared" si="1"/>
        <v>6.5967016491754127E-2</v>
      </c>
      <c r="F29" s="406">
        <f t="shared" si="2"/>
        <v>0.38680659670164919</v>
      </c>
      <c r="G29" s="406">
        <f t="shared" si="2"/>
        <v>0.25937031484257872</v>
      </c>
      <c r="H29" s="407">
        <f t="shared" si="3"/>
        <v>1.0239451770986892E-2</v>
      </c>
      <c r="K29" s="225" t="s">
        <v>14</v>
      </c>
      <c r="L29" s="158" t="s">
        <v>50</v>
      </c>
      <c r="M29" s="383">
        <f>取引基本表!AX26</f>
        <v>601</v>
      </c>
      <c r="N29" s="367">
        <f>ABS(取引基本表!BB26)</f>
        <v>219</v>
      </c>
      <c r="O29" s="411">
        <f t="shared" si="4"/>
        <v>0.36439267886855242</v>
      </c>
      <c r="P29" s="407">
        <f t="shared" si="5"/>
        <v>0.63560732113144758</v>
      </c>
      <c r="R29" s="225" t="s">
        <v>14</v>
      </c>
      <c r="S29" s="158" t="s">
        <v>50</v>
      </c>
      <c r="T29" s="365">
        <f>取引基本表!BD26</f>
        <v>1334</v>
      </c>
      <c r="U29" s="446">
        <f>雇用表!AK26</f>
        <v>158</v>
      </c>
      <c r="V29" s="447">
        <f>雇用表!AK72</f>
        <v>88</v>
      </c>
      <c r="W29" s="413">
        <f t="shared" si="7"/>
        <v>0.1184407796101949</v>
      </c>
      <c r="X29" s="413">
        <f t="shared" si="8"/>
        <v>6.5967016491754127E-2</v>
      </c>
      <c r="Z29" s="225" t="s">
        <v>14</v>
      </c>
      <c r="AA29" s="48" t="s">
        <v>50</v>
      </c>
      <c r="AB29" s="454">
        <v>346</v>
      </c>
      <c r="AC29" s="387">
        <v>10</v>
      </c>
      <c r="AD29" s="387">
        <v>129</v>
      </c>
      <c r="AE29" s="387">
        <v>31</v>
      </c>
      <c r="AF29" s="387">
        <v>0</v>
      </c>
      <c r="AG29" s="369">
        <v>1334</v>
      </c>
      <c r="AH29" s="407">
        <f t="shared" si="9"/>
        <v>0.38680659670164919</v>
      </c>
      <c r="AI29" s="411">
        <f t="shared" si="10"/>
        <v>0.25937031484257872</v>
      </c>
      <c r="AK29" s="225" t="s">
        <v>14</v>
      </c>
      <c r="AL29" s="158" t="s">
        <v>50</v>
      </c>
      <c r="AM29" s="383">
        <f>取引基本表!AR26</f>
        <v>257</v>
      </c>
      <c r="AN29" s="407">
        <f t="shared" si="6"/>
        <v>1.0239451770986892E-2</v>
      </c>
      <c r="AP29" s="225" t="s">
        <v>14</v>
      </c>
      <c r="AQ29" s="158" t="s">
        <v>50</v>
      </c>
      <c r="AR29" s="386">
        <f>取引基本表!AX26</f>
        <v>601</v>
      </c>
      <c r="AS29" s="387">
        <f>取引基本表!AY26</f>
        <v>952</v>
      </c>
      <c r="AT29" s="387">
        <f>ABS(取引基本表!BB26)</f>
        <v>219</v>
      </c>
      <c r="AU29" s="388">
        <f t="shared" si="11"/>
        <v>733</v>
      </c>
      <c r="AV29" s="411">
        <v>0.79707187916920597</v>
      </c>
      <c r="AW29" s="407">
        <v>0.20292812083079403</v>
      </c>
    </row>
    <row r="30" spans="1:49" x14ac:dyDescent="0.2">
      <c r="A30" s="225" t="s">
        <v>15</v>
      </c>
      <c r="B30" s="158" t="s">
        <v>36</v>
      </c>
      <c r="C30" s="405">
        <f t="shared" si="0"/>
        <v>1</v>
      </c>
      <c r="D30" s="406">
        <f t="shared" si="1"/>
        <v>0.15998237108858529</v>
      </c>
      <c r="E30" s="406">
        <f t="shared" si="1"/>
        <v>8.153371529308065E-2</v>
      </c>
      <c r="F30" s="406">
        <f t="shared" si="2"/>
        <v>0.44072278536800352</v>
      </c>
      <c r="G30" s="406">
        <f t="shared" si="2"/>
        <v>0.34552666372851476</v>
      </c>
      <c r="H30" s="407">
        <f t="shared" si="3"/>
        <v>0</v>
      </c>
      <c r="K30" s="225" t="s">
        <v>15</v>
      </c>
      <c r="L30" s="158" t="s">
        <v>36</v>
      </c>
      <c r="M30" s="383">
        <f>取引基本表!AX27</f>
        <v>2269</v>
      </c>
      <c r="N30" s="367">
        <f>ABS(取引基本表!BB27)</f>
        <v>0</v>
      </c>
      <c r="O30" s="411">
        <f t="shared" si="4"/>
        <v>0</v>
      </c>
      <c r="P30" s="407">
        <f t="shared" si="5"/>
        <v>1</v>
      </c>
      <c r="R30" s="225" t="s">
        <v>15</v>
      </c>
      <c r="S30" s="158" t="s">
        <v>36</v>
      </c>
      <c r="T30" s="365">
        <f>取引基本表!BD27</f>
        <v>2269</v>
      </c>
      <c r="U30" s="446">
        <f>雇用表!AK27</f>
        <v>363</v>
      </c>
      <c r="V30" s="447">
        <f>雇用表!AK73</f>
        <v>185</v>
      </c>
      <c r="W30" s="413">
        <f t="shared" si="7"/>
        <v>0.15998237108858529</v>
      </c>
      <c r="X30" s="413">
        <f t="shared" si="8"/>
        <v>8.153371529308065E-2</v>
      </c>
      <c r="Z30" s="225" t="s">
        <v>15</v>
      </c>
      <c r="AA30" s="48" t="s">
        <v>36</v>
      </c>
      <c r="AB30" s="454">
        <v>784</v>
      </c>
      <c r="AC30" s="387">
        <v>59</v>
      </c>
      <c r="AD30" s="387">
        <v>83</v>
      </c>
      <c r="AE30" s="387">
        <v>84</v>
      </c>
      <c r="AF30" s="387">
        <v>-10</v>
      </c>
      <c r="AG30" s="369">
        <v>2269</v>
      </c>
      <c r="AH30" s="407">
        <f t="shared" si="9"/>
        <v>0.44072278536800352</v>
      </c>
      <c r="AI30" s="411">
        <f t="shared" si="10"/>
        <v>0.34552666372851476</v>
      </c>
      <c r="AK30" s="225" t="s">
        <v>15</v>
      </c>
      <c r="AL30" s="158" t="s">
        <v>36</v>
      </c>
      <c r="AM30" s="383">
        <f>取引基本表!AR27</f>
        <v>0</v>
      </c>
      <c r="AN30" s="407">
        <f t="shared" si="6"/>
        <v>0</v>
      </c>
      <c r="AP30" s="225" t="s">
        <v>15</v>
      </c>
      <c r="AQ30" s="158" t="s">
        <v>36</v>
      </c>
      <c r="AR30" s="386">
        <f>取引基本表!AX27</f>
        <v>2269</v>
      </c>
      <c r="AS30" s="387">
        <f>取引基本表!AY27</f>
        <v>0</v>
      </c>
      <c r="AT30" s="387">
        <f>ABS(取引基本表!BB27)</f>
        <v>0</v>
      </c>
      <c r="AU30" s="388">
        <f t="shared" si="11"/>
        <v>0</v>
      </c>
      <c r="AV30" s="411">
        <v>0</v>
      </c>
      <c r="AW30" s="407">
        <v>1</v>
      </c>
    </row>
    <row r="31" spans="1:49" x14ac:dyDescent="0.2">
      <c r="A31" s="225" t="s">
        <v>16</v>
      </c>
      <c r="B31" s="158" t="s">
        <v>192</v>
      </c>
      <c r="C31" s="405">
        <f t="shared" si="0"/>
        <v>3.6128152692569859E-2</v>
      </c>
      <c r="D31" s="406">
        <f t="shared" si="1"/>
        <v>0</v>
      </c>
      <c r="E31" s="406">
        <f t="shared" si="1"/>
        <v>0</v>
      </c>
      <c r="F31" s="406">
        <f t="shared" si="2"/>
        <v>0.33962264150943394</v>
      </c>
      <c r="G31" s="406">
        <f t="shared" si="2"/>
        <v>5.6603773584905662E-2</v>
      </c>
      <c r="H31" s="407">
        <f t="shared" si="3"/>
        <v>2.4303757121797682E-2</v>
      </c>
      <c r="K31" s="225" t="s">
        <v>16</v>
      </c>
      <c r="L31" s="158" t="s">
        <v>192</v>
      </c>
      <c r="M31" s="383">
        <f>取引基本表!AX28</f>
        <v>1467</v>
      </c>
      <c r="N31" s="367">
        <f>ABS(取引基本表!BB28)</f>
        <v>1414</v>
      </c>
      <c r="O31" s="411">
        <f t="shared" si="4"/>
        <v>0.96387184730743014</v>
      </c>
      <c r="P31" s="407">
        <f t="shared" si="5"/>
        <v>3.6128152692569859E-2</v>
      </c>
      <c r="R31" s="225" t="s">
        <v>16</v>
      </c>
      <c r="S31" s="158" t="s">
        <v>192</v>
      </c>
      <c r="T31" s="365">
        <f>取引基本表!BD28</f>
        <v>53</v>
      </c>
      <c r="U31" s="446">
        <f>雇用表!AK28</f>
        <v>0</v>
      </c>
      <c r="V31" s="447">
        <f>雇用表!AK74</f>
        <v>0</v>
      </c>
      <c r="W31" s="413">
        <f t="shared" si="7"/>
        <v>0</v>
      </c>
      <c r="X31" s="413">
        <f t="shared" si="8"/>
        <v>0</v>
      </c>
      <c r="Z31" s="225" t="s">
        <v>16</v>
      </c>
      <c r="AA31" s="48" t="s">
        <v>192</v>
      </c>
      <c r="AB31" s="454">
        <v>3</v>
      </c>
      <c r="AC31" s="387">
        <v>3</v>
      </c>
      <c r="AD31" s="387">
        <v>10</v>
      </c>
      <c r="AE31" s="387">
        <v>2</v>
      </c>
      <c r="AF31" s="387">
        <v>0</v>
      </c>
      <c r="AG31" s="369">
        <v>53</v>
      </c>
      <c r="AH31" s="407">
        <f t="shared" si="9"/>
        <v>0.33962264150943394</v>
      </c>
      <c r="AI31" s="411">
        <f t="shared" si="10"/>
        <v>5.6603773584905662E-2</v>
      </c>
      <c r="AK31" s="225" t="s">
        <v>16</v>
      </c>
      <c r="AL31" s="158" t="s">
        <v>192</v>
      </c>
      <c r="AM31" s="383">
        <f>取引基本表!AR28</f>
        <v>610</v>
      </c>
      <c r="AN31" s="407">
        <f t="shared" si="6"/>
        <v>2.4303757121797682E-2</v>
      </c>
      <c r="AP31" s="225" t="s">
        <v>16</v>
      </c>
      <c r="AQ31" s="158" t="s">
        <v>192</v>
      </c>
      <c r="AR31" s="386">
        <f>取引基本表!AX28</f>
        <v>1467</v>
      </c>
      <c r="AS31" s="387">
        <f>取引基本表!AY28</f>
        <v>0</v>
      </c>
      <c r="AT31" s="387">
        <f>ABS(取引基本表!BB28)</f>
        <v>1414</v>
      </c>
      <c r="AU31" s="388">
        <f t="shared" si="11"/>
        <v>-1414</v>
      </c>
      <c r="AV31" s="411">
        <v>3.3200621348077096E-3</v>
      </c>
      <c r="AW31" s="407">
        <v>0.99667993786519227</v>
      </c>
    </row>
    <row r="32" spans="1:49" x14ac:dyDescent="0.2">
      <c r="A32" s="225" t="s">
        <v>17</v>
      </c>
      <c r="B32" s="158" t="s">
        <v>272</v>
      </c>
      <c r="C32" s="405">
        <f t="shared" si="0"/>
        <v>1</v>
      </c>
      <c r="D32" s="406">
        <f t="shared" si="1"/>
        <v>1.0615711252653927E-2</v>
      </c>
      <c r="E32" s="406">
        <f t="shared" si="1"/>
        <v>1.4861995753715499E-2</v>
      </c>
      <c r="F32" s="406">
        <f t="shared" si="2"/>
        <v>0.48195329087048833</v>
      </c>
      <c r="G32" s="406">
        <f t="shared" si="2"/>
        <v>0.14012738853503184</v>
      </c>
      <c r="H32" s="407">
        <f t="shared" si="3"/>
        <v>7.0919160125901427E-3</v>
      </c>
      <c r="K32" s="225" t="s">
        <v>17</v>
      </c>
      <c r="L32" s="158" t="s">
        <v>272</v>
      </c>
      <c r="M32" s="383">
        <f>取引基本表!AX29</f>
        <v>299</v>
      </c>
      <c r="N32" s="367">
        <f>ABS(取引基本表!BB29)</f>
        <v>0</v>
      </c>
      <c r="O32" s="411">
        <f t="shared" si="4"/>
        <v>0</v>
      </c>
      <c r="P32" s="407">
        <f t="shared" si="5"/>
        <v>1</v>
      </c>
      <c r="R32" s="225" t="s">
        <v>17</v>
      </c>
      <c r="S32" s="158" t="s">
        <v>272</v>
      </c>
      <c r="T32" s="365">
        <f>取引基本表!BD29</f>
        <v>471</v>
      </c>
      <c r="U32" s="446">
        <f>雇用表!AK29</f>
        <v>5</v>
      </c>
      <c r="V32" s="447">
        <f>雇用表!AK75</f>
        <v>7</v>
      </c>
      <c r="W32" s="413">
        <f t="shared" si="7"/>
        <v>1.0615711252653927E-2</v>
      </c>
      <c r="X32" s="413">
        <f t="shared" si="8"/>
        <v>1.4861995753715499E-2</v>
      </c>
      <c r="Z32" s="225" t="s">
        <v>17</v>
      </c>
      <c r="AA32" s="48" t="s">
        <v>272</v>
      </c>
      <c r="AB32" s="454">
        <v>66</v>
      </c>
      <c r="AC32" s="387">
        <v>60</v>
      </c>
      <c r="AD32" s="387">
        <v>102</v>
      </c>
      <c r="AE32" s="387">
        <v>22</v>
      </c>
      <c r="AF32" s="387">
        <v>-23</v>
      </c>
      <c r="AG32" s="369">
        <v>471</v>
      </c>
      <c r="AH32" s="407">
        <f t="shared" si="9"/>
        <v>0.48195329087048833</v>
      </c>
      <c r="AI32" s="411">
        <f t="shared" si="10"/>
        <v>0.14012738853503184</v>
      </c>
      <c r="AK32" s="225" t="s">
        <v>17</v>
      </c>
      <c r="AL32" s="158" t="s">
        <v>272</v>
      </c>
      <c r="AM32" s="383">
        <f>取引基本表!AR29</f>
        <v>178</v>
      </c>
      <c r="AN32" s="407">
        <f t="shared" si="6"/>
        <v>7.0919160125901427E-3</v>
      </c>
      <c r="AP32" s="225" t="s">
        <v>17</v>
      </c>
      <c r="AQ32" s="158" t="s">
        <v>272</v>
      </c>
      <c r="AR32" s="386">
        <f>取引基本表!AX29</f>
        <v>299</v>
      </c>
      <c r="AS32" s="387">
        <f>取引基本表!AY29</f>
        <v>172</v>
      </c>
      <c r="AT32" s="387">
        <f>ABS(取引基本表!BB29)</f>
        <v>0</v>
      </c>
      <c r="AU32" s="388">
        <f t="shared" si="11"/>
        <v>172</v>
      </c>
      <c r="AV32" s="411">
        <v>2.6249531258370389E-4</v>
      </c>
      <c r="AW32" s="407">
        <v>0.99973750468741629</v>
      </c>
    </row>
    <row r="33" spans="1:49" x14ac:dyDescent="0.2">
      <c r="A33" s="225" t="s">
        <v>18</v>
      </c>
      <c r="B33" s="158" t="s">
        <v>273</v>
      </c>
      <c r="C33" s="405">
        <f t="shared" si="0"/>
        <v>1</v>
      </c>
      <c r="D33" s="406">
        <f t="shared" si="1"/>
        <v>2.3927392739273929E-2</v>
      </c>
      <c r="E33" s="406">
        <f t="shared" si="1"/>
        <v>2.0627062706270627E-2</v>
      </c>
      <c r="F33" s="406">
        <f t="shared" si="2"/>
        <v>0.6410891089108911</v>
      </c>
      <c r="G33" s="406">
        <f t="shared" si="2"/>
        <v>0.50577557755775582</v>
      </c>
      <c r="H33" s="407">
        <f t="shared" si="3"/>
        <v>1.0358978445356389E-3</v>
      </c>
      <c r="K33" s="225" t="s">
        <v>18</v>
      </c>
      <c r="L33" s="158" t="s">
        <v>273</v>
      </c>
      <c r="M33" s="383">
        <f>取引基本表!AX30</f>
        <v>195</v>
      </c>
      <c r="N33" s="367">
        <f>ABS(取引基本表!BB30)</f>
        <v>0</v>
      </c>
      <c r="O33" s="411">
        <f t="shared" si="4"/>
        <v>0</v>
      </c>
      <c r="P33" s="407">
        <f t="shared" si="5"/>
        <v>1</v>
      </c>
      <c r="R33" s="225" t="s">
        <v>18</v>
      </c>
      <c r="S33" s="158" t="s">
        <v>273</v>
      </c>
      <c r="T33" s="365">
        <f>取引基本表!BD30</f>
        <v>1212</v>
      </c>
      <c r="U33" s="446">
        <f>雇用表!AK30</f>
        <v>29</v>
      </c>
      <c r="V33" s="447">
        <f>雇用表!AK76</f>
        <v>25</v>
      </c>
      <c r="W33" s="413">
        <f t="shared" si="7"/>
        <v>2.3927392739273929E-2</v>
      </c>
      <c r="X33" s="413">
        <f t="shared" si="8"/>
        <v>2.0627062706270627E-2</v>
      </c>
      <c r="Z33" s="225" t="s">
        <v>18</v>
      </c>
      <c r="AA33" s="48" t="s">
        <v>273</v>
      </c>
      <c r="AB33" s="454">
        <v>613</v>
      </c>
      <c r="AC33" s="387">
        <v>42</v>
      </c>
      <c r="AD33" s="387">
        <v>98</v>
      </c>
      <c r="AE33" s="387">
        <v>24</v>
      </c>
      <c r="AF33" s="387">
        <v>0</v>
      </c>
      <c r="AG33" s="369">
        <v>1212</v>
      </c>
      <c r="AH33" s="407">
        <f t="shared" si="9"/>
        <v>0.6410891089108911</v>
      </c>
      <c r="AI33" s="411">
        <f t="shared" si="10"/>
        <v>0.50577557755775582</v>
      </c>
      <c r="AK33" s="225" t="s">
        <v>18</v>
      </c>
      <c r="AL33" s="158" t="s">
        <v>273</v>
      </c>
      <c r="AM33" s="383">
        <f>取引基本表!AR30</f>
        <v>26</v>
      </c>
      <c r="AN33" s="407">
        <f t="shared" si="6"/>
        <v>1.0358978445356389E-3</v>
      </c>
      <c r="AP33" s="225" t="s">
        <v>18</v>
      </c>
      <c r="AQ33" s="158" t="s">
        <v>273</v>
      </c>
      <c r="AR33" s="386">
        <f>取引基本表!AX30</f>
        <v>195</v>
      </c>
      <c r="AS33" s="387">
        <f>取引基本表!AY30</f>
        <v>1017</v>
      </c>
      <c r="AT33" s="387">
        <f>ABS(取引基本表!BB30)</f>
        <v>0</v>
      </c>
      <c r="AU33" s="388">
        <f t="shared" si="11"/>
        <v>1017</v>
      </c>
      <c r="AV33" s="411">
        <v>7.2791995281517016E-2</v>
      </c>
      <c r="AW33" s="407">
        <v>0.92720800471848297</v>
      </c>
    </row>
    <row r="34" spans="1:49" x14ac:dyDescent="0.2">
      <c r="A34" s="225" t="s">
        <v>19</v>
      </c>
      <c r="B34" s="158" t="s">
        <v>274</v>
      </c>
      <c r="C34" s="405">
        <f t="shared" si="0"/>
        <v>0.1150316455696202</v>
      </c>
      <c r="D34" s="406">
        <f t="shared" si="1"/>
        <v>0.4553794829024187</v>
      </c>
      <c r="E34" s="406">
        <f t="shared" si="1"/>
        <v>0.29190992493744788</v>
      </c>
      <c r="F34" s="406">
        <f t="shared" si="2"/>
        <v>0.70141784820683906</v>
      </c>
      <c r="G34" s="406">
        <f t="shared" si="2"/>
        <v>0.42702251876563802</v>
      </c>
      <c r="H34" s="407">
        <f t="shared" si="3"/>
        <v>0.17339336228535002</v>
      </c>
      <c r="K34" s="225" t="s">
        <v>19</v>
      </c>
      <c r="L34" s="158" t="s">
        <v>274</v>
      </c>
      <c r="M34" s="383">
        <f>取引基本表!AX31</f>
        <v>6320</v>
      </c>
      <c r="N34" s="367">
        <f>ABS(取引基本表!BB31)</f>
        <v>5593</v>
      </c>
      <c r="O34" s="411">
        <f t="shared" si="4"/>
        <v>0.8849683544303798</v>
      </c>
      <c r="P34" s="407">
        <f t="shared" si="5"/>
        <v>0.1150316455696202</v>
      </c>
      <c r="R34" s="225" t="s">
        <v>19</v>
      </c>
      <c r="S34" s="158" t="s">
        <v>274</v>
      </c>
      <c r="T34" s="365">
        <f>取引基本表!BD31</f>
        <v>1199</v>
      </c>
      <c r="U34" s="446">
        <f>雇用表!AK31</f>
        <v>546</v>
      </c>
      <c r="V34" s="447">
        <f>雇用表!AK77</f>
        <v>350</v>
      </c>
      <c r="W34" s="413">
        <f t="shared" si="7"/>
        <v>0.4553794829024187</v>
      </c>
      <c r="X34" s="413">
        <f t="shared" si="8"/>
        <v>0.29190992493744788</v>
      </c>
      <c r="Z34" s="225" t="s">
        <v>19</v>
      </c>
      <c r="AA34" s="48" t="s">
        <v>274</v>
      </c>
      <c r="AB34" s="454">
        <v>512</v>
      </c>
      <c r="AC34" s="387">
        <v>163</v>
      </c>
      <c r="AD34" s="387">
        <v>115</v>
      </c>
      <c r="AE34" s="387">
        <v>52</v>
      </c>
      <c r="AF34" s="387">
        <v>-1</v>
      </c>
      <c r="AG34" s="369">
        <v>1199</v>
      </c>
      <c r="AH34" s="407">
        <f t="shared" si="9"/>
        <v>0.70141784820683906</v>
      </c>
      <c r="AI34" s="411">
        <f t="shared" si="10"/>
        <v>0.42702251876563802</v>
      </c>
      <c r="AK34" s="225" t="s">
        <v>19</v>
      </c>
      <c r="AL34" s="158" t="s">
        <v>274</v>
      </c>
      <c r="AM34" s="383">
        <f>取引基本表!AR31</f>
        <v>4352</v>
      </c>
      <c r="AN34" s="407">
        <f t="shared" si="6"/>
        <v>0.17339336228535002</v>
      </c>
      <c r="AP34" s="225" t="s">
        <v>19</v>
      </c>
      <c r="AQ34" s="158" t="s">
        <v>274</v>
      </c>
      <c r="AR34" s="386">
        <f>取引基本表!AX31</f>
        <v>6320</v>
      </c>
      <c r="AS34" s="387">
        <f>取引基本表!AY31</f>
        <v>472</v>
      </c>
      <c r="AT34" s="387">
        <f>ABS(取引基本表!BB31)</f>
        <v>5593</v>
      </c>
      <c r="AU34" s="388">
        <f t="shared" si="11"/>
        <v>-5121</v>
      </c>
      <c r="AV34" s="411">
        <v>0.56941832909614032</v>
      </c>
      <c r="AW34" s="407">
        <v>0.43058167090385968</v>
      </c>
    </row>
    <row r="35" spans="1:49" x14ac:dyDescent="0.2">
      <c r="A35" s="225" t="s">
        <v>20</v>
      </c>
      <c r="B35" s="158" t="s">
        <v>37</v>
      </c>
      <c r="C35" s="405">
        <f t="shared" si="0"/>
        <v>3.8036267138434332E-2</v>
      </c>
      <c r="D35" s="406">
        <f t="shared" si="1"/>
        <v>0.27173913043478259</v>
      </c>
      <c r="E35" s="406">
        <f t="shared" si="1"/>
        <v>0.25</v>
      </c>
      <c r="F35" s="406">
        <f t="shared" si="2"/>
        <v>0.69565217391304346</v>
      </c>
      <c r="G35" s="406">
        <f t="shared" si="2"/>
        <v>0.34782608695652173</v>
      </c>
      <c r="H35" s="407">
        <f t="shared" si="3"/>
        <v>6.6058408701541893E-2</v>
      </c>
      <c r="K35" s="225" t="s">
        <v>20</v>
      </c>
      <c r="L35" s="158" t="s">
        <v>37</v>
      </c>
      <c r="M35" s="383">
        <f>取引基本表!AX32</f>
        <v>2261</v>
      </c>
      <c r="N35" s="367">
        <f>ABS(取引基本表!BB32)</f>
        <v>2175</v>
      </c>
      <c r="O35" s="411">
        <f t="shared" si="4"/>
        <v>0.96196373286156567</v>
      </c>
      <c r="P35" s="407">
        <f t="shared" si="5"/>
        <v>3.8036267138434332E-2</v>
      </c>
      <c r="R35" s="225" t="s">
        <v>20</v>
      </c>
      <c r="S35" s="158" t="s">
        <v>37</v>
      </c>
      <c r="T35" s="365">
        <f>取引基本表!BD32</f>
        <v>92</v>
      </c>
      <c r="U35" s="446">
        <f>雇用表!AK32</f>
        <v>25</v>
      </c>
      <c r="V35" s="447">
        <f>雇用表!AK78</f>
        <v>23</v>
      </c>
      <c r="W35" s="413">
        <f t="shared" si="7"/>
        <v>0.27173913043478259</v>
      </c>
      <c r="X35" s="413">
        <f t="shared" si="8"/>
        <v>0.25</v>
      </c>
      <c r="Z35" s="225" t="s">
        <v>20</v>
      </c>
      <c r="AA35" s="48" t="s">
        <v>37</v>
      </c>
      <c r="AB35" s="454">
        <v>32</v>
      </c>
      <c r="AC35" s="387">
        <v>25</v>
      </c>
      <c r="AD35" s="387">
        <v>7</v>
      </c>
      <c r="AE35" s="387">
        <v>1</v>
      </c>
      <c r="AF35" s="387">
        <v>-1</v>
      </c>
      <c r="AG35" s="369">
        <v>92</v>
      </c>
      <c r="AH35" s="407">
        <f t="shared" si="9"/>
        <v>0.69565217391304346</v>
      </c>
      <c r="AI35" s="411">
        <f t="shared" si="10"/>
        <v>0.34782608695652173</v>
      </c>
      <c r="AK35" s="225" t="s">
        <v>20</v>
      </c>
      <c r="AL35" s="158" t="s">
        <v>37</v>
      </c>
      <c r="AM35" s="383">
        <f>取引基本表!AR32</f>
        <v>1658</v>
      </c>
      <c r="AN35" s="407">
        <f t="shared" si="6"/>
        <v>6.6058408701541893E-2</v>
      </c>
      <c r="AP35" s="225" t="s">
        <v>20</v>
      </c>
      <c r="AQ35" s="158" t="s">
        <v>37</v>
      </c>
      <c r="AR35" s="386">
        <f>取引基本表!AX32</f>
        <v>2261</v>
      </c>
      <c r="AS35" s="387">
        <f>取引基本表!AY32</f>
        <v>6</v>
      </c>
      <c r="AT35" s="387">
        <f>ABS(取引基本表!BB32)</f>
        <v>2175</v>
      </c>
      <c r="AU35" s="388">
        <f t="shared" si="11"/>
        <v>-2169</v>
      </c>
      <c r="AV35" s="411">
        <v>0.14958058191588852</v>
      </c>
      <c r="AW35" s="407">
        <v>0.85041941808411148</v>
      </c>
    </row>
    <row r="36" spans="1:49" x14ac:dyDescent="0.2">
      <c r="A36" s="225" t="s">
        <v>21</v>
      </c>
      <c r="B36" s="158" t="s">
        <v>38</v>
      </c>
      <c r="C36" s="405">
        <f t="shared" si="0"/>
        <v>0.6983193277310924</v>
      </c>
      <c r="D36" s="406">
        <f t="shared" si="1"/>
        <v>3.6086607858861267E-3</v>
      </c>
      <c r="E36" s="406">
        <f t="shared" si="1"/>
        <v>4.0096230954290296E-4</v>
      </c>
      <c r="F36" s="406">
        <f t="shared" si="2"/>
        <v>0.90136327185244591</v>
      </c>
      <c r="G36" s="406">
        <f t="shared" si="2"/>
        <v>2.0048115477145148E-3</v>
      </c>
      <c r="H36" s="407">
        <f t="shared" si="3"/>
        <v>0.13239571297661262</v>
      </c>
      <c r="K36" s="225" t="s">
        <v>21</v>
      </c>
      <c r="L36" s="158" t="s">
        <v>38</v>
      </c>
      <c r="M36" s="383">
        <f>取引基本表!AX33</f>
        <v>3570</v>
      </c>
      <c r="N36" s="367">
        <f>ABS(取引基本表!BB33)</f>
        <v>1077</v>
      </c>
      <c r="O36" s="411">
        <f t="shared" si="4"/>
        <v>0.30168067226890755</v>
      </c>
      <c r="P36" s="407">
        <f t="shared" si="5"/>
        <v>0.6983193277310924</v>
      </c>
      <c r="R36" s="225" t="s">
        <v>21</v>
      </c>
      <c r="S36" s="158" t="s">
        <v>38</v>
      </c>
      <c r="T36" s="365">
        <f>取引基本表!BD33</f>
        <v>2494</v>
      </c>
      <c r="U36" s="446">
        <f>雇用表!AK33</f>
        <v>9</v>
      </c>
      <c r="V36" s="447">
        <f>雇用表!AK79</f>
        <v>1</v>
      </c>
      <c r="W36" s="413">
        <f t="shared" si="7"/>
        <v>3.6086607858861267E-3</v>
      </c>
      <c r="X36" s="413">
        <f t="shared" si="8"/>
        <v>4.0096230954290296E-4</v>
      </c>
      <c r="Z36" s="225" t="s">
        <v>21</v>
      </c>
      <c r="AA36" s="48" t="s">
        <v>38</v>
      </c>
      <c r="AB36" s="454">
        <v>5</v>
      </c>
      <c r="AC36" s="387">
        <v>1222</v>
      </c>
      <c r="AD36" s="387">
        <v>914</v>
      </c>
      <c r="AE36" s="387">
        <v>107</v>
      </c>
      <c r="AF36" s="387">
        <v>0</v>
      </c>
      <c r="AG36" s="369">
        <v>2494</v>
      </c>
      <c r="AH36" s="407">
        <f>SUM(AB36:AF36)/AG36</f>
        <v>0.90136327185244591</v>
      </c>
      <c r="AI36" s="411">
        <f>AB36/AG36</f>
        <v>2.0048115477145148E-3</v>
      </c>
      <c r="AK36" s="225" t="s">
        <v>21</v>
      </c>
      <c r="AL36" s="158" t="s">
        <v>38</v>
      </c>
      <c r="AM36" s="383">
        <f>取引基本表!AR33</f>
        <v>3323</v>
      </c>
      <c r="AN36" s="407">
        <f t="shared" si="6"/>
        <v>0.13239571297661262</v>
      </c>
      <c r="AP36" s="225" t="s">
        <v>21</v>
      </c>
      <c r="AQ36" s="158" t="s">
        <v>38</v>
      </c>
      <c r="AR36" s="386">
        <f>取引基本表!AX33</f>
        <v>3570</v>
      </c>
      <c r="AS36" s="387">
        <f>取引基本表!AY33</f>
        <v>1</v>
      </c>
      <c r="AT36" s="387">
        <f>ABS(取引基本表!BB33)</f>
        <v>1077</v>
      </c>
      <c r="AU36" s="388">
        <f t="shared" si="11"/>
        <v>-1076</v>
      </c>
      <c r="AV36" s="411">
        <v>6.3278791478513889E-3</v>
      </c>
      <c r="AW36" s="407">
        <v>0.99367212085214862</v>
      </c>
    </row>
    <row r="37" spans="1:49" x14ac:dyDescent="0.2">
      <c r="A37" s="225" t="s">
        <v>22</v>
      </c>
      <c r="B37" s="158" t="s">
        <v>377</v>
      </c>
      <c r="C37" s="405">
        <f t="shared" si="0"/>
        <v>0.25193798449612403</v>
      </c>
      <c r="D37" s="406">
        <f t="shared" si="1"/>
        <v>9.1091091091091092E-2</v>
      </c>
      <c r="E37" s="406">
        <f t="shared" si="1"/>
        <v>7.6576576576576572E-2</v>
      </c>
      <c r="F37" s="406">
        <f t="shared" si="2"/>
        <v>0.67567567567567566</v>
      </c>
      <c r="G37" s="406">
        <f t="shared" si="2"/>
        <v>0.36436436436436437</v>
      </c>
      <c r="H37" s="407">
        <f t="shared" si="3"/>
        <v>5.107773218056496E-2</v>
      </c>
      <c r="K37" s="225" t="s">
        <v>22</v>
      </c>
      <c r="L37" s="158" t="s">
        <v>377</v>
      </c>
      <c r="M37" s="383">
        <f>取引基本表!AX34</f>
        <v>2322</v>
      </c>
      <c r="N37" s="367">
        <f>ABS(取引基本表!BB34)</f>
        <v>1737</v>
      </c>
      <c r="O37" s="411">
        <f t="shared" si="4"/>
        <v>0.74806201550387597</v>
      </c>
      <c r="P37" s="407">
        <f t="shared" si="5"/>
        <v>0.25193798449612403</v>
      </c>
      <c r="R37" s="225" t="s">
        <v>22</v>
      </c>
      <c r="S37" s="158" t="s">
        <v>377</v>
      </c>
      <c r="T37" s="365">
        <f>取引基本表!BD34</f>
        <v>1998</v>
      </c>
      <c r="U37" s="446">
        <f>雇用表!AK34</f>
        <v>182</v>
      </c>
      <c r="V37" s="447">
        <f>雇用表!AK80</f>
        <v>153</v>
      </c>
      <c r="W37" s="413">
        <f t="shared" si="7"/>
        <v>9.1091091091091092E-2</v>
      </c>
      <c r="X37" s="413">
        <f t="shared" si="8"/>
        <v>7.6576576576576572E-2</v>
      </c>
      <c r="Z37" s="225" t="s">
        <v>22</v>
      </c>
      <c r="AA37" s="48" t="s">
        <v>377</v>
      </c>
      <c r="AB37" s="454">
        <v>728</v>
      </c>
      <c r="AC37" s="387">
        <v>273</v>
      </c>
      <c r="AD37" s="387">
        <v>194</v>
      </c>
      <c r="AE37" s="387">
        <v>163</v>
      </c>
      <c r="AF37" s="387">
        <v>-8</v>
      </c>
      <c r="AG37" s="369">
        <v>1998</v>
      </c>
      <c r="AH37" s="407">
        <f t="shared" si="9"/>
        <v>0.67567567567567566</v>
      </c>
      <c r="AI37" s="411">
        <f t="shared" si="10"/>
        <v>0.36436436436436437</v>
      </c>
      <c r="AK37" s="225" t="s">
        <v>22</v>
      </c>
      <c r="AL37" s="158" t="s">
        <v>377</v>
      </c>
      <c r="AM37" s="383">
        <f>取引基本表!AR34</f>
        <v>1282</v>
      </c>
      <c r="AN37" s="407">
        <f t="shared" si="6"/>
        <v>5.107773218056496E-2</v>
      </c>
      <c r="AP37" s="225" t="s">
        <v>22</v>
      </c>
      <c r="AQ37" s="158" t="s">
        <v>377</v>
      </c>
      <c r="AR37" s="386">
        <f>取引基本表!AX34</f>
        <v>2322</v>
      </c>
      <c r="AS37" s="387">
        <f>取引基本表!AY34</f>
        <v>1413</v>
      </c>
      <c r="AT37" s="387">
        <f>ABS(取引基本表!BB34)</f>
        <v>1737</v>
      </c>
      <c r="AU37" s="388">
        <f t="shared" si="11"/>
        <v>-324</v>
      </c>
      <c r="AV37" s="411">
        <v>0.42821641302313979</v>
      </c>
      <c r="AW37" s="407">
        <v>0.57178358697686016</v>
      </c>
    </row>
    <row r="38" spans="1:49" x14ac:dyDescent="0.2">
      <c r="A38" s="225" t="s">
        <v>23</v>
      </c>
      <c r="B38" s="158" t="s">
        <v>193</v>
      </c>
      <c r="C38" s="405">
        <f t="shared" si="0"/>
        <v>5.8638743455497355E-2</v>
      </c>
      <c r="D38" s="406">
        <f t="shared" si="1"/>
        <v>8.2644628099173556E-2</v>
      </c>
      <c r="E38" s="406">
        <f t="shared" si="1"/>
        <v>0</v>
      </c>
      <c r="F38" s="406">
        <f t="shared" si="2"/>
        <v>0.57851239669421484</v>
      </c>
      <c r="G38" s="406">
        <f t="shared" si="2"/>
        <v>6.6115702479338845E-2</v>
      </c>
      <c r="H38" s="407">
        <f t="shared" si="3"/>
        <v>4.4663133989401971E-2</v>
      </c>
      <c r="K38" s="225" t="s">
        <v>23</v>
      </c>
      <c r="L38" s="158" t="s">
        <v>193</v>
      </c>
      <c r="M38" s="383">
        <f>取引基本表!AX35</f>
        <v>1910</v>
      </c>
      <c r="N38" s="367">
        <f>ABS(取引基本表!BB35)</f>
        <v>1798</v>
      </c>
      <c r="O38" s="411">
        <f t="shared" si="4"/>
        <v>0.94136125654450264</v>
      </c>
      <c r="P38" s="407">
        <f t="shared" si="5"/>
        <v>5.8638743455497355E-2</v>
      </c>
      <c r="R38" s="225" t="s">
        <v>23</v>
      </c>
      <c r="S38" s="158" t="s">
        <v>193</v>
      </c>
      <c r="T38" s="365">
        <f>取引基本表!BD35</f>
        <v>121</v>
      </c>
      <c r="U38" s="446">
        <f>雇用表!AK35</f>
        <v>10</v>
      </c>
      <c r="V38" s="447">
        <f>雇用表!AK81</f>
        <v>0</v>
      </c>
      <c r="W38" s="413">
        <f t="shared" si="7"/>
        <v>8.2644628099173556E-2</v>
      </c>
      <c r="X38" s="413">
        <f t="shared" si="8"/>
        <v>0</v>
      </c>
      <c r="Z38" s="225" t="s">
        <v>23</v>
      </c>
      <c r="AA38" s="48" t="s">
        <v>193</v>
      </c>
      <c r="AB38" s="454">
        <v>8</v>
      </c>
      <c r="AC38" s="387">
        <v>31</v>
      </c>
      <c r="AD38" s="387">
        <v>26</v>
      </c>
      <c r="AE38" s="387">
        <v>5</v>
      </c>
      <c r="AF38" s="387">
        <v>0</v>
      </c>
      <c r="AG38" s="369">
        <v>121</v>
      </c>
      <c r="AH38" s="407">
        <f t="shared" si="9"/>
        <v>0.57851239669421484</v>
      </c>
      <c r="AI38" s="411">
        <f t="shared" si="10"/>
        <v>6.6115702479338845E-2</v>
      </c>
      <c r="AK38" s="225" t="s">
        <v>23</v>
      </c>
      <c r="AL38" s="158" t="s">
        <v>193</v>
      </c>
      <c r="AM38" s="383">
        <f>取引基本表!AR35</f>
        <v>1121</v>
      </c>
      <c r="AN38" s="407">
        <f t="shared" si="6"/>
        <v>4.4663133989401971E-2</v>
      </c>
      <c r="AP38" s="225" t="s">
        <v>23</v>
      </c>
      <c r="AQ38" s="158" t="s">
        <v>193</v>
      </c>
      <c r="AR38" s="386">
        <f>取引基本表!AX35</f>
        <v>1910</v>
      </c>
      <c r="AS38" s="387">
        <f>取引基本表!AY35</f>
        <v>9</v>
      </c>
      <c r="AT38" s="387">
        <f>ABS(取引基本表!BB35)</f>
        <v>1798</v>
      </c>
      <c r="AU38" s="388">
        <f t="shared" si="11"/>
        <v>-1789</v>
      </c>
      <c r="AV38" s="411">
        <v>0.57331716017527301</v>
      </c>
      <c r="AW38" s="407">
        <v>0.42668283982472699</v>
      </c>
    </row>
    <row r="39" spans="1:49" x14ac:dyDescent="0.2">
      <c r="A39" s="225" t="s">
        <v>24</v>
      </c>
      <c r="B39" s="158" t="s">
        <v>39</v>
      </c>
      <c r="C39" s="405">
        <f t="shared" si="0"/>
        <v>1</v>
      </c>
      <c r="D39" s="406">
        <f t="shared" si="1"/>
        <v>6.7817509247842175E-2</v>
      </c>
      <c r="E39" s="406">
        <f t="shared" si="1"/>
        <v>8.0764488286066582E-2</v>
      </c>
      <c r="F39" s="406">
        <f t="shared" si="2"/>
        <v>0.6997533908754624</v>
      </c>
      <c r="G39" s="406">
        <f t="shared" si="2"/>
        <v>0.34956843403205917</v>
      </c>
      <c r="H39" s="407">
        <f t="shared" si="3"/>
        <v>4.0639069285628906E-3</v>
      </c>
      <c r="K39" s="225" t="s">
        <v>24</v>
      </c>
      <c r="L39" s="158" t="s">
        <v>39</v>
      </c>
      <c r="M39" s="383">
        <f>取引基本表!AX36</f>
        <v>1622</v>
      </c>
      <c r="N39" s="367">
        <f>ABS(取引基本表!BB36)</f>
        <v>0</v>
      </c>
      <c r="O39" s="411">
        <f t="shared" si="4"/>
        <v>0</v>
      </c>
      <c r="P39" s="407">
        <f t="shared" si="5"/>
        <v>1</v>
      </c>
      <c r="R39" s="225" t="s">
        <v>24</v>
      </c>
      <c r="S39" s="158" t="s">
        <v>39</v>
      </c>
      <c r="T39" s="365">
        <f>取引基本表!BD36</f>
        <v>1622</v>
      </c>
      <c r="U39" s="446">
        <f>雇用表!AK36</f>
        <v>110</v>
      </c>
      <c r="V39" s="447">
        <f>雇用表!AK82</f>
        <v>131</v>
      </c>
      <c r="W39" s="413">
        <f t="shared" si="7"/>
        <v>6.7817509247842175E-2</v>
      </c>
      <c r="X39" s="413">
        <f t="shared" si="8"/>
        <v>8.0764488286066582E-2</v>
      </c>
      <c r="Z39" s="225" t="s">
        <v>24</v>
      </c>
      <c r="AA39" s="48" t="s">
        <v>39</v>
      </c>
      <c r="AB39" s="454">
        <v>567</v>
      </c>
      <c r="AC39" s="387">
        <v>0</v>
      </c>
      <c r="AD39" s="387">
        <v>565</v>
      </c>
      <c r="AE39" s="387">
        <v>3</v>
      </c>
      <c r="AF39" s="387">
        <v>0</v>
      </c>
      <c r="AG39" s="369">
        <v>1622</v>
      </c>
      <c r="AH39" s="407">
        <f t="shared" si="9"/>
        <v>0.6997533908754624</v>
      </c>
      <c r="AI39" s="411">
        <f t="shared" si="10"/>
        <v>0.34956843403205917</v>
      </c>
      <c r="AK39" s="225" t="s">
        <v>24</v>
      </c>
      <c r="AL39" s="158" t="s">
        <v>39</v>
      </c>
      <c r="AM39" s="383">
        <f>取引基本表!AR36</f>
        <v>102</v>
      </c>
      <c r="AN39" s="407">
        <f t="shared" si="6"/>
        <v>4.0639069285628906E-3</v>
      </c>
      <c r="AP39" s="225" t="s">
        <v>24</v>
      </c>
      <c r="AQ39" s="158" t="s">
        <v>39</v>
      </c>
      <c r="AR39" s="386">
        <f>取引基本表!AX36</f>
        <v>1622</v>
      </c>
      <c r="AS39" s="387">
        <f>取引基本表!AY36</f>
        <v>0</v>
      </c>
      <c r="AT39" s="387">
        <f>ABS(取引基本表!BB36)</f>
        <v>0</v>
      </c>
      <c r="AU39" s="388">
        <f t="shared" si="11"/>
        <v>0</v>
      </c>
      <c r="AV39" s="411">
        <v>0</v>
      </c>
      <c r="AW39" s="407">
        <v>1</v>
      </c>
    </row>
    <row r="40" spans="1:49" x14ac:dyDescent="0.2">
      <c r="A40" s="225" t="s">
        <v>25</v>
      </c>
      <c r="B40" s="158" t="s">
        <v>40</v>
      </c>
      <c r="C40" s="405">
        <f t="shared" si="0"/>
        <v>0.52321668909825036</v>
      </c>
      <c r="D40" s="406">
        <f t="shared" si="1"/>
        <v>0.18529769137302551</v>
      </c>
      <c r="E40" s="406">
        <f t="shared" si="1"/>
        <v>0.10328068043742406</v>
      </c>
      <c r="F40" s="406">
        <f t="shared" si="2"/>
        <v>0.77642770352369384</v>
      </c>
      <c r="G40" s="406">
        <f t="shared" si="2"/>
        <v>0.58262454434993927</v>
      </c>
      <c r="H40" s="407">
        <f t="shared" si="3"/>
        <v>2.9881668592374198E-2</v>
      </c>
      <c r="K40" s="225" t="s">
        <v>25</v>
      </c>
      <c r="L40" s="158" t="s">
        <v>40</v>
      </c>
      <c r="M40" s="383">
        <f>取引基本表!AX37</f>
        <v>2972</v>
      </c>
      <c r="N40" s="367">
        <f>ABS(取引基本表!BB37)</f>
        <v>1417</v>
      </c>
      <c r="O40" s="411">
        <f t="shared" si="4"/>
        <v>0.47678331090174969</v>
      </c>
      <c r="P40" s="407">
        <f t="shared" si="5"/>
        <v>0.52321668909825036</v>
      </c>
      <c r="R40" s="225" t="s">
        <v>25</v>
      </c>
      <c r="S40" s="158" t="s">
        <v>40</v>
      </c>
      <c r="T40" s="365">
        <f>取引基本表!BD37</f>
        <v>1646</v>
      </c>
      <c r="U40" s="446">
        <f>雇用表!AK37</f>
        <v>305</v>
      </c>
      <c r="V40" s="447">
        <f>雇用表!AK83</f>
        <v>170</v>
      </c>
      <c r="W40" s="413">
        <f t="shared" si="7"/>
        <v>0.18529769137302551</v>
      </c>
      <c r="X40" s="413">
        <f t="shared" si="8"/>
        <v>0.10328068043742406</v>
      </c>
      <c r="Z40" s="225" t="s">
        <v>25</v>
      </c>
      <c r="AA40" s="48" t="s">
        <v>40</v>
      </c>
      <c r="AB40" s="454">
        <v>959</v>
      </c>
      <c r="AC40" s="387">
        <v>11</v>
      </c>
      <c r="AD40" s="387">
        <v>293</v>
      </c>
      <c r="AE40" s="387">
        <v>17</v>
      </c>
      <c r="AF40" s="387">
        <v>-2</v>
      </c>
      <c r="AG40" s="369">
        <v>1646</v>
      </c>
      <c r="AH40" s="407">
        <f t="shared" si="9"/>
        <v>0.77642770352369384</v>
      </c>
      <c r="AI40" s="411">
        <f t="shared" si="10"/>
        <v>0.58262454434993927</v>
      </c>
      <c r="AK40" s="225" t="s">
        <v>25</v>
      </c>
      <c r="AL40" s="158" t="s">
        <v>40</v>
      </c>
      <c r="AM40" s="383">
        <f>取引基本表!AR37</f>
        <v>750</v>
      </c>
      <c r="AN40" s="407">
        <f t="shared" si="6"/>
        <v>2.9881668592374198E-2</v>
      </c>
      <c r="AP40" s="225" t="s">
        <v>25</v>
      </c>
      <c r="AQ40" s="158" t="s">
        <v>40</v>
      </c>
      <c r="AR40" s="386">
        <f>取引基本表!AX37</f>
        <v>2972</v>
      </c>
      <c r="AS40" s="387">
        <f>取引基本表!AY37</f>
        <v>91</v>
      </c>
      <c r="AT40" s="387">
        <f>ABS(取引基本表!BB37)</f>
        <v>1417</v>
      </c>
      <c r="AU40" s="388">
        <f t="shared" si="11"/>
        <v>-1326</v>
      </c>
      <c r="AV40" s="411">
        <v>0.13187533136804414</v>
      </c>
      <c r="AW40" s="407">
        <v>0.86812466863195592</v>
      </c>
    </row>
    <row r="41" spans="1:49" x14ac:dyDescent="0.2">
      <c r="A41" s="225" t="s">
        <v>26</v>
      </c>
      <c r="B41" s="158" t="s">
        <v>276</v>
      </c>
      <c r="C41" s="405">
        <f t="shared" si="0"/>
        <v>0.20545717383447781</v>
      </c>
      <c r="D41" s="406">
        <f t="shared" si="1"/>
        <v>0.2799325463743676</v>
      </c>
      <c r="E41" s="406">
        <f t="shared" si="1"/>
        <v>0.26559865092748736</v>
      </c>
      <c r="F41" s="406">
        <f t="shared" si="2"/>
        <v>0.59106239460370991</v>
      </c>
      <c r="G41" s="406">
        <f t="shared" si="2"/>
        <v>0.49662731871838112</v>
      </c>
      <c r="H41" s="407">
        <f t="shared" si="3"/>
        <v>5.2870632296107417E-2</v>
      </c>
      <c r="K41" s="225" t="s">
        <v>26</v>
      </c>
      <c r="L41" s="158" t="s">
        <v>276</v>
      </c>
      <c r="M41" s="383">
        <f>取引基本表!AX38</f>
        <v>5534</v>
      </c>
      <c r="N41" s="367">
        <f>ABS(取引基本表!BB38)</f>
        <v>4397</v>
      </c>
      <c r="O41" s="411">
        <f t="shared" si="4"/>
        <v>0.79454282616552219</v>
      </c>
      <c r="P41" s="407">
        <f t="shared" si="5"/>
        <v>0.20545717383447781</v>
      </c>
      <c r="R41" s="225" t="s">
        <v>26</v>
      </c>
      <c r="S41" s="158" t="s">
        <v>276</v>
      </c>
      <c r="T41" s="365">
        <f>取引基本表!BD38</f>
        <v>1186</v>
      </c>
      <c r="U41" s="446">
        <f>雇用表!AK38</f>
        <v>332</v>
      </c>
      <c r="V41" s="447">
        <f>雇用表!AK84</f>
        <v>315</v>
      </c>
      <c r="W41" s="413">
        <f t="shared" si="7"/>
        <v>0.2799325463743676</v>
      </c>
      <c r="X41" s="413">
        <f t="shared" si="8"/>
        <v>0.26559865092748736</v>
      </c>
      <c r="Z41" s="225" t="s">
        <v>26</v>
      </c>
      <c r="AA41" s="48" t="s">
        <v>276</v>
      </c>
      <c r="AB41" s="454">
        <v>589</v>
      </c>
      <c r="AC41" s="387">
        <v>36</v>
      </c>
      <c r="AD41" s="387">
        <v>71</v>
      </c>
      <c r="AE41" s="387">
        <v>17</v>
      </c>
      <c r="AF41" s="387">
        <v>-12</v>
      </c>
      <c r="AG41" s="369">
        <v>1186</v>
      </c>
      <c r="AH41" s="407">
        <f t="shared" si="9"/>
        <v>0.59106239460370991</v>
      </c>
      <c r="AI41" s="411">
        <f t="shared" si="10"/>
        <v>0.49662731871838112</v>
      </c>
      <c r="AK41" s="225" t="s">
        <v>26</v>
      </c>
      <c r="AL41" s="158" t="s">
        <v>276</v>
      </c>
      <c r="AM41" s="383">
        <f>取引基本表!AR38</f>
        <v>1327</v>
      </c>
      <c r="AN41" s="407">
        <f t="shared" si="6"/>
        <v>5.2870632296107417E-2</v>
      </c>
      <c r="AP41" s="225" t="s">
        <v>26</v>
      </c>
      <c r="AQ41" s="158" t="s">
        <v>276</v>
      </c>
      <c r="AR41" s="386">
        <f>取引基本表!AX38</f>
        <v>5534</v>
      </c>
      <c r="AS41" s="387">
        <f>取引基本表!AY38</f>
        <v>49</v>
      </c>
      <c r="AT41" s="387">
        <f>ABS(取引基本表!BB38)</f>
        <v>4397</v>
      </c>
      <c r="AU41" s="388">
        <f t="shared" si="11"/>
        <v>-4348</v>
      </c>
      <c r="AV41" s="411">
        <v>5.6596812691101581E-5</v>
      </c>
      <c r="AW41" s="407">
        <v>0.9999434031873089</v>
      </c>
    </row>
    <row r="42" spans="1:49" x14ac:dyDescent="0.2">
      <c r="A42" s="225" t="s">
        <v>51</v>
      </c>
      <c r="B42" s="158" t="s">
        <v>367</v>
      </c>
      <c r="C42" s="405">
        <f t="shared" ref="C42:C47" si="12">P42</f>
        <v>0.63260340632603407</v>
      </c>
      <c r="D42" s="406">
        <f t="shared" ref="D42:E47" si="13">W42</f>
        <v>0.26335877862595419</v>
      </c>
      <c r="E42" s="406">
        <f t="shared" si="13"/>
        <v>0.19083969465648856</v>
      </c>
      <c r="F42" s="406">
        <f t="shared" ref="F42:G46" si="14">AH42</f>
        <v>0.54580152671755722</v>
      </c>
      <c r="G42" s="406">
        <f t="shared" si="14"/>
        <v>0.48091603053435117</v>
      </c>
      <c r="H42" s="407">
        <f t="shared" ref="H42:H47" si="15">AN42</f>
        <v>1.4900992071397267E-2</v>
      </c>
      <c r="K42" s="225" t="s">
        <v>51</v>
      </c>
      <c r="L42" s="158" t="s">
        <v>367</v>
      </c>
      <c r="M42" s="383">
        <f>取引基本表!AX39</f>
        <v>411</v>
      </c>
      <c r="N42" s="367">
        <f>ABS(取引基本表!BB39)</f>
        <v>151</v>
      </c>
      <c r="O42" s="411">
        <f t="shared" ref="O42:O47" si="16">N42/M42</f>
        <v>0.36739659367396593</v>
      </c>
      <c r="P42" s="407">
        <f t="shared" si="5"/>
        <v>0.63260340632603407</v>
      </c>
      <c r="R42" s="225" t="s">
        <v>51</v>
      </c>
      <c r="S42" s="158" t="s">
        <v>367</v>
      </c>
      <c r="T42" s="365">
        <f>取引基本表!BD39</f>
        <v>262</v>
      </c>
      <c r="U42" s="446">
        <f>雇用表!AK39</f>
        <v>69</v>
      </c>
      <c r="V42" s="447">
        <f>雇用表!AK85</f>
        <v>50</v>
      </c>
      <c r="W42" s="413">
        <f t="shared" si="7"/>
        <v>0.26335877862595419</v>
      </c>
      <c r="X42" s="413">
        <f t="shared" si="8"/>
        <v>0.19083969465648856</v>
      </c>
      <c r="Z42" s="225" t="s">
        <v>51</v>
      </c>
      <c r="AA42" s="48" t="s">
        <v>367</v>
      </c>
      <c r="AB42" s="454">
        <v>126</v>
      </c>
      <c r="AC42" s="387">
        <v>-4</v>
      </c>
      <c r="AD42" s="387">
        <v>16</v>
      </c>
      <c r="AE42" s="387">
        <v>9</v>
      </c>
      <c r="AF42" s="387">
        <v>-4</v>
      </c>
      <c r="AG42" s="369">
        <v>262</v>
      </c>
      <c r="AH42" s="407">
        <f t="shared" ref="AH42:AH47" si="17">SUM(AB42:AF42)/AG42</f>
        <v>0.54580152671755722</v>
      </c>
      <c r="AI42" s="411">
        <f t="shared" ref="AI42:AI47" si="18">AB42/AG42</f>
        <v>0.48091603053435117</v>
      </c>
      <c r="AK42" s="225" t="s">
        <v>51</v>
      </c>
      <c r="AL42" s="158" t="s">
        <v>367</v>
      </c>
      <c r="AM42" s="383">
        <f>取引基本表!AR39</f>
        <v>374</v>
      </c>
      <c r="AN42" s="407">
        <f t="shared" si="6"/>
        <v>1.4900992071397267E-2</v>
      </c>
      <c r="AP42" s="225" t="s">
        <v>51</v>
      </c>
      <c r="AQ42" s="158" t="s">
        <v>367</v>
      </c>
      <c r="AR42" s="386">
        <f>取引基本表!AX39</f>
        <v>411</v>
      </c>
      <c r="AS42" s="387">
        <f>取引基本表!AY39</f>
        <v>2</v>
      </c>
      <c r="AT42" s="387">
        <f>ABS(取引基本表!BB39)</f>
        <v>151</v>
      </c>
      <c r="AU42" s="388">
        <f t="shared" si="11"/>
        <v>-149</v>
      </c>
      <c r="AV42" s="411">
        <v>6.3071491241979305E-2</v>
      </c>
      <c r="AW42" s="407">
        <v>0.93692850875802069</v>
      </c>
    </row>
    <row r="43" spans="1:49" x14ac:dyDescent="0.2">
      <c r="A43" s="225" t="s">
        <v>194</v>
      </c>
      <c r="B43" s="158" t="s">
        <v>41</v>
      </c>
      <c r="C43" s="405">
        <f t="shared" si="12"/>
        <v>0.18460513162279235</v>
      </c>
      <c r="D43" s="406">
        <f t="shared" si="13"/>
        <v>0.36378205128205127</v>
      </c>
      <c r="E43" s="406">
        <f t="shared" si="13"/>
        <v>0.22596153846153846</v>
      </c>
      <c r="F43" s="406">
        <f t="shared" si="14"/>
        <v>0.64423076923076927</v>
      </c>
      <c r="G43" s="406">
        <f t="shared" si="14"/>
        <v>0.34455128205128205</v>
      </c>
      <c r="H43" s="407">
        <f t="shared" si="15"/>
        <v>4.0001593688991595E-2</v>
      </c>
      <c r="K43" s="225" t="s">
        <v>194</v>
      </c>
      <c r="L43" s="158" t="s">
        <v>41</v>
      </c>
      <c r="M43" s="383">
        <f>取引基本表!AX40</f>
        <v>3001</v>
      </c>
      <c r="N43" s="367">
        <f>ABS(取引基本表!BB40)</f>
        <v>2447</v>
      </c>
      <c r="O43" s="411">
        <f t="shared" si="16"/>
        <v>0.81539486837720765</v>
      </c>
      <c r="P43" s="407">
        <f t="shared" si="5"/>
        <v>0.18460513162279235</v>
      </c>
      <c r="R43" s="225" t="s">
        <v>194</v>
      </c>
      <c r="S43" s="158" t="s">
        <v>41</v>
      </c>
      <c r="T43" s="365">
        <f>取引基本表!BD40</f>
        <v>624</v>
      </c>
      <c r="U43" s="446">
        <f>雇用表!AK40</f>
        <v>227</v>
      </c>
      <c r="V43" s="447">
        <f>雇用表!AK86</f>
        <v>141</v>
      </c>
      <c r="W43" s="413">
        <f t="shared" si="7"/>
        <v>0.36378205128205127</v>
      </c>
      <c r="X43" s="413">
        <f t="shared" si="8"/>
        <v>0.22596153846153846</v>
      </c>
      <c r="Z43" s="225" t="s">
        <v>194</v>
      </c>
      <c r="AA43" s="48" t="s">
        <v>41</v>
      </c>
      <c r="AB43" s="454">
        <v>215</v>
      </c>
      <c r="AC43" s="387">
        <v>60</v>
      </c>
      <c r="AD43" s="387">
        <v>97</v>
      </c>
      <c r="AE43" s="387">
        <v>30</v>
      </c>
      <c r="AF43" s="387">
        <v>0</v>
      </c>
      <c r="AG43" s="369">
        <v>624</v>
      </c>
      <c r="AH43" s="407">
        <f t="shared" si="17"/>
        <v>0.64423076923076927</v>
      </c>
      <c r="AI43" s="411">
        <f t="shared" si="18"/>
        <v>0.34455128205128205</v>
      </c>
      <c r="AK43" s="225" t="s">
        <v>194</v>
      </c>
      <c r="AL43" s="158" t="s">
        <v>41</v>
      </c>
      <c r="AM43" s="383">
        <f>取引基本表!AR40</f>
        <v>1004</v>
      </c>
      <c r="AN43" s="407">
        <f t="shared" si="6"/>
        <v>4.0001593688991595E-2</v>
      </c>
      <c r="AP43" s="225" t="s">
        <v>194</v>
      </c>
      <c r="AQ43" s="158" t="s">
        <v>41</v>
      </c>
      <c r="AR43" s="386">
        <f>取引基本表!AX40</f>
        <v>3001</v>
      </c>
      <c r="AS43" s="387">
        <f>取引基本表!AY40</f>
        <v>70</v>
      </c>
      <c r="AT43" s="387">
        <f>ABS(取引基本表!BB40)</f>
        <v>2447</v>
      </c>
      <c r="AU43" s="388">
        <f t="shared" si="11"/>
        <v>-2377</v>
      </c>
      <c r="AV43" s="411">
        <v>0.35331229564204947</v>
      </c>
      <c r="AW43" s="407">
        <v>0.64668770435795053</v>
      </c>
    </row>
    <row r="44" spans="1:49" x14ac:dyDescent="0.2">
      <c r="A44" s="225" t="s">
        <v>205</v>
      </c>
      <c r="B44" s="158" t="s">
        <v>345</v>
      </c>
      <c r="C44" s="405">
        <f t="shared" si="12"/>
        <v>0.21127596439169138</v>
      </c>
      <c r="D44" s="406">
        <f t="shared" si="13"/>
        <v>0.41256544502617803</v>
      </c>
      <c r="E44" s="406">
        <f t="shared" si="13"/>
        <v>0.29528795811518327</v>
      </c>
      <c r="F44" s="406">
        <f t="shared" si="14"/>
        <v>0.54973821989528793</v>
      </c>
      <c r="G44" s="406">
        <f t="shared" si="14"/>
        <v>0.28586387434554972</v>
      </c>
      <c r="H44" s="407">
        <f t="shared" si="15"/>
        <v>0.11633929638631021</v>
      </c>
      <c r="K44" s="225" t="s">
        <v>205</v>
      </c>
      <c r="L44" s="158" t="s">
        <v>277</v>
      </c>
      <c r="M44" s="383">
        <f>取引基本表!AX41</f>
        <v>3370</v>
      </c>
      <c r="N44" s="367">
        <f>ABS(取引基本表!BB41)</f>
        <v>2658</v>
      </c>
      <c r="O44" s="411">
        <f t="shared" si="16"/>
        <v>0.78872403560830862</v>
      </c>
      <c r="P44" s="407">
        <f>1-O44</f>
        <v>0.21127596439169138</v>
      </c>
      <c r="R44" s="225" t="s">
        <v>205</v>
      </c>
      <c r="S44" s="158" t="s">
        <v>360</v>
      </c>
      <c r="T44" s="365">
        <f>取引基本表!BD41</f>
        <v>955</v>
      </c>
      <c r="U44" s="446">
        <f>雇用表!AK41</f>
        <v>394</v>
      </c>
      <c r="V44" s="447">
        <f>雇用表!AK87</f>
        <v>282</v>
      </c>
      <c r="W44" s="413">
        <f t="shared" si="7"/>
        <v>0.41256544502617803</v>
      </c>
      <c r="X44" s="413">
        <f t="shared" si="8"/>
        <v>0.29528795811518327</v>
      </c>
      <c r="Z44" s="225" t="s">
        <v>205</v>
      </c>
      <c r="AA44" s="48" t="s">
        <v>42</v>
      </c>
      <c r="AB44" s="454">
        <v>273</v>
      </c>
      <c r="AC44" s="387">
        <v>105</v>
      </c>
      <c r="AD44" s="387">
        <v>96</v>
      </c>
      <c r="AE44" s="387">
        <v>51</v>
      </c>
      <c r="AF44" s="387">
        <v>0</v>
      </c>
      <c r="AG44" s="369">
        <v>955</v>
      </c>
      <c r="AH44" s="407">
        <f t="shared" si="17"/>
        <v>0.54973821989528793</v>
      </c>
      <c r="AI44" s="411">
        <f t="shared" si="18"/>
        <v>0.28586387434554972</v>
      </c>
      <c r="AK44" s="225" t="s">
        <v>205</v>
      </c>
      <c r="AL44" s="158" t="s">
        <v>42</v>
      </c>
      <c r="AM44" s="383">
        <f>取引基本表!AR41</f>
        <v>2920</v>
      </c>
      <c r="AN44" s="407">
        <f t="shared" si="6"/>
        <v>0.11633929638631021</v>
      </c>
      <c r="AP44" s="225" t="s">
        <v>200</v>
      </c>
      <c r="AQ44" s="158" t="s">
        <v>42</v>
      </c>
      <c r="AR44" s="386">
        <f>取引基本表!AX41</f>
        <v>3370</v>
      </c>
      <c r="AS44" s="387">
        <f>取引基本表!AY41</f>
        <v>243</v>
      </c>
      <c r="AT44" s="387">
        <f>ABS(取引基本表!BB41)</f>
        <v>2658</v>
      </c>
      <c r="AU44" s="388">
        <f t="shared" si="11"/>
        <v>-2415</v>
      </c>
      <c r="AV44" s="411">
        <v>0.30843419542811235</v>
      </c>
      <c r="AW44" s="407">
        <v>0.69156580457188765</v>
      </c>
    </row>
    <row r="45" spans="1:49" x14ac:dyDescent="0.2">
      <c r="A45" s="225" t="s">
        <v>341</v>
      </c>
      <c r="B45" s="158" t="s">
        <v>278</v>
      </c>
      <c r="C45" s="405">
        <f t="shared" si="12"/>
        <v>1</v>
      </c>
      <c r="D45" s="406">
        <f t="shared" si="13"/>
        <v>0</v>
      </c>
      <c r="E45" s="406">
        <f t="shared" si="13"/>
        <v>0</v>
      </c>
      <c r="F45" s="406">
        <f t="shared" si="14"/>
        <v>0</v>
      </c>
      <c r="G45" s="406">
        <f t="shared" si="14"/>
        <v>0</v>
      </c>
      <c r="H45" s="407">
        <f t="shared" si="15"/>
        <v>0</v>
      </c>
      <c r="K45" s="225" t="s">
        <v>341</v>
      </c>
      <c r="L45" s="158" t="s">
        <v>278</v>
      </c>
      <c r="M45" s="383">
        <f>取引基本表!AX42</f>
        <v>80</v>
      </c>
      <c r="N45" s="367">
        <f>ABS(取引基本表!BB42)</f>
        <v>0</v>
      </c>
      <c r="O45" s="411">
        <f t="shared" si="16"/>
        <v>0</v>
      </c>
      <c r="P45" s="407">
        <f>1-O45</f>
        <v>1</v>
      </c>
      <c r="R45" s="225" t="s">
        <v>341</v>
      </c>
      <c r="S45" s="158" t="s">
        <v>278</v>
      </c>
      <c r="T45" s="365">
        <f>取引基本表!BD42</f>
        <v>80</v>
      </c>
      <c r="U45" s="446">
        <f>雇用表!AK42</f>
        <v>0</v>
      </c>
      <c r="V45" s="447">
        <f>雇用表!AK88</f>
        <v>0</v>
      </c>
      <c r="W45" s="413">
        <f t="shared" si="7"/>
        <v>0</v>
      </c>
      <c r="X45" s="413">
        <f t="shared" si="8"/>
        <v>0</v>
      </c>
      <c r="Z45" s="225" t="s">
        <v>341</v>
      </c>
      <c r="AA45" s="48" t="s">
        <v>278</v>
      </c>
      <c r="AB45" s="454">
        <v>0</v>
      </c>
      <c r="AC45" s="387">
        <v>0</v>
      </c>
      <c r="AD45" s="387">
        <v>0</v>
      </c>
      <c r="AE45" s="387">
        <v>0</v>
      </c>
      <c r="AF45" s="387">
        <v>0</v>
      </c>
      <c r="AG45" s="369">
        <v>80</v>
      </c>
      <c r="AH45" s="407">
        <v>0</v>
      </c>
      <c r="AI45" s="411">
        <v>0</v>
      </c>
      <c r="AK45" s="225" t="s">
        <v>341</v>
      </c>
      <c r="AL45" s="158" t="s">
        <v>278</v>
      </c>
      <c r="AM45" s="383">
        <f>取引基本表!AR42</f>
        <v>0</v>
      </c>
      <c r="AN45" s="407">
        <f t="shared" si="6"/>
        <v>0</v>
      </c>
      <c r="AP45" s="225" t="s">
        <v>201</v>
      </c>
      <c r="AQ45" s="158" t="s">
        <v>278</v>
      </c>
      <c r="AR45" s="386">
        <f>取引基本表!AX42</f>
        <v>80</v>
      </c>
      <c r="AS45" s="387">
        <f>取引基本表!AY42</f>
        <v>0</v>
      </c>
      <c r="AT45" s="387">
        <f>ABS(取引基本表!BB42)</f>
        <v>0</v>
      </c>
      <c r="AU45" s="388">
        <f t="shared" si="11"/>
        <v>0</v>
      </c>
      <c r="AV45" s="411">
        <v>0</v>
      </c>
      <c r="AW45" s="407">
        <v>1</v>
      </c>
    </row>
    <row r="46" spans="1:49" x14ac:dyDescent="0.2">
      <c r="A46" s="225" t="s">
        <v>342</v>
      </c>
      <c r="B46" s="158" t="s">
        <v>279</v>
      </c>
      <c r="C46" s="405">
        <f t="shared" si="12"/>
        <v>0.67444574095682608</v>
      </c>
      <c r="D46" s="406">
        <f t="shared" si="13"/>
        <v>0</v>
      </c>
      <c r="E46" s="406">
        <f t="shared" si="13"/>
        <v>1.7271157167530224E-3</v>
      </c>
      <c r="F46" s="406">
        <f t="shared" si="14"/>
        <v>0.31433506044905007</v>
      </c>
      <c r="G46" s="406">
        <f t="shared" si="14"/>
        <v>1.0362694300518135E-2</v>
      </c>
      <c r="H46" s="407">
        <f t="shared" si="15"/>
        <v>2.3785808199529863E-2</v>
      </c>
      <c r="K46" s="225" t="s">
        <v>342</v>
      </c>
      <c r="L46" s="158" t="s">
        <v>279</v>
      </c>
      <c r="M46" s="383">
        <f>取引基本表!AX43</f>
        <v>857</v>
      </c>
      <c r="N46" s="367">
        <f>ABS(取引基本表!BB43)</f>
        <v>279</v>
      </c>
      <c r="O46" s="411">
        <f t="shared" si="16"/>
        <v>0.32555425904317387</v>
      </c>
      <c r="P46" s="407">
        <f>1-O46</f>
        <v>0.67444574095682608</v>
      </c>
      <c r="R46" s="225" t="s">
        <v>342</v>
      </c>
      <c r="S46" s="158" t="s">
        <v>279</v>
      </c>
      <c r="T46" s="365">
        <f>取引基本表!BD43</f>
        <v>579</v>
      </c>
      <c r="U46" s="446">
        <f>雇用表!AK43</f>
        <v>0</v>
      </c>
      <c r="V46" s="447">
        <f>雇用表!AK89</f>
        <v>1</v>
      </c>
      <c r="W46" s="413">
        <f t="shared" si="7"/>
        <v>0</v>
      </c>
      <c r="X46" s="413">
        <f t="shared" si="8"/>
        <v>1.7271157167530224E-3</v>
      </c>
      <c r="Z46" s="225" t="s">
        <v>342</v>
      </c>
      <c r="AA46" s="48" t="s">
        <v>279</v>
      </c>
      <c r="AB46" s="454">
        <v>6</v>
      </c>
      <c r="AC46" s="387">
        <v>149</v>
      </c>
      <c r="AD46" s="387">
        <v>21</v>
      </c>
      <c r="AE46" s="387">
        <v>8</v>
      </c>
      <c r="AF46" s="387">
        <v>-2</v>
      </c>
      <c r="AG46" s="369">
        <v>579</v>
      </c>
      <c r="AH46" s="407">
        <f t="shared" si="17"/>
        <v>0.31433506044905007</v>
      </c>
      <c r="AI46" s="411">
        <f t="shared" si="18"/>
        <v>1.0362694300518135E-2</v>
      </c>
      <c r="AK46" s="225" t="s">
        <v>342</v>
      </c>
      <c r="AL46" s="158" t="s">
        <v>279</v>
      </c>
      <c r="AM46" s="383">
        <f>取引基本表!AR43</f>
        <v>597</v>
      </c>
      <c r="AN46" s="407">
        <f t="shared" si="6"/>
        <v>2.3785808199529863E-2</v>
      </c>
      <c r="AP46" s="225" t="s">
        <v>202</v>
      </c>
      <c r="AQ46" s="158" t="s">
        <v>279</v>
      </c>
      <c r="AR46" s="386">
        <f>取引基本表!AX43</f>
        <v>857</v>
      </c>
      <c r="AS46" s="387">
        <f>取引基本表!AY43</f>
        <v>1</v>
      </c>
      <c r="AT46" s="387">
        <f>ABS(取引基本表!BB43)</f>
        <v>279</v>
      </c>
      <c r="AU46" s="388">
        <f t="shared" si="11"/>
        <v>-278</v>
      </c>
      <c r="AV46" s="411">
        <v>6.99850635196259E-3</v>
      </c>
      <c r="AW46" s="407">
        <v>0.99300149364803736</v>
      </c>
    </row>
    <row r="47" spans="1:49" x14ac:dyDescent="0.2">
      <c r="A47" s="226" t="s">
        <v>347</v>
      </c>
      <c r="B47" s="227" t="s">
        <v>43</v>
      </c>
      <c r="C47" s="408">
        <f t="shared" si="12"/>
        <v>0.30293510145279712</v>
      </c>
      <c r="D47" s="409">
        <f t="shared" si="13"/>
        <v>0.11041032509436259</v>
      </c>
      <c r="E47" s="409">
        <f t="shared" si="13"/>
        <v>8.4451479361987089E-2</v>
      </c>
      <c r="F47" s="409">
        <f>AH47</f>
        <v>0.4935102885669061</v>
      </c>
      <c r="G47" s="409">
        <f>AI47</f>
        <v>0.26248630220382319</v>
      </c>
      <c r="H47" s="410">
        <f t="shared" si="15"/>
        <v>1</v>
      </c>
      <c r="K47" s="226" t="s">
        <v>347</v>
      </c>
      <c r="L47" s="228" t="s">
        <v>43</v>
      </c>
      <c r="M47" s="384">
        <f>取引基本表!AX44</f>
        <v>57613</v>
      </c>
      <c r="N47" s="385">
        <f>ABS(取引基本表!BB44)</f>
        <v>40160</v>
      </c>
      <c r="O47" s="412">
        <f t="shared" si="16"/>
        <v>0.69706489854720288</v>
      </c>
      <c r="P47" s="410">
        <f>1-O47</f>
        <v>0.30293510145279712</v>
      </c>
      <c r="R47" s="226" t="s">
        <v>347</v>
      </c>
      <c r="S47" s="228" t="s">
        <v>43</v>
      </c>
      <c r="T47" s="366">
        <f>取引基本表!BD44</f>
        <v>41065</v>
      </c>
      <c r="U47" s="448">
        <f>雇用表!AK44</f>
        <v>4534</v>
      </c>
      <c r="V47" s="449">
        <f>雇用表!AK90</f>
        <v>3468</v>
      </c>
      <c r="W47" s="414">
        <f t="shared" si="7"/>
        <v>0.11041032509436259</v>
      </c>
      <c r="X47" s="414">
        <f t="shared" si="8"/>
        <v>8.4451479361987089E-2</v>
      </c>
      <c r="Z47" s="226" t="s">
        <v>347</v>
      </c>
      <c r="AA47" s="229" t="s">
        <v>43</v>
      </c>
      <c r="AB47" s="455">
        <v>10779</v>
      </c>
      <c r="AC47" s="390">
        <v>3305</v>
      </c>
      <c r="AD47" s="390">
        <v>5148</v>
      </c>
      <c r="AE47" s="390">
        <v>1182</v>
      </c>
      <c r="AF47" s="390">
        <v>-148</v>
      </c>
      <c r="AG47" s="370">
        <v>41065</v>
      </c>
      <c r="AH47" s="410">
        <f t="shared" si="17"/>
        <v>0.4935102885669061</v>
      </c>
      <c r="AI47" s="412">
        <f t="shared" si="18"/>
        <v>0.26248630220382319</v>
      </c>
      <c r="AK47" s="226" t="s">
        <v>347</v>
      </c>
      <c r="AL47" s="228" t="s">
        <v>43</v>
      </c>
      <c r="AM47" s="384">
        <f>取引基本表!AR44</f>
        <v>25099</v>
      </c>
      <c r="AN47" s="410">
        <f t="shared" si="6"/>
        <v>1</v>
      </c>
      <c r="AP47" s="226" t="s">
        <v>203</v>
      </c>
      <c r="AQ47" s="228" t="s">
        <v>43</v>
      </c>
      <c r="AR47" s="389">
        <f>取引基本表!AX44</f>
        <v>57613</v>
      </c>
      <c r="AS47" s="390">
        <f>取引基本表!AY44</f>
        <v>23612</v>
      </c>
      <c r="AT47" s="391">
        <f>ABS(取引基本表!BB44)</f>
        <v>40160</v>
      </c>
      <c r="AU47" s="392">
        <f t="shared" si="11"/>
        <v>-16548</v>
      </c>
      <c r="AV47" s="412">
        <v>0.41467476400433478</v>
      </c>
      <c r="AW47" s="410">
        <v>0.58532523599566522</v>
      </c>
    </row>
    <row r="48" spans="1:49" ht="13" x14ac:dyDescent="0.2">
      <c r="A48" s="56" t="s">
        <v>485</v>
      </c>
      <c r="K48" s="56" t="s">
        <v>485</v>
      </c>
      <c r="R48" s="56" t="s">
        <v>485</v>
      </c>
      <c r="Z48" s="56" t="s">
        <v>485</v>
      </c>
      <c r="AK48" s="56" t="s">
        <v>485</v>
      </c>
      <c r="AP48" s="56" t="s">
        <v>485</v>
      </c>
      <c r="AR48" s="231"/>
      <c r="AS48" s="231"/>
      <c r="AT48" s="231"/>
      <c r="AU48" s="231"/>
      <c r="AV48" s="230"/>
      <c r="AW48" s="230"/>
    </row>
    <row r="49" spans="43:49" x14ac:dyDescent="0.2">
      <c r="AQ49" s="48" t="s">
        <v>393</v>
      </c>
      <c r="AR49" s="231">
        <f>SUM(AR12:AR29)+AR45</f>
        <v>18335</v>
      </c>
      <c r="AS49" s="231">
        <f>SUM(AS12:AS29)+AS45</f>
        <v>19423</v>
      </c>
      <c r="AT49" s="231">
        <f>SUM(AT12:AT29)+AT45</f>
        <v>14882</v>
      </c>
      <c r="AU49" s="231">
        <f>SUM(AU12:AU29)+AU45</f>
        <v>4541</v>
      </c>
      <c r="AV49" s="230">
        <f>AT49/AR49</f>
        <v>0.81167166621216258</v>
      </c>
      <c r="AW49" s="230">
        <f>1-AV49</f>
        <v>0.18832833378783742</v>
      </c>
    </row>
    <row r="50" spans="43:49" x14ac:dyDescent="0.2">
      <c r="AQ50" s="48" t="s">
        <v>394</v>
      </c>
      <c r="AR50" s="231">
        <f>SUM(AR8:AR11)+SUM(AR30:AR44)+AR46</f>
        <v>39278</v>
      </c>
      <c r="AS50" s="231">
        <f>SUM(AS8:AS11)+SUM(AS30:AS44)+AS46</f>
        <v>4189</v>
      </c>
      <c r="AT50" s="231">
        <f>SUM(AT8:AT11)+SUM(AT30:AT44)+AT46</f>
        <v>25278</v>
      </c>
      <c r="AU50" s="231">
        <f>SUM(AU8:AU11)+SUM(AU30:AU44)+AU46</f>
        <v>-21089</v>
      </c>
      <c r="AV50" s="230">
        <f>AT50/AR50</f>
        <v>0.64356637303325015</v>
      </c>
      <c r="AW50" s="230">
        <f>1-AV50</f>
        <v>0.35643362696674985</v>
      </c>
    </row>
    <row r="51" spans="43:49" x14ac:dyDescent="0.2">
      <c r="AR51" s="232"/>
      <c r="AS51" s="232"/>
      <c r="AT51" s="232"/>
      <c r="AU51" s="232"/>
    </row>
    <row r="52" spans="43:49" x14ac:dyDescent="0.2">
      <c r="AR52" s="232" t="s">
        <v>395</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3"/>
  <sheetViews>
    <sheetView zoomScaleNormal="100" workbookViewId="0">
      <pane xSplit="2" ySplit="4" topLeftCell="AI42"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90625" style="56" customWidth="1"/>
    <col min="2" max="2" width="21" style="56" customWidth="1"/>
    <col min="3" max="41" width="9.26953125" style="56" bestFit="1" customWidth="1"/>
    <col min="42" max="42" width="10" style="56" bestFit="1" customWidth="1"/>
    <col min="43" max="43" width="9.26953125" style="56" bestFit="1" customWidth="1"/>
    <col min="44" max="44" width="10" style="56" bestFit="1" customWidth="1"/>
    <col min="45" max="48" width="9.26953125" style="56" bestFit="1" customWidth="1"/>
    <col min="49" max="50" width="10" style="56" bestFit="1" customWidth="1"/>
    <col min="51" max="51" width="9.26953125" style="56" bestFit="1" customWidth="1"/>
    <col min="52" max="53" width="10" style="56" bestFit="1" customWidth="1"/>
    <col min="54" max="54" width="10.6328125" style="56" bestFit="1" customWidth="1"/>
    <col min="55" max="55" width="9.6328125" style="56" bestFit="1" customWidth="1"/>
    <col min="56" max="56" width="11.08984375" style="56" bestFit="1" customWidth="1"/>
    <col min="57" max="57" width="5.7265625" style="56" customWidth="1"/>
    <col min="58" max="58" width="7" style="56" customWidth="1"/>
    <col min="59" max="59" width="3.6328125" style="56" customWidth="1"/>
    <col min="60" max="60" width="19.453125" style="56" customWidth="1"/>
    <col min="61" max="62" width="9.90625" style="56" bestFit="1" customWidth="1"/>
    <col min="63" max="63" width="9.08984375" style="56" bestFit="1" customWidth="1"/>
    <col min="64" max="64" width="10" style="56" customWidth="1"/>
    <col min="65" max="65" width="3.90625" style="56" customWidth="1"/>
    <col min="66" max="66" width="3.7265625" style="56" customWidth="1"/>
    <col min="67" max="67" width="20.08984375" style="56" customWidth="1"/>
    <col min="68" max="68" width="9.36328125" style="56" bestFit="1" customWidth="1"/>
    <col min="69" max="69" width="9.90625" style="56" bestFit="1" customWidth="1"/>
    <col min="70" max="70" width="10.453125" style="56" bestFit="1" customWidth="1"/>
    <col min="71" max="71" width="3.90625" style="56" customWidth="1"/>
    <col min="72" max="256" width="9" style="56"/>
    <col min="257" max="257" width="3.90625" style="56" customWidth="1"/>
    <col min="258" max="258" width="21" style="56" customWidth="1"/>
    <col min="259" max="297" width="9.26953125" style="56" bestFit="1" customWidth="1"/>
    <col min="298" max="298" width="10" style="56" bestFit="1" customWidth="1"/>
    <col min="299" max="299" width="9.26953125" style="56" bestFit="1" customWidth="1"/>
    <col min="300" max="300" width="10" style="56" bestFit="1" customWidth="1"/>
    <col min="301" max="304" width="9.26953125" style="56" bestFit="1" customWidth="1"/>
    <col min="305" max="306" width="10" style="56" bestFit="1" customWidth="1"/>
    <col min="307" max="307" width="9.26953125" style="56" bestFit="1" customWidth="1"/>
    <col min="308" max="309" width="10" style="56" bestFit="1" customWidth="1"/>
    <col min="310" max="310" width="10.6328125" style="56" bestFit="1" customWidth="1"/>
    <col min="311" max="311" width="9.6328125" style="56" bestFit="1" customWidth="1"/>
    <col min="312" max="312" width="11.08984375" style="56" bestFit="1" customWidth="1"/>
    <col min="313" max="313" width="5.7265625" style="56" customWidth="1"/>
    <col min="314" max="314" width="7" style="56" customWidth="1"/>
    <col min="315" max="315" width="3.6328125" style="56" customWidth="1"/>
    <col min="316" max="316" width="19.453125" style="56" customWidth="1"/>
    <col min="317" max="318" width="9.90625" style="56" bestFit="1" customWidth="1"/>
    <col min="319" max="319" width="9.08984375" style="56" bestFit="1" customWidth="1"/>
    <col min="320" max="320" width="10" style="56" customWidth="1"/>
    <col min="321" max="321" width="3.90625" style="56" customWidth="1"/>
    <col min="322" max="322" width="3.7265625" style="56" customWidth="1"/>
    <col min="323" max="323" width="20.08984375" style="56" customWidth="1"/>
    <col min="324" max="324" width="9.36328125" style="56" bestFit="1" customWidth="1"/>
    <col min="325" max="325" width="9.90625" style="56" bestFit="1" customWidth="1"/>
    <col min="326" max="326" width="10.453125" style="56" bestFit="1" customWidth="1"/>
    <col min="327" max="327" width="3.90625" style="56" customWidth="1"/>
    <col min="328" max="512" width="9" style="56"/>
    <col min="513" max="513" width="3.90625" style="56" customWidth="1"/>
    <col min="514" max="514" width="21" style="56" customWidth="1"/>
    <col min="515" max="553" width="9.26953125" style="56" bestFit="1" customWidth="1"/>
    <col min="554" max="554" width="10" style="56" bestFit="1" customWidth="1"/>
    <col min="555" max="555" width="9.26953125" style="56" bestFit="1" customWidth="1"/>
    <col min="556" max="556" width="10" style="56" bestFit="1" customWidth="1"/>
    <col min="557" max="560" width="9.26953125" style="56" bestFit="1" customWidth="1"/>
    <col min="561" max="562" width="10" style="56" bestFit="1" customWidth="1"/>
    <col min="563" max="563" width="9.26953125" style="56" bestFit="1" customWidth="1"/>
    <col min="564" max="565" width="10" style="56" bestFit="1" customWidth="1"/>
    <col min="566" max="566" width="10.6328125" style="56" bestFit="1" customWidth="1"/>
    <col min="567" max="567" width="9.6328125" style="56" bestFit="1" customWidth="1"/>
    <col min="568" max="568" width="11.08984375" style="56" bestFit="1" customWidth="1"/>
    <col min="569" max="569" width="5.7265625" style="56" customWidth="1"/>
    <col min="570" max="570" width="7" style="56" customWidth="1"/>
    <col min="571" max="571" width="3.6328125" style="56" customWidth="1"/>
    <col min="572" max="572" width="19.453125" style="56" customWidth="1"/>
    <col min="573" max="574" width="9.90625" style="56" bestFit="1" customWidth="1"/>
    <col min="575" max="575" width="9.08984375" style="56" bestFit="1" customWidth="1"/>
    <col min="576" max="576" width="10" style="56" customWidth="1"/>
    <col min="577" max="577" width="3.90625" style="56" customWidth="1"/>
    <col min="578" max="578" width="3.7265625" style="56" customWidth="1"/>
    <col min="579" max="579" width="20.08984375" style="56" customWidth="1"/>
    <col min="580" max="580" width="9.36328125" style="56" bestFit="1" customWidth="1"/>
    <col min="581" max="581" width="9.90625" style="56" bestFit="1" customWidth="1"/>
    <col min="582" max="582" width="10.453125" style="56" bestFit="1" customWidth="1"/>
    <col min="583" max="583" width="3.90625" style="56" customWidth="1"/>
    <col min="584" max="768" width="9" style="56"/>
    <col min="769" max="769" width="3.90625" style="56" customWidth="1"/>
    <col min="770" max="770" width="21" style="56" customWidth="1"/>
    <col min="771" max="809" width="9.26953125" style="56" bestFit="1" customWidth="1"/>
    <col min="810" max="810" width="10" style="56" bestFit="1" customWidth="1"/>
    <col min="811" max="811" width="9.26953125" style="56" bestFit="1" customWidth="1"/>
    <col min="812" max="812" width="10" style="56" bestFit="1" customWidth="1"/>
    <col min="813" max="816" width="9.26953125" style="56" bestFit="1" customWidth="1"/>
    <col min="817" max="818" width="10" style="56" bestFit="1" customWidth="1"/>
    <col min="819" max="819" width="9.26953125" style="56" bestFit="1" customWidth="1"/>
    <col min="820" max="821" width="10" style="56" bestFit="1" customWidth="1"/>
    <col min="822" max="822" width="10.6328125" style="56" bestFit="1" customWidth="1"/>
    <col min="823" max="823" width="9.6328125" style="56" bestFit="1" customWidth="1"/>
    <col min="824" max="824" width="11.08984375" style="56" bestFit="1" customWidth="1"/>
    <col min="825" max="825" width="5.7265625" style="56" customWidth="1"/>
    <col min="826" max="826" width="7" style="56" customWidth="1"/>
    <col min="827" max="827" width="3.6328125" style="56" customWidth="1"/>
    <col min="828" max="828" width="19.453125" style="56" customWidth="1"/>
    <col min="829" max="830" width="9.90625" style="56" bestFit="1" customWidth="1"/>
    <col min="831" max="831" width="9.08984375" style="56" bestFit="1" customWidth="1"/>
    <col min="832" max="832" width="10" style="56" customWidth="1"/>
    <col min="833" max="833" width="3.90625" style="56" customWidth="1"/>
    <col min="834" max="834" width="3.7265625" style="56" customWidth="1"/>
    <col min="835" max="835" width="20.08984375" style="56" customWidth="1"/>
    <col min="836" max="836" width="9.36328125" style="56" bestFit="1" customWidth="1"/>
    <col min="837" max="837" width="9.90625" style="56" bestFit="1" customWidth="1"/>
    <col min="838" max="838" width="10.453125" style="56" bestFit="1" customWidth="1"/>
    <col min="839" max="839" width="3.90625" style="56" customWidth="1"/>
    <col min="840" max="1024" width="9" style="56"/>
    <col min="1025" max="1025" width="3.90625" style="56" customWidth="1"/>
    <col min="1026" max="1026" width="21" style="56" customWidth="1"/>
    <col min="1027" max="1065" width="9.26953125" style="56" bestFit="1" customWidth="1"/>
    <col min="1066" max="1066" width="10" style="56" bestFit="1" customWidth="1"/>
    <col min="1067" max="1067" width="9.26953125" style="56" bestFit="1" customWidth="1"/>
    <col min="1068" max="1068" width="10" style="56" bestFit="1" customWidth="1"/>
    <col min="1069" max="1072" width="9.26953125" style="56" bestFit="1" customWidth="1"/>
    <col min="1073" max="1074" width="10" style="56" bestFit="1" customWidth="1"/>
    <col min="1075" max="1075" width="9.26953125" style="56" bestFit="1" customWidth="1"/>
    <col min="1076" max="1077" width="10" style="56" bestFit="1" customWidth="1"/>
    <col min="1078" max="1078" width="10.6328125" style="56" bestFit="1" customWidth="1"/>
    <col min="1079" max="1079" width="9.6328125" style="56" bestFit="1" customWidth="1"/>
    <col min="1080" max="1080" width="11.08984375" style="56" bestFit="1" customWidth="1"/>
    <col min="1081" max="1081" width="5.7265625" style="56" customWidth="1"/>
    <col min="1082" max="1082" width="7" style="56" customWidth="1"/>
    <col min="1083" max="1083" width="3.6328125" style="56" customWidth="1"/>
    <col min="1084" max="1084" width="19.453125" style="56" customWidth="1"/>
    <col min="1085" max="1086" width="9.90625" style="56" bestFit="1" customWidth="1"/>
    <col min="1087" max="1087" width="9.08984375" style="56" bestFit="1" customWidth="1"/>
    <col min="1088" max="1088" width="10" style="56" customWidth="1"/>
    <col min="1089" max="1089" width="3.90625" style="56" customWidth="1"/>
    <col min="1090" max="1090" width="3.7265625" style="56" customWidth="1"/>
    <col min="1091" max="1091" width="20.08984375" style="56" customWidth="1"/>
    <col min="1092" max="1092" width="9.36328125" style="56" bestFit="1" customWidth="1"/>
    <col min="1093" max="1093" width="9.90625" style="56" bestFit="1" customWidth="1"/>
    <col min="1094" max="1094" width="10.453125" style="56" bestFit="1" customWidth="1"/>
    <col min="1095" max="1095" width="3.90625" style="56" customWidth="1"/>
    <col min="1096" max="1280" width="9" style="56"/>
    <col min="1281" max="1281" width="3.90625" style="56" customWidth="1"/>
    <col min="1282" max="1282" width="21" style="56" customWidth="1"/>
    <col min="1283" max="1321" width="9.26953125" style="56" bestFit="1" customWidth="1"/>
    <col min="1322" max="1322" width="10" style="56" bestFit="1" customWidth="1"/>
    <col min="1323" max="1323" width="9.26953125" style="56" bestFit="1" customWidth="1"/>
    <col min="1324" max="1324" width="10" style="56" bestFit="1" customWidth="1"/>
    <col min="1325" max="1328" width="9.26953125" style="56" bestFit="1" customWidth="1"/>
    <col min="1329" max="1330" width="10" style="56" bestFit="1" customWidth="1"/>
    <col min="1331" max="1331" width="9.26953125" style="56" bestFit="1" customWidth="1"/>
    <col min="1332" max="1333" width="10" style="56" bestFit="1" customWidth="1"/>
    <col min="1334" max="1334" width="10.6328125" style="56" bestFit="1" customWidth="1"/>
    <col min="1335" max="1335" width="9.6328125" style="56" bestFit="1" customWidth="1"/>
    <col min="1336" max="1336" width="11.08984375" style="56" bestFit="1" customWidth="1"/>
    <col min="1337" max="1337" width="5.7265625" style="56" customWidth="1"/>
    <col min="1338" max="1338" width="7" style="56" customWidth="1"/>
    <col min="1339" max="1339" width="3.6328125" style="56" customWidth="1"/>
    <col min="1340" max="1340" width="19.453125" style="56" customWidth="1"/>
    <col min="1341" max="1342" width="9.90625" style="56" bestFit="1" customWidth="1"/>
    <col min="1343" max="1343" width="9.08984375" style="56" bestFit="1" customWidth="1"/>
    <col min="1344" max="1344" width="10" style="56" customWidth="1"/>
    <col min="1345" max="1345" width="3.90625" style="56" customWidth="1"/>
    <col min="1346" max="1346" width="3.7265625" style="56" customWidth="1"/>
    <col min="1347" max="1347" width="20.08984375" style="56" customWidth="1"/>
    <col min="1348" max="1348" width="9.36328125" style="56" bestFit="1" customWidth="1"/>
    <col min="1349" max="1349" width="9.90625" style="56" bestFit="1" customWidth="1"/>
    <col min="1350" max="1350" width="10.453125" style="56" bestFit="1" customWidth="1"/>
    <col min="1351" max="1351" width="3.90625" style="56" customWidth="1"/>
    <col min="1352" max="1536" width="9" style="56"/>
    <col min="1537" max="1537" width="3.90625" style="56" customWidth="1"/>
    <col min="1538" max="1538" width="21" style="56" customWidth="1"/>
    <col min="1539" max="1577" width="9.26953125" style="56" bestFit="1" customWidth="1"/>
    <col min="1578" max="1578" width="10" style="56" bestFit="1" customWidth="1"/>
    <col min="1579" max="1579" width="9.26953125" style="56" bestFit="1" customWidth="1"/>
    <col min="1580" max="1580" width="10" style="56" bestFit="1" customWidth="1"/>
    <col min="1581" max="1584" width="9.26953125" style="56" bestFit="1" customWidth="1"/>
    <col min="1585" max="1586" width="10" style="56" bestFit="1" customWidth="1"/>
    <col min="1587" max="1587" width="9.26953125" style="56" bestFit="1" customWidth="1"/>
    <col min="1588" max="1589" width="10" style="56" bestFit="1" customWidth="1"/>
    <col min="1590" max="1590" width="10.6328125" style="56" bestFit="1" customWidth="1"/>
    <col min="1591" max="1591" width="9.6328125" style="56" bestFit="1" customWidth="1"/>
    <col min="1592" max="1592" width="11.08984375" style="56" bestFit="1" customWidth="1"/>
    <col min="1593" max="1593" width="5.7265625" style="56" customWidth="1"/>
    <col min="1594" max="1594" width="7" style="56" customWidth="1"/>
    <col min="1595" max="1595" width="3.6328125" style="56" customWidth="1"/>
    <col min="1596" max="1596" width="19.453125" style="56" customWidth="1"/>
    <col min="1597" max="1598" width="9.90625" style="56" bestFit="1" customWidth="1"/>
    <col min="1599" max="1599" width="9.08984375" style="56" bestFit="1" customWidth="1"/>
    <col min="1600" max="1600" width="10" style="56" customWidth="1"/>
    <col min="1601" max="1601" width="3.90625" style="56" customWidth="1"/>
    <col min="1602" max="1602" width="3.7265625" style="56" customWidth="1"/>
    <col min="1603" max="1603" width="20.08984375" style="56" customWidth="1"/>
    <col min="1604" max="1604" width="9.36328125" style="56" bestFit="1" customWidth="1"/>
    <col min="1605" max="1605" width="9.90625" style="56" bestFit="1" customWidth="1"/>
    <col min="1606" max="1606" width="10.453125" style="56" bestFit="1" customWidth="1"/>
    <col min="1607" max="1607" width="3.90625" style="56" customWidth="1"/>
    <col min="1608" max="1792" width="9" style="56"/>
    <col min="1793" max="1793" width="3.90625" style="56" customWidth="1"/>
    <col min="1794" max="1794" width="21" style="56" customWidth="1"/>
    <col min="1795" max="1833" width="9.26953125" style="56" bestFit="1" customWidth="1"/>
    <col min="1834" max="1834" width="10" style="56" bestFit="1" customWidth="1"/>
    <col min="1835" max="1835" width="9.26953125" style="56" bestFit="1" customWidth="1"/>
    <col min="1836" max="1836" width="10" style="56" bestFit="1" customWidth="1"/>
    <col min="1837" max="1840" width="9.26953125" style="56" bestFit="1" customWidth="1"/>
    <col min="1841" max="1842" width="10" style="56" bestFit="1" customWidth="1"/>
    <col min="1843" max="1843" width="9.26953125" style="56" bestFit="1" customWidth="1"/>
    <col min="1844" max="1845" width="10" style="56" bestFit="1" customWidth="1"/>
    <col min="1846" max="1846" width="10.6328125" style="56" bestFit="1" customWidth="1"/>
    <col min="1847" max="1847" width="9.6328125" style="56" bestFit="1" customWidth="1"/>
    <col min="1848" max="1848" width="11.08984375" style="56" bestFit="1" customWidth="1"/>
    <col min="1849" max="1849" width="5.7265625" style="56" customWidth="1"/>
    <col min="1850" max="1850" width="7" style="56" customWidth="1"/>
    <col min="1851" max="1851" width="3.6328125" style="56" customWidth="1"/>
    <col min="1852" max="1852" width="19.453125" style="56" customWidth="1"/>
    <col min="1853" max="1854" width="9.90625" style="56" bestFit="1" customWidth="1"/>
    <col min="1855" max="1855" width="9.08984375" style="56" bestFit="1" customWidth="1"/>
    <col min="1856" max="1856" width="10" style="56" customWidth="1"/>
    <col min="1857" max="1857" width="3.90625" style="56" customWidth="1"/>
    <col min="1858" max="1858" width="3.7265625" style="56" customWidth="1"/>
    <col min="1859" max="1859" width="20.08984375" style="56" customWidth="1"/>
    <col min="1860" max="1860" width="9.36328125" style="56" bestFit="1" customWidth="1"/>
    <col min="1861" max="1861" width="9.90625" style="56" bestFit="1" customWidth="1"/>
    <col min="1862" max="1862" width="10.453125" style="56" bestFit="1" customWidth="1"/>
    <col min="1863" max="1863" width="3.90625" style="56" customWidth="1"/>
    <col min="1864" max="2048" width="9" style="56"/>
    <col min="2049" max="2049" width="3.90625" style="56" customWidth="1"/>
    <col min="2050" max="2050" width="21" style="56" customWidth="1"/>
    <col min="2051" max="2089" width="9.26953125" style="56" bestFit="1" customWidth="1"/>
    <col min="2090" max="2090" width="10" style="56" bestFit="1" customWidth="1"/>
    <col min="2091" max="2091" width="9.26953125" style="56" bestFit="1" customWidth="1"/>
    <col min="2092" max="2092" width="10" style="56" bestFit="1" customWidth="1"/>
    <col min="2093" max="2096" width="9.26953125" style="56" bestFit="1" customWidth="1"/>
    <col min="2097" max="2098" width="10" style="56" bestFit="1" customWidth="1"/>
    <col min="2099" max="2099" width="9.26953125" style="56" bestFit="1" customWidth="1"/>
    <col min="2100" max="2101" width="10" style="56" bestFit="1" customWidth="1"/>
    <col min="2102" max="2102" width="10.6328125" style="56" bestFit="1" customWidth="1"/>
    <col min="2103" max="2103" width="9.6328125" style="56" bestFit="1" customWidth="1"/>
    <col min="2104" max="2104" width="11.08984375" style="56" bestFit="1" customWidth="1"/>
    <col min="2105" max="2105" width="5.7265625" style="56" customWidth="1"/>
    <col min="2106" max="2106" width="7" style="56" customWidth="1"/>
    <col min="2107" max="2107" width="3.6328125" style="56" customWidth="1"/>
    <col min="2108" max="2108" width="19.453125" style="56" customWidth="1"/>
    <col min="2109" max="2110" width="9.90625" style="56" bestFit="1" customWidth="1"/>
    <col min="2111" max="2111" width="9.08984375" style="56" bestFit="1" customWidth="1"/>
    <col min="2112" max="2112" width="10" style="56" customWidth="1"/>
    <col min="2113" max="2113" width="3.90625" style="56" customWidth="1"/>
    <col min="2114" max="2114" width="3.7265625" style="56" customWidth="1"/>
    <col min="2115" max="2115" width="20.08984375" style="56" customWidth="1"/>
    <col min="2116" max="2116" width="9.36328125" style="56" bestFit="1" customWidth="1"/>
    <col min="2117" max="2117" width="9.90625" style="56" bestFit="1" customWidth="1"/>
    <col min="2118" max="2118" width="10.453125" style="56" bestFit="1" customWidth="1"/>
    <col min="2119" max="2119" width="3.90625" style="56" customWidth="1"/>
    <col min="2120" max="2304" width="9" style="56"/>
    <col min="2305" max="2305" width="3.90625" style="56" customWidth="1"/>
    <col min="2306" max="2306" width="21" style="56" customWidth="1"/>
    <col min="2307" max="2345" width="9.26953125" style="56" bestFit="1" customWidth="1"/>
    <col min="2346" max="2346" width="10" style="56" bestFit="1" customWidth="1"/>
    <col min="2347" max="2347" width="9.26953125" style="56" bestFit="1" customWidth="1"/>
    <col min="2348" max="2348" width="10" style="56" bestFit="1" customWidth="1"/>
    <col min="2349" max="2352" width="9.26953125" style="56" bestFit="1" customWidth="1"/>
    <col min="2353" max="2354" width="10" style="56" bestFit="1" customWidth="1"/>
    <col min="2355" max="2355" width="9.26953125" style="56" bestFit="1" customWidth="1"/>
    <col min="2356" max="2357" width="10" style="56" bestFit="1" customWidth="1"/>
    <col min="2358" max="2358" width="10.6328125" style="56" bestFit="1" customWidth="1"/>
    <col min="2359" max="2359" width="9.6328125" style="56" bestFit="1" customWidth="1"/>
    <col min="2360" max="2360" width="11.08984375" style="56" bestFit="1" customWidth="1"/>
    <col min="2361" max="2361" width="5.7265625" style="56" customWidth="1"/>
    <col min="2362" max="2362" width="7" style="56" customWidth="1"/>
    <col min="2363" max="2363" width="3.6328125" style="56" customWidth="1"/>
    <col min="2364" max="2364" width="19.453125" style="56" customWidth="1"/>
    <col min="2365" max="2366" width="9.90625" style="56" bestFit="1" customWidth="1"/>
    <col min="2367" max="2367" width="9.08984375" style="56" bestFit="1" customWidth="1"/>
    <col min="2368" max="2368" width="10" style="56" customWidth="1"/>
    <col min="2369" max="2369" width="3.90625" style="56" customWidth="1"/>
    <col min="2370" max="2370" width="3.7265625" style="56" customWidth="1"/>
    <col min="2371" max="2371" width="20.08984375" style="56" customWidth="1"/>
    <col min="2372" max="2372" width="9.36328125" style="56" bestFit="1" customWidth="1"/>
    <col min="2373" max="2373" width="9.90625" style="56" bestFit="1" customWidth="1"/>
    <col min="2374" max="2374" width="10.453125" style="56" bestFit="1" customWidth="1"/>
    <col min="2375" max="2375" width="3.90625" style="56" customWidth="1"/>
    <col min="2376" max="2560" width="9" style="56"/>
    <col min="2561" max="2561" width="3.90625" style="56" customWidth="1"/>
    <col min="2562" max="2562" width="21" style="56" customWidth="1"/>
    <col min="2563" max="2601" width="9.26953125" style="56" bestFit="1" customWidth="1"/>
    <col min="2602" max="2602" width="10" style="56" bestFit="1" customWidth="1"/>
    <col min="2603" max="2603" width="9.26953125" style="56" bestFit="1" customWidth="1"/>
    <col min="2604" max="2604" width="10" style="56" bestFit="1" customWidth="1"/>
    <col min="2605" max="2608" width="9.26953125" style="56" bestFit="1" customWidth="1"/>
    <col min="2609" max="2610" width="10" style="56" bestFit="1" customWidth="1"/>
    <col min="2611" max="2611" width="9.26953125" style="56" bestFit="1" customWidth="1"/>
    <col min="2612" max="2613" width="10" style="56" bestFit="1" customWidth="1"/>
    <col min="2614" max="2614" width="10.6328125" style="56" bestFit="1" customWidth="1"/>
    <col min="2615" max="2615" width="9.6328125" style="56" bestFit="1" customWidth="1"/>
    <col min="2616" max="2616" width="11.08984375" style="56" bestFit="1" customWidth="1"/>
    <col min="2617" max="2617" width="5.7265625" style="56" customWidth="1"/>
    <col min="2618" max="2618" width="7" style="56" customWidth="1"/>
    <col min="2619" max="2619" width="3.6328125" style="56" customWidth="1"/>
    <col min="2620" max="2620" width="19.453125" style="56" customWidth="1"/>
    <col min="2621" max="2622" width="9.90625" style="56" bestFit="1" customWidth="1"/>
    <col min="2623" max="2623" width="9.08984375" style="56" bestFit="1" customWidth="1"/>
    <col min="2624" max="2624" width="10" style="56" customWidth="1"/>
    <col min="2625" max="2625" width="3.90625" style="56" customWidth="1"/>
    <col min="2626" max="2626" width="3.7265625" style="56" customWidth="1"/>
    <col min="2627" max="2627" width="20.08984375" style="56" customWidth="1"/>
    <col min="2628" max="2628" width="9.36328125" style="56" bestFit="1" customWidth="1"/>
    <col min="2629" max="2629" width="9.90625" style="56" bestFit="1" customWidth="1"/>
    <col min="2630" max="2630" width="10.453125" style="56" bestFit="1" customWidth="1"/>
    <col min="2631" max="2631" width="3.90625" style="56" customWidth="1"/>
    <col min="2632" max="2816" width="9" style="56"/>
    <col min="2817" max="2817" width="3.90625" style="56" customWidth="1"/>
    <col min="2818" max="2818" width="21" style="56" customWidth="1"/>
    <col min="2819" max="2857" width="9.26953125" style="56" bestFit="1" customWidth="1"/>
    <col min="2858" max="2858" width="10" style="56" bestFit="1" customWidth="1"/>
    <col min="2859" max="2859" width="9.26953125" style="56" bestFit="1" customWidth="1"/>
    <col min="2860" max="2860" width="10" style="56" bestFit="1" customWidth="1"/>
    <col min="2861" max="2864" width="9.26953125" style="56" bestFit="1" customWidth="1"/>
    <col min="2865" max="2866" width="10" style="56" bestFit="1" customWidth="1"/>
    <col min="2867" max="2867" width="9.26953125" style="56" bestFit="1" customWidth="1"/>
    <col min="2868" max="2869" width="10" style="56" bestFit="1" customWidth="1"/>
    <col min="2870" max="2870" width="10.6328125" style="56" bestFit="1" customWidth="1"/>
    <col min="2871" max="2871" width="9.6328125" style="56" bestFit="1" customWidth="1"/>
    <col min="2872" max="2872" width="11.08984375" style="56" bestFit="1" customWidth="1"/>
    <col min="2873" max="2873" width="5.7265625" style="56" customWidth="1"/>
    <col min="2874" max="2874" width="7" style="56" customWidth="1"/>
    <col min="2875" max="2875" width="3.6328125" style="56" customWidth="1"/>
    <col min="2876" max="2876" width="19.453125" style="56" customWidth="1"/>
    <col min="2877" max="2878" width="9.90625" style="56" bestFit="1" customWidth="1"/>
    <col min="2879" max="2879" width="9.08984375" style="56" bestFit="1" customWidth="1"/>
    <col min="2880" max="2880" width="10" style="56" customWidth="1"/>
    <col min="2881" max="2881" width="3.90625" style="56" customWidth="1"/>
    <col min="2882" max="2882" width="3.7265625" style="56" customWidth="1"/>
    <col min="2883" max="2883" width="20.08984375" style="56" customWidth="1"/>
    <col min="2884" max="2884" width="9.36328125" style="56" bestFit="1" customWidth="1"/>
    <col min="2885" max="2885" width="9.90625" style="56" bestFit="1" customWidth="1"/>
    <col min="2886" max="2886" width="10.453125" style="56" bestFit="1" customWidth="1"/>
    <col min="2887" max="2887" width="3.90625" style="56" customWidth="1"/>
    <col min="2888" max="3072" width="9" style="56"/>
    <col min="3073" max="3073" width="3.90625" style="56" customWidth="1"/>
    <col min="3074" max="3074" width="21" style="56" customWidth="1"/>
    <col min="3075" max="3113" width="9.26953125" style="56" bestFit="1" customWidth="1"/>
    <col min="3114" max="3114" width="10" style="56" bestFit="1" customWidth="1"/>
    <col min="3115" max="3115" width="9.26953125" style="56" bestFit="1" customWidth="1"/>
    <col min="3116" max="3116" width="10" style="56" bestFit="1" customWidth="1"/>
    <col min="3117" max="3120" width="9.26953125" style="56" bestFit="1" customWidth="1"/>
    <col min="3121" max="3122" width="10" style="56" bestFit="1" customWidth="1"/>
    <col min="3123" max="3123" width="9.26953125" style="56" bestFit="1" customWidth="1"/>
    <col min="3124" max="3125" width="10" style="56" bestFit="1" customWidth="1"/>
    <col min="3126" max="3126" width="10.6328125" style="56" bestFit="1" customWidth="1"/>
    <col min="3127" max="3127" width="9.6328125" style="56" bestFit="1" customWidth="1"/>
    <col min="3128" max="3128" width="11.08984375" style="56" bestFit="1" customWidth="1"/>
    <col min="3129" max="3129" width="5.7265625" style="56" customWidth="1"/>
    <col min="3130" max="3130" width="7" style="56" customWidth="1"/>
    <col min="3131" max="3131" width="3.6328125" style="56" customWidth="1"/>
    <col min="3132" max="3132" width="19.453125" style="56" customWidth="1"/>
    <col min="3133" max="3134" width="9.90625" style="56" bestFit="1" customWidth="1"/>
    <col min="3135" max="3135" width="9.08984375" style="56" bestFit="1" customWidth="1"/>
    <col min="3136" max="3136" width="10" style="56" customWidth="1"/>
    <col min="3137" max="3137" width="3.90625" style="56" customWidth="1"/>
    <col min="3138" max="3138" width="3.7265625" style="56" customWidth="1"/>
    <col min="3139" max="3139" width="20.08984375" style="56" customWidth="1"/>
    <col min="3140" max="3140" width="9.36328125" style="56" bestFit="1" customWidth="1"/>
    <col min="3141" max="3141" width="9.90625" style="56" bestFit="1" customWidth="1"/>
    <col min="3142" max="3142" width="10.453125" style="56" bestFit="1" customWidth="1"/>
    <col min="3143" max="3143" width="3.90625" style="56" customWidth="1"/>
    <col min="3144" max="3328" width="9" style="56"/>
    <col min="3329" max="3329" width="3.90625" style="56" customWidth="1"/>
    <col min="3330" max="3330" width="21" style="56" customWidth="1"/>
    <col min="3331" max="3369" width="9.26953125" style="56" bestFit="1" customWidth="1"/>
    <col min="3370" max="3370" width="10" style="56" bestFit="1" customWidth="1"/>
    <col min="3371" max="3371" width="9.26953125" style="56" bestFit="1" customWidth="1"/>
    <col min="3372" max="3372" width="10" style="56" bestFit="1" customWidth="1"/>
    <col min="3373" max="3376" width="9.26953125" style="56" bestFit="1" customWidth="1"/>
    <col min="3377" max="3378" width="10" style="56" bestFit="1" customWidth="1"/>
    <col min="3379" max="3379" width="9.26953125" style="56" bestFit="1" customWidth="1"/>
    <col min="3380" max="3381" width="10" style="56" bestFit="1" customWidth="1"/>
    <col min="3382" max="3382" width="10.6328125" style="56" bestFit="1" customWidth="1"/>
    <col min="3383" max="3383" width="9.6328125" style="56" bestFit="1" customWidth="1"/>
    <col min="3384" max="3384" width="11.08984375" style="56" bestFit="1" customWidth="1"/>
    <col min="3385" max="3385" width="5.7265625" style="56" customWidth="1"/>
    <col min="3386" max="3386" width="7" style="56" customWidth="1"/>
    <col min="3387" max="3387" width="3.6328125" style="56" customWidth="1"/>
    <col min="3388" max="3388" width="19.453125" style="56" customWidth="1"/>
    <col min="3389" max="3390" width="9.90625" style="56" bestFit="1" customWidth="1"/>
    <col min="3391" max="3391" width="9.08984375" style="56" bestFit="1" customWidth="1"/>
    <col min="3392" max="3392" width="10" style="56" customWidth="1"/>
    <col min="3393" max="3393" width="3.90625" style="56" customWidth="1"/>
    <col min="3394" max="3394" width="3.7265625" style="56" customWidth="1"/>
    <col min="3395" max="3395" width="20.08984375" style="56" customWidth="1"/>
    <col min="3396" max="3396" width="9.36328125" style="56" bestFit="1" customWidth="1"/>
    <col min="3397" max="3397" width="9.90625" style="56" bestFit="1" customWidth="1"/>
    <col min="3398" max="3398" width="10.453125" style="56" bestFit="1" customWidth="1"/>
    <col min="3399" max="3399" width="3.90625" style="56" customWidth="1"/>
    <col min="3400" max="3584" width="9" style="56"/>
    <col min="3585" max="3585" width="3.90625" style="56" customWidth="1"/>
    <col min="3586" max="3586" width="21" style="56" customWidth="1"/>
    <col min="3587" max="3625" width="9.26953125" style="56" bestFit="1" customWidth="1"/>
    <col min="3626" max="3626" width="10" style="56" bestFit="1" customWidth="1"/>
    <col min="3627" max="3627" width="9.26953125" style="56" bestFit="1" customWidth="1"/>
    <col min="3628" max="3628" width="10" style="56" bestFit="1" customWidth="1"/>
    <col min="3629" max="3632" width="9.26953125" style="56" bestFit="1" customWidth="1"/>
    <col min="3633" max="3634" width="10" style="56" bestFit="1" customWidth="1"/>
    <col min="3635" max="3635" width="9.26953125" style="56" bestFit="1" customWidth="1"/>
    <col min="3636" max="3637" width="10" style="56" bestFit="1" customWidth="1"/>
    <col min="3638" max="3638" width="10.6328125" style="56" bestFit="1" customWidth="1"/>
    <col min="3639" max="3639" width="9.6328125" style="56" bestFit="1" customWidth="1"/>
    <col min="3640" max="3640" width="11.08984375" style="56" bestFit="1" customWidth="1"/>
    <col min="3641" max="3641" width="5.7265625" style="56" customWidth="1"/>
    <col min="3642" max="3642" width="7" style="56" customWidth="1"/>
    <col min="3643" max="3643" width="3.6328125" style="56" customWidth="1"/>
    <col min="3644" max="3644" width="19.453125" style="56" customWidth="1"/>
    <col min="3645" max="3646" width="9.90625" style="56" bestFit="1" customWidth="1"/>
    <col min="3647" max="3647" width="9.08984375" style="56" bestFit="1" customWidth="1"/>
    <col min="3648" max="3648" width="10" style="56" customWidth="1"/>
    <col min="3649" max="3649" width="3.90625" style="56" customWidth="1"/>
    <col min="3650" max="3650" width="3.7265625" style="56" customWidth="1"/>
    <col min="3651" max="3651" width="20.08984375" style="56" customWidth="1"/>
    <col min="3652" max="3652" width="9.36328125" style="56" bestFit="1" customWidth="1"/>
    <col min="3653" max="3653" width="9.90625" style="56" bestFit="1" customWidth="1"/>
    <col min="3654" max="3654" width="10.453125" style="56" bestFit="1" customWidth="1"/>
    <col min="3655" max="3655" width="3.90625" style="56" customWidth="1"/>
    <col min="3656" max="3840" width="9" style="56"/>
    <col min="3841" max="3841" width="3.90625" style="56" customWidth="1"/>
    <col min="3842" max="3842" width="21" style="56" customWidth="1"/>
    <col min="3843" max="3881" width="9.26953125" style="56" bestFit="1" customWidth="1"/>
    <col min="3882" max="3882" width="10" style="56" bestFit="1" customWidth="1"/>
    <col min="3883" max="3883" width="9.26953125" style="56" bestFit="1" customWidth="1"/>
    <col min="3884" max="3884" width="10" style="56" bestFit="1" customWidth="1"/>
    <col min="3885" max="3888" width="9.26953125" style="56" bestFit="1" customWidth="1"/>
    <col min="3889" max="3890" width="10" style="56" bestFit="1" customWidth="1"/>
    <col min="3891" max="3891" width="9.26953125" style="56" bestFit="1" customWidth="1"/>
    <col min="3892" max="3893" width="10" style="56" bestFit="1" customWidth="1"/>
    <col min="3894" max="3894" width="10.6328125" style="56" bestFit="1" customWidth="1"/>
    <col min="3895" max="3895" width="9.6328125" style="56" bestFit="1" customWidth="1"/>
    <col min="3896" max="3896" width="11.08984375" style="56" bestFit="1" customWidth="1"/>
    <col min="3897" max="3897" width="5.7265625" style="56" customWidth="1"/>
    <col min="3898" max="3898" width="7" style="56" customWidth="1"/>
    <col min="3899" max="3899" width="3.6328125" style="56" customWidth="1"/>
    <col min="3900" max="3900" width="19.453125" style="56" customWidth="1"/>
    <col min="3901" max="3902" width="9.90625" style="56" bestFit="1" customWidth="1"/>
    <col min="3903" max="3903" width="9.08984375" style="56" bestFit="1" customWidth="1"/>
    <col min="3904" max="3904" width="10" style="56" customWidth="1"/>
    <col min="3905" max="3905" width="3.90625" style="56" customWidth="1"/>
    <col min="3906" max="3906" width="3.7265625" style="56" customWidth="1"/>
    <col min="3907" max="3907" width="20.08984375" style="56" customWidth="1"/>
    <col min="3908" max="3908" width="9.36328125" style="56" bestFit="1" customWidth="1"/>
    <col min="3909" max="3909" width="9.90625" style="56" bestFit="1" customWidth="1"/>
    <col min="3910" max="3910" width="10.453125" style="56" bestFit="1" customWidth="1"/>
    <col min="3911" max="3911" width="3.90625" style="56" customWidth="1"/>
    <col min="3912" max="4096" width="9" style="56"/>
    <col min="4097" max="4097" width="3.90625" style="56" customWidth="1"/>
    <col min="4098" max="4098" width="21" style="56" customWidth="1"/>
    <col min="4099" max="4137" width="9.26953125" style="56" bestFit="1" customWidth="1"/>
    <col min="4138" max="4138" width="10" style="56" bestFit="1" customWidth="1"/>
    <col min="4139" max="4139" width="9.26953125" style="56" bestFit="1" customWidth="1"/>
    <col min="4140" max="4140" width="10" style="56" bestFit="1" customWidth="1"/>
    <col min="4141" max="4144" width="9.26953125" style="56" bestFit="1" customWidth="1"/>
    <col min="4145" max="4146" width="10" style="56" bestFit="1" customWidth="1"/>
    <col min="4147" max="4147" width="9.26953125" style="56" bestFit="1" customWidth="1"/>
    <col min="4148" max="4149" width="10" style="56" bestFit="1" customWidth="1"/>
    <col min="4150" max="4150" width="10.6328125" style="56" bestFit="1" customWidth="1"/>
    <col min="4151" max="4151" width="9.6328125" style="56" bestFit="1" customWidth="1"/>
    <col min="4152" max="4152" width="11.08984375" style="56" bestFit="1" customWidth="1"/>
    <col min="4153" max="4153" width="5.7265625" style="56" customWidth="1"/>
    <col min="4154" max="4154" width="7" style="56" customWidth="1"/>
    <col min="4155" max="4155" width="3.6328125" style="56" customWidth="1"/>
    <col min="4156" max="4156" width="19.453125" style="56" customWidth="1"/>
    <col min="4157" max="4158" width="9.90625" style="56" bestFit="1" customWidth="1"/>
    <col min="4159" max="4159" width="9.08984375" style="56" bestFit="1" customWidth="1"/>
    <col min="4160" max="4160" width="10" style="56" customWidth="1"/>
    <col min="4161" max="4161" width="3.90625" style="56" customWidth="1"/>
    <col min="4162" max="4162" width="3.7265625" style="56" customWidth="1"/>
    <col min="4163" max="4163" width="20.08984375" style="56" customWidth="1"/>
    <col min="4164" max="4164" width="9.36328125" style="56" bestFit="1" customWidth="1"/>
    <col min="4165" max="4165" width="9.90625" style="56" bestFit="1" customWidth="1"/>
    <col min="4166" max="4166" width="10.453125" style="56" bestFit="1" customWidth="1"/>
    <col min="4167" max="4167" width="3.90625" style="56" customWidth="1"/>
    <col min="4168" max="4352" width="9" style="56"/>
    <col min="4353" max="4353" width="3.90625" style="56" customWidth="1"/>
    <col min="4354" max="4354" width="21" style="56" customWidth="1"/>
    <col min="4355" max="4393" width="9.26953125" style="56" bestFit="1" customWidth="1"/>
    <col min="4394" max="4394" width="10" style="56" bestFit="1" customWidth="1"/>
    <col min="4395" max="4395" width="9.26953125" style="56" bestFit="1" customWidth="1"/>
    <col min="4396" max="4396" width="10" style="56" bestFit="1" customWidth="1"/>
    <col min="4397" max="4400" width="9.26953125" style="56" bestFit="1" customWidth="1"/>
    <col min="4401" max="4402" width="10" style="56" bestFit="1" customWidth="1"/>
    <col min="4403" max="4403" width="9.26953125" style="56" bestFit="1" customWidth="1"/>
    <col min="4404" max="4405" width="10" style="56" bestFit="1" customWidth="1"/>
    <col min="4406" max="4406" width="10.6328125" style="56" bestFit="1" customWidth="1"/>
    <col min="4407" max="4407" width="9.6328125" style="56" bestFit="1" customWidth="1"/>
    <col min="4408" max="4408" width="11.08984375" style="56" bestFit="1" customWidth="1"/>
    <col min="4409" max="4409" width="5.7265625" style="56" customWidth="1"/>
    <col min="4410" max="4410" width="7" style="56" customWidth="1"/>
    <col min="4411" max="4411" width="3.6328125" style="56" customWidth="1"/>
    <col min="4412" max="4412" width="19.453125" style="56" customWidth="1"/>
    <col min="4413" max="4414" width="9.90625" style="56" bestFit="1" customWidth="1"/>
    <col min="4415" max="4415" width="9.08984375" style="56" bestFit="1" customWidth="1"/>
    <col min="4416" max="4416" width="10" style="56" customWidth="1"/>
    <col min="4417" max="4417" width="3.90625" style="56" customWidth="1"/>
    <col min="4418" max="4418" width="3.7265625" style="56" customWidth="1"/>
    <col min="4419" max="4419" width="20.08984375" style="56" customWidth="1"/>
    <col min="4420" max="4420" width="9.36328125" style="56" bestFit="1" customWidth="1"/>
    <col min="4421" max="4421" width="9.90625" style="56" bestFit="1" customWidth="1"/>
    <col min="4422" max="4422" width="10.453125" style="56" bestFit="1" customWidth="1"/>
    <col min="4423" max="4423" width="3.90625" style="56" customWidth="1"/>
    <col min="4424" max="4608" width="9" style="56"/>
    <col min="4609" max="4609" width="3.90625" style="56" customWidth="1"/>
    <col min="4610" max="4610" width="21" style="56" customWidth="1"/>
    <col min="4611" max="4649" width="9.26953125" style="56" bestFit="1" customWidth="1"/>
    <col min="4650" max="4650" width="10" style="56" bestFit="1" customWidth="1"/>
    <col min="4651" max="4651" width="9.26953125" style="56" bestFit="1" customWidth="1"/>
    <col min="4652" max="4652" width="10" style="56" bestFit="1" customWidth="1"/>
    <col min="4653" max="4656" width="9.26953125" style="56" bestFit="1" customWidth="1"/>
    <col min="4657" max="4658" width="10" style="56" bestFit="1" customWidth="1"/>
    <col min="4659" max="4659" width="9.26953125" style="56" bestFit="1" customWidth="1"/>
    <col min="4660" max="4661" width="10" style="56" bestFit="1" customWidth="1"/>
    <col min="4662" max="4662" width="10.6328125" style="56" bestFit="1" customWidth="1"/>
    <col min="4663" max="4663" width="9.6328125" style="56" bestFit="1" customWidth="1"/>
    <col min="4664" max="4664" width="11.08984375" style="56" bestFit="1" customWidth="1"/>
    <col min="4665" max="4665" width="5.7265625" style="56" customWidth="1"/>
    <col min="4666" max="4666" width="7" style="56" customWidth="1"/>
    <col min="4667" max="4667" width="3.6328125" style="56" customWidth="1"/>
    <col min="4668" max="4668" width="19.453125" style="56" customWidth="1"/>
    <col min="4669" max="4670" width="9.90625" style="56" bestFit="1" customWidth="1"/>
    <col min="4671" max="4671" width="9.08984375" style="56" bestFit="1" customWidth="1"/>
    <col min="4672" max="4672" width="10" style="56" customWidth="1"/>
    <col min="4673" max="4673" width="3.90625" style="56" customWidth="1"/>
    <col min="4674" max="4674" width="3.7265625" style="56" customWidth="1"/>
    <col min="4675" max="4675" width="20.08984375" style="56" customWidth="1"/>
    <col min="4676" max="4676" width="9.36328125" style="56" bestFit="1" customWidth="1"/>
    <col min="4677" max="4677" width="9.90625" style="56" bestFit="1" customWidth="1"/>
    <col min="4678" max="4678" width="10.453125" style="56" bestFit="1" customWidth="1"/>
    <col min="4679" max="4679" width="3.90625" style="56" customWidth="1"/>
    <col min="4680" max="4864" width="9" style="56"/>
    <col min="4865" max="4865" width="3.90625" style="56" customWidth="1"/>
    <col min="4866" max="4866" width="21" style="56" customWidth="1"/>
    <col min="4867" max="4905" width="9.26953125" style="56" bestFit="1" customWidth="1"/>
    <col min="4906" max="4906" width="10" style="56" bestFit="1" customWidth="1"/>
    <col min="4907" max="4907" width="9.26953125" style="56" bestFit="1" customWidth="1"/>
    <col min="4908" max="4908" width="10" style="56" bestFit="1" customWidth="1"/>
    <col min="4909" max="4912" width="9.26953125" style="56" bestFit="1" customWidth="1"/>
    <col min="4913" max="4914" width="10" style="56" bestFit="1" customWidth="1"/>
    <col min="4915" max="4915" width="9.26953125" style="56" bestFit="1" customWidth="1"/>
    <col min="4916" max="4917" width="10" style="56" bestFit="1" customWidth="1"/>
    <col min="4918" max="4918" width="10.6328125" style="56" bestFit="1" customWidth="1"/>
    <col min="4919" max="4919" width="9.6328125" style="56" bestFit="1" customWidth="1"/>
    <col min="4920" max="4920" width="11.08984375" style="56" bestFit="1" customWidth="1"/>
    <col min="4921" max="4921" width="5.7265625" style="56" customWidth="1"/>
    <col min="4922" max="4922" width="7" style="56" customWidth="1"/>
    <col min="4923" max="4923" width="3.6328125" style="56" customWidth="1"/>
    <col min="4924" max="4924" width="19.453125" style="56" customWidth="1"/>
    <col min="4925" max="4926" width="9.90625" style="56" bestFit="1" customWidth="1"/>
    <col min="4927" max="4927" width="9.08984375" style="56" bestFit="1" customWidth="1"/>
    <col min="4928" max="4928" width="10" style="56" customWidth="1"/>
    <col min="4929" max="4929" width="3.90625" style="56" customWidth="1"/>
    <col min="4930" max="4930" width="3.7265625" style="56" customWidth="1"/>
    <col min="4931" max="4931" width="20.08984375" style="56" customWidth="1"/>
    <col min="4932" max="4932" width="9.36328125" style="56" bestFit="1" customWidth="1"/>
    <col min="4933" max="4933" width="9.90625" style="56" bestFit="1" customWidth="1"/>
    <col min="4934" max="4934" width="10.453125" style="56" bestFit="1" customWidth="1"/>
    <col min="4935" max="4935" width="3.90625" style="56" customWidth="1"/>
    <col min="4936" max="5120" width="9" style="56"/>
    <col min="5121" max="5121" width="3.90625" style="56" customWidth="1"/>
    <col min="5122" max="5122" width="21" style="56" customWidth="1"/>
    <col min="5123" max="5161" width="9.26953125" style="56" bestFit="1" customWidth="1"/>
    <col min="5162" max="5162" width="10" style="56" bestFit="1" customWidth="1"/>
    <col min="5163" max="5163" width="9.26953125" style="56" bestFit="1" customWidth="1"/>
    <col min="5164" max="5164" width="10" style="56" bestFit="1" customWidth="1"/>
    <col min="5165" max="5168" width="9.26953125" style="56" bestFit="1" customWidth="1"/>
    <col min="5169" max="5170" width="10" style="56" bestFit="1" customWidth="1"/>
    <col min="5171" max="5171" width="9.26953125" style="56" bestFit="1" customWidth="1"/>
    <col min="5172" max="5173" width="10" style="56" bestFit="1" customWidth="1"/>
    <col min="5174" max="5174" width="10.6328125" style="56" bestFit="1" customWidth="1"/>
    <col min="5175" max="5175" width="9.6328125" style="56" bestFit="1" customWidth="1"/>
    <col min="5176" max="5176" width="11.08984375" style="56" bestFit="1" customWidth="1"/>
    <col min="5177" max="5177" width="5.7265625" style="56" customWidth="1"/>
    <col min="5178" max="5178" width="7" style="56" customWidth="1"/>
    <col min="5179" max="5179" width="3.6328125" style="56" customWidth="1"/>
    <col min="5180" max="5180" width="19.453125" style="56" customWidth="1"/>
    <col min="5181" max="5182" width="9.90625" style="56" bestFit="1" customWidth="1"/>
    <col min="5183" max="5183" width="9.08984375" style="56" bestFit="1" customWidth="1"/>
    <col min="5184" max="5184" width="10" style="56" customWidth="1"/>
    <col min="5185" max="5185" width="3.90625" style="56" customWidth="1"/>
    <col min="5186" max="5186" width="3.7265625" style="56" customWidth="1"/>
    <col min="5187" max="5187" width="20.08984375" style="56" customWidth="1"/>
    <col min="5188" max="5188" width="9.36328125" style="56" bestFit="1" customWidth="1"/>
    <col min="5189" max="5189" width="9.90625" style="56" bestFit="1" customWidth="1"/>
    <col min="5190" max="5190" width="10.453125" style="56" bestFit="1" customWidth="1"/>
    <col min="5191" max="5191" width="3.90625" style="56" customWidth="1"/>
    <col min="5192" max="5376" width="9" style="56"/>
    <col min="5377" max="5377" width="3.90625" style="56" customWidth="1"/>
    <col min="5378" max="5378" width="21" style="56" customWidth="1"/>
    <col min="5379" max="5417" width="9.26953125" style="56" bestFit="1" customWidth="1"/>
    <col min="5418" max="5418" width="10" style="56" bestFit="1" customWidth="1"/>
    <col min="5419" max="5419" width="9.26953125" style="56" bestFit="1" customWidth="1"/>
    <col min="5420" max="5420" width="10" style="56" bestFit="1" customWidth="1"/>
    <col min="5421" max="5424" width="9.26953125" style="56" bestFit="1" customWidth="1"/>
    <col min="5425" max="5426" width="10" style="56" bestFit="1" customWidth="1"/>
    <col min="5427" max="5427" width="9.26953125" style="56" bestFit="1" customWidth="1"/>
    <col min="5428" max="5429" width="10" style="56" bestFit="1" customWidth="1"/>
    <col min="5430" max="5430" width="10.6328125" style="56" bestFit="1" customWidth="1"/>
    <col min="5431" max="5431" width="9.6328125" style="56" bestFit="1" customWidth="1"/>
    <col min="5432" max="5432" width="11.08984375" style="56" bestFit="1" customWidth="1"/>
    <col min="5433" max="5433" width="5.7265625" style="56" customWidth="1"/>
    <col min="5434" max="5434" width="7" style="56" customWidth="1"/>
    <col min="5435" max="5435" width="3.6328125" style="56" customWidth="1"/>
    <col min="5436" max="5436" width="19.453125" style="56" customWidth="1"/>
    <col min="5437" max="5438" width="9.90625" style="56" bestFit="1" customWidth="1"/>
    <col min="5439" max="5439" width="9.08984375" style="56" bestFit="1" customWidth="1"/>
    <col min="5440" max="5440" width="10" style="56" customWidth="1"/>
    <col min="5441" max="5441" width="3.90625" style="56" customWidth="1"/>
    <col min="5442" max="5442" width="3.7265625" style="56" customWidth="1"/>
    <col min="5443" max="5443" width="20.08984375" style="56" customWidth="1"/>
    <col min="5444" max="5444" width="9.36328125" style="56" bestFit="1" customWidth="1"/>
    <col min="5445" max="5445" width="9.90625" style="56" bestFit="1" customWidth="1"/>
    <col min="5446" max="5446" width="10.453125" style="56" bestFit="1" customWidth="1"/>
    <col min="5447" max="5447" width="3.90625" style="56" customWidth="1"/>
    <col min="5448" max="5632" width="9" style="56"/>
    <col min="5633" max="5633" width="3.90625" style="56" customWidth="1"/>
    <col min="5634" max="5634" width="21" style="56" customWidth="1"/>
    <col min="5635" max="5673" width="9.26953125" style="56" bestFit="1" customWidth="1"/>
    <col min="5674" max="5674" width="10" style="56" bestFit="1" customWidth="1"/>
    <col min="5675" max="5675" width="9.26953125" style="56" bestFit="1" customWidth="1"/>
    <col min="5676" max="5676" width="10" style="56" bestFit="1" customWidth="1"/>
    <col min="5677" max="5680" width="9.26953125" style="56" bestFit="1" customWidth="1"/>
    <col min="5681" max="5682" width="10" style="56" bestFit="1" customWidth="1"/>
    <col min="5683" max="5683" width="9.26953125" style="56" bestFit="1" customWidth="1"/>
    <col min="5684" max="5685" width="10" style="56" bestFit="1" customWidth="1"/>
    <col min="5686" max="5686" width="10.6328125" style="56" bestFit="1" customWidth="1"/>
    <col min="5687" max="5687" width="9.6328125" style="56" bestFit="1" customWidth="1"/>
    <col min="5688" max="5688" width="11.08984375" style="56" bestFit="1" customWidth="1"/>
    <col min="5689" max="5689" width="5.7265625" style="56" customWidth="1"/>
    <col min="5690" max="5690" width="7" style="56" customWidth="1"/>
    <col min="5691" max="5691" width="3.6328125" style="56" customWidth="1"/>
    <col min="5692" max="5692" width="19.453125" style="56" customWidth="1"/>
    <col min="5693" max="5694" width="9.90625" style="56" bestFit="1" customWidth="1"/>
    <col min="5695" max="5695" width="9.08984375" style="56" bestFit="1" customWidth="1"/>
    <col min="5696" max="5696" width="10" style="56" customWidth="1"/>
    <col min="5697" max="5697" width="3.90625" style="56" customWidth="1"/>
    <col min="5698" max="5698" width="3.7265625" style="56" customWidth="1"/>
    <col min="5699" max="5699" width="20.08984375" style="56" customWidth="1"/>
    <col min="5700" max="5700" width="9.36328125" style="56" bestFit="1" customWidth="1"/>
    <col min="5701" max="5701" width="9.90625" style="56" bestFit="1" customWidth="1"/>
    <col min="5702" max="5702" width="10.453125" style="56" bestFit="1" customWidth="1"/>
    <col min="5703" max="5703" width="3.90625" style="56" customWidth="1"/>
    <col min="5704" max="5888" width="9" style="56"/>
    <col min="5889" max="5889" width="3.90625" style="56" customWidth="1"/>
    <col min="5890" max="5890" width="21" style="56" customWidth="1"/>
    <col min="5891" max="5929" width="9.26953125" style="56" bestFit="1" customWidth="1"/>
    <col min="5930" max="5930" width="10" style="56" bestFit="1" customWidth="1"/>
    <col min="5931" max="5931" width="9.26953125" style="56" bestFit="1" customWidth="1"/>
    <col min="5932" max="5932" width="10" style="56" bestFit="1" customWidth="1"/>
    <col min="5933" max="5936" width="9.26953125" style="56" bestFit="1" customWidth="1"/>
    <col min="5937" max="5938" width="10" style="56" bestFit="1" customWidth="1"/>
    <col min="5939" max="5939" width="9.26953125" style="56" bestFit="1" customWidth="1"/>
    <col min="5940" max="5941" width="10" style="56" bestFit="1" customWidth="1"/>
    <col min="5942" max="5942" width="10.6328125" style="56" bestFit="1" customWidth="1"/>
    <col min="5943" max="5943" width="9.6328125" style="56" bestFit="1" customWidth="1"/>
    <col min="5944" max="5944" width="11.08984375" style="56" bestFit="1" customWidth="1"/>
    <col min="5945" max="5945" width="5.7265625" style="56" customWidth="1"/>
    <col min="5946" max="5946" width="7" style="56" customWidth="1"/>
    <col min="5947" max="5947" width="3.6328125" style="56" customWidth="1"/>
    <col min="5948" max="5948" width="19.453125" style="56" customWidth="1"/>
    <col min="5949" max="5950" width="9.90625" style="56" bestFit="1" customWidth="1"/>
    <col min="5951" max="5951" width="9.08984375" style="56" bestFit="1" customWidth="1"/>
    <col min="5952" max="5952" width="10" style="56" customWidth="1"/>
    <col min="5953" max="5953" width="3.90625" style="56" customWidth="1"/>
    <col min="5954" max="5954" width="3.7265625" style="56" customWidth="1"/>
    <col min="5955" max="5955" width="20.08984375" style="56" customWidth="1"/>
    <col min="5956" max="5956" width="9.36328125" style="56" bestFit="1" customWidth="1"/>
    <col min="5957" max="5957" width="9.90625" style="56" bestFit="1" customWidth="1"/>
    <col min="5958" max="5958" width="10.453125" style="56" bestFit="1" customWidth="1"/>
    <col min="5959" max="5959" width="3.90625" style="56" customWidth="1"/>
    <col min="5960" max="6144" width="9" style="56"/>
    <col min="6145" max="6145" width="3.90625" style="56" customWidth="1"/>
    <col min="6146" max="6146" width="21" style="56" customWidth="1"/>
    <col min="6147" max="6185" width="9.26953125" style="56" bestFit="1" customWidth="1"/>
    <col min="6186" max="6186" width="10" style="56" bestFit="1" customWidth="1"/>
    <col min="6187" max="6187" width="9.26953125" style="56" bestFit="1" customWidth="1"/>
    <col min="6188" max="6188" width="10" style="56" bestFit="1" customWidth="1"/>
    <col min="6189" max="6192" width="9.26953125" style="56" bestFit="1" customWidth="1"/>
    <col min="6193" max="6194" width="10" style="56" bestFit="1" customWidth="1"/>
    <col min="6195" max="6195" width="9.26953125" style="56" bestFit="1" customWidth="1"/>
    <col min="6196" max="6197" width="10" style="56" bestFit="1" customWidth="1"/>
    <col min="6198" max="6198" width="10.6328125" style="56" bestFit="1" customWidth="1"/>
    <col min="6199" max="6199" width="9.6328125" style="56" bestFit="1" customWidth="1"/>
    <col min="6200" max="6200" width="11.08984375" style="56" bestFit="1" customWidth="1"/>
    <col min="6201" max="6201" width="5.7265625" style="56" customWidth="1"/>
    <col min="6202" max="6202" width="7" style="56" customWidth="1"/>
    <col min="6203" max="6203" width="3.6328125" style="56" customWidth="1"/>
    <col min="6204" max="6204" width="19.453125" style="56" customWidth="1"/>
    <col min="6205" max="6206" width="9.90625" style="56" bestFit="1" customWidth="1"/>
    <col min="6207" max="6207" width="9.08984375" style="56" bestFit="1" customWidth="1"/>
    <col min="6208" max="6208" width="10" style="56" customWidth="1"/>
    <col min="6209" max="6209" width="3.90625" style="56" customWidth="1"/>
    <col min="6210" max="6210" width="3.7265625" style="56" customWidth="1"/>
    <col min="6211" max="6211" width="20.08984375" style="56" customWidth="1"/>
    <col min="6212" max="6212" width="9.36328125" style="56" bestFit="1" customWidth="1"/>
    <col min="6213" max="6213" width="9.90625" style="56" bestFit="1" customWidth="1"/>
    <col min="6214" max="6214" width="10.453125" style="56" bestFit="1" customWidth="1"/>
    <col min="6215" max="6215" width="3.90625" style="56" customWidth="1"/>
    <col min="6216" max="6400" width="9" style="56"/>
    <col min="6401" max="6401" width="3.90625" style="56" customWidth="1"/>
    <col min="6402" max="6402" width="21" style="56" customWidth="1"/>
    <col min="6403" max="6441" width="9.26953125" style="56" bestFit="1" customWidth="1"/>
    <col min="6442" max="6442" width="10" style="56" bestFit="1" customWidth="1"/>
    <col min="6443" max="6443" width="9.26953125" style="56" bestFit="1" customWidth="1"/>
    <col min="6444" max="6444" width="10" style="56" bestFit="1" customWidth="1"/>
    <col min="6445" max="6448" width="9.26953125" style="56" bestFit="1" customWidth="1"/>
    <col min="6449" max="6450" width="10" style="56" bestFit="1" customWidth="1"/>
    <col min="6451" max="6451" width="9.26953125" style="56" bestFit="1" customWidth="1"/>
    <col min="6452" max="6453" width="10" style="56" bestFit="1" customWidth="1"/>
    <col min="6454" max="6454" width="10.6328125" style="56" bestFit="1" customWidth="1"/>
    <col min="6455" max="6455" width="9.6328125" style="56" bestFit="1" customWidth="1"/>
    <col min="6456" max="6456" width="11.08984375" style="56" bestFit="1" customWidth="1"/>
    <col min="6457" max="6457" width="5.7265625" style="56" customWidth="1"/>
    <col min="6458" max="6458" width="7" style="56" customWidth="1"/>
    <col min="6459" max="6459" width="3.6328125" style="56" customWidth="1"/>
    <col min="6460" max="6460" width="19.453125" style="56" customWidth="1"/>
    <col min="6461" max="6462" width="9.90625" style="56" bestFit="1" customWidth="1"/>
    <col min="6463" max="6463" width="9.08984375" style="56" bestFit="1" customWidth="1"/>
    <col min="6464" max="6464" width="10" style="56" customWidth="1"/>
    <col min="6465" max="6465" width="3.90625" style="56" customWidth="1"/>
    <col min="6466" max="6466" width="3.7265625" style="56" customWidth="1"/>
    <col min="6467" max="6467" width="20.08984375" style="56" customWidth="1"/>
    <col min="6468" max="6468" width="9.36328125" style="56" bestFit="1" customWidth="1"/>
    <col min="6469" max="6469" width="9.90625" style="56" bestFit="1" customWidth="1"/>
    <col min="6470" max="6470" width="10.453125" style="56" bestFit="1" customWidth="1"/>
    <col min="6471" max="6471" width="3.90625" style="56" customWidth="1"/>
    <col min="6472" max="6656" width="9" style="56"/>
    <col min="6657" max="6657" width="3.90625" style="56" customWidth="1"/>
    <col min="6658" max="6658" width="21" style="56" customWidth="1"/>
    <col min="6659" max="6697" width="9.26953125" style="56" bestFit="1" customWidth="1"/>
    <col min="6698" max="6698" width="10" style="56" bestFit="1" customWidth="1"/>
    <col min="6699" max="6699" width="9.26953125" style="56" bestFit="1" customWidth="1"/>
    <col min="6700" max="6700" width="10" style="56" bestFit="1" customWidth="1"/>
    <col min="6701" max="6704" width="9.26953125" style="56" bestFit="1" customWidth="1"/>
    <col min="6705" max="6706" width="10" style="56" bestFit="1" customWidth="1"/>
    <col min="6707" max="6707" width="9.26953125" style="56" bestFit="1" customWidth="1"/>
    <col min="6708" max="6709" width="10" style="56" bestFit="1" customWidth="1"/>
    <col min="6710" max="6710" width="10.6328125" style="56" bestFit="1" customWidth="1"/>
    <col min="6711" max="6711" width="9.6328125" style="56" bestFit="1" customWidth="1"/>
    <col min="6712" max="6712" width="11.08984375" style="56" bestFit="1" customWidth="1"/>
    <col min="6713" max="6713" width="5.7265625" style="56" customWidth="1"/>
    <col min="6714" max="6714" width="7" style="56" customWidth="1"/>
    <col min="6715" max="6715" width="3.6328125" style="56" customWidth="1"/>
    <col min="6716" max="6716" width="19.453125" style="56" customWidth="1"/>
    <col min="6717" max="6718" width="9.90625" style="56" bestFit="1" customWidth="1"/>
    <col min="6719" max="6719" width="9.08984375" style="56" bestFit="1" customWidth="1"/>
    <col min="6720" max="6720" width="10" style="56" customWidth="1"/>
    <col min="6721" max="6721" width="3.90625" style="56" customWidth="1"/>
    <col min="6722" max="6722" width="3.7265625" style="56" customWidth="1"/>
    <col min="6723" max="6723" width="20.08984375" style="56" customWidth="1"/>
    <col min="6724" max="6724" width="9.36328125" style="56" bestFit="1" customWidth="1"/>
    <col min="6725" max="6725" width="9.90625" style="56" bestFit="1" customWidth="1"/>
    <col min="6726" max="6726" width="10.453125" style="56" bestFit="1" customWidth="1"/>
    <col min="6727" max="6727" width="3.90625" style="56" customWidth="1"/>
    <col min="6728" max="6912" width="9" style="56"/>
    <col min="6913" max="6913" width="3.90625" style="56" customWidth="1"/>
    <col min="6914" max="6914" width="21" style="56" customWidth="1"/>
    <col min="6915" max="6953" width="9.26953125" style="56" bestFit="1" customWidth="1"/>
    <col min="6954" max="6954" width="10" style="56" bestFit="1" customWidth="1"/>
    <col min="6955" max="6955" width="9.26953125" style="56" bestFit="1" customWidth="1"/>
    <col min="6956" max="6956" width="10" style="56" bestFit="1" customWidth="1"/>
    <col min="6957" max="6960" width="9.26953125" style="56" bestFit="1" customWidth="1"/>
    <col min="6961" max="6962" width="10" style="56" bestFit="1" customWidth="1"/>
    <col min="6963" max="6963" width="9.26953125" style="56" bestFit="1" customWidth="1"/>
    <col min="6964" max="6965" width="10" style="56" bestFit="1" customWidth="1"/>
    <col min="6966" max="6966" width="10.6328125" style="56" bestFit="1" customWidth="1"/>
    <col min="6967" max="6967" width="9.6328125" style="56" bestFit="1" customWidth="1"/>
    <col min="6968" max="6968" width="11.08984375" style="56" bestFit="1" customWidth="1"/>
    <col min="6969" max="6969" width="5.7265625" style="56" customWidth="1"/>
    <col min="6970" max="6970" width="7" style="56" customWidth="1"/>
    <col min="6971" max="6971" width="3.6328125" style="56" customWidth="1"/>
    <col min="6972" max="6972" width="19.453125" style="56" customWidth="1"/>
    <col min="6973" max="6974" width="9.90625" style="56" bestFit="1" customWidth="1"/>
    <col min="6975" max="6975" width="9.08984375" style="56" bestFit="1" customWidth="1"/>
    <col min="6976" max="6976" width="10" style="56" customWidth="1"/>
    <col min="6977" max="6977" width="3.90625" style="56" customWidth="1"/>
    <col min="6978" max="6978" width="3.7265625" style="56" customWidth="1"/>
    <col min="6979" max="6979" width="20.08984375" style="56" customWidth="1"/>
    <col min="6980" max="6980" width="9.36328125" style="56" bestFit="1" customWidth="1"/>
    <col min="6981" max="6981" width="9.90625" style="56" bestFit="1" customWidth="1"/>
    <col min="6982" max="6982" width="10.453125" style="56" bestFit="1" customWidth="1"/>
    <col min="6983" max="6983" width="3.90625" style="56" customWidth="1"/>
    <col min="6984" max="7168" width="9" style="56"/>
    <col min="7169" max="7169" width="3.90625" style="56" customWidth="1"/>
    <col min="7170" max="7170" width="21" style="56" customWidth="1"/>
    <col min="7171" max="7209" width="9.26953125" style="56" bestFit="1" customWidth="1"/>
    <col min="7210" max="7210" width="10" style="56" bestFit="1" customWidth="1"/>
    <col min="7211" max="7211" width="9.26953125" style="56" bestFit="1" customWidth="1"/>
    <col min="7212" max="7212" width="10" style="56" bestFit="1" customWidth="1"/>
    <col min="7213" max="7216" width="9.26953125" style="56" bestFit="1" customWidth="1"/>
    <col min="7217" max="7218" width="10" style="56" bestFit="1" customWidth="1"/>
    <col min="7219" max="7219" width="9.26953125" style="56" bestFit="1" customWidth="1"/>
    <col min="7220" max="7221" width="10" style="56" bestFit="1" customWidth="1"/>
    <col min="7222" max="7222" width="10.6328125" style="56" bestFit="1" customWidth="1"/>
    <col min="7223" max="7223" width="9.6328125" style="56" bestFit="1" customWidth="1"/>
    <col min="7224" max="7224" width="11.08984375" style="56" bestFit="1" customWidth="1"/>
    <col min="7225" max="7225" width="5.7265625" style="56" customWidth="1"/>
    <col min="7226" max="7226" width="7" style="56" customWidth="1"/>
    <col min="7227" max="7227" width="3.6328125" style="56" customWidth="1"/>
    <col min="7228" max="7228" width="19.453125" style="56" customWidth="1"/>
    <col min="7229" max="7230" width="9.90625" style="56" bestFit="1" customWidth="1"/>
    <col min="7231" max="7231" width="9.08984375" style="56" bestFit="1" customWidth="1"/>
    <col min="7232" max="7232" width="10" style="56" customWidth="1"/>
    <col min="7233" max="7233" width="3.90625" style="56" customWidth="1"/>
    <col min="7234" max="7234" width="3.7265625" style="56" customWidth="1"/>
    <col min="7235" max="7235" width="20.08984375" style="56" customWidth="1"/>
    <col min="7236" max="7236" width="9.36328125" style="56" bestFit="1" customWidth="1"/>
    <col min="7237" max="7237" width="9.90625" style="56" bestFit="1" customWidth="1"/>
    <col min="7238" max="7238" width="10.453125" style="56" bestFit="1" customWidth="1"/>
    <col min="7239" max="7239" width="3.90625" style="56" customWidth="1"/>
    <col min="7240" max="7424" width="9" style="56"/>
    <col min="7425" max="7425" width="3.90625" style="56" customWidth="1"/>
    <col min="7426" max="7426" width="21" style="56" customWidth="1"/>
    <col min="7427" max="7465" width="9.26953125" style="56" bestFit="1" customWidth="1"/>
    <col min="7466" max="7466" width="10" style="56" bestFit="1" customWidth="1"/>
    <col min="7467" max="7467" width="9.26953125" style="56" bestFit="1" customWidth="1"/>
    <col min="7468" max="7468" width="10" style="56" bestFit="1" customWidth="1"/>
    <col min="7469" max="7472" width="9.26953125" style="56" bestFit="1" customWidth="1"/>
    <col min="7473" max="7474" width="10" style="56" bestFit="1" customWidth="1"/>
    <col min="7475" max="7475" width="9.26953125" style="56" bestFit="1" customWidth="1"/>
    <col min="7476" max="7477" width="10" style="56" bestFit="1" customWidth="1"/>
    <col min="7478" max="7478" width="10.6328125" style="56" bestFit="1" customWidth="1"/>
    <col min="7479" max="7479" width="9.6328125" style="56" bestFit="1" customWidth="1"/>
    <col min="7480" max="7480" width="11.08984375" style="56" bestFit="1" customWidth="1"/>
    <col min="7481" max="7481" width="5.7265625" style="56" customWidth="1"/>
    <col min="7482" max="7482" width="7" style="56" customWidth="1"/>
    <col min="7483" max="7483" width="3.6328125" style="56" customWidth="1"/>
    <col min="7484" max="7484" width="19.453125" style="56" customWidth="1"/>
    <col min="7485" max="7486" width="9.90625" style="56" bestFit="1" customWidth="1"/>
    <col min="7487" max="7487" width="9.08984375" style="56" bestFit="1" customWidth="1"/>
    <col min="7488" max="7488" width="10" style="56" customWidth="1"/>
    <col min="7489" max="7489" width="3.90625" style="56" customWidth="1"/>
    <col min="7490" max="7490" width="3.7265625" style="56" customWidth="1"/>
    <col min="7491" max="7491" width="20.08984375" style="56" customWidth="1"/>
    <col min="7492" max="7492" width="9.36328125" style="56" bestFit="1" customWidth="1"/>
    <col min="7493" max="7493" width="9.90625" style="56" bestFit="1" customWidth="1"/>
    <col min="7494" max="7494" width="10.453125" style="56" bestFit="1" customWidth="1"/>
    <col min="7495" max="7495" width="3.90625" style="56" customWidth="1"/>
    <col min="7496" max="7680" width="9" style="56"/>
    <col min="7681" max="7681" width="3.90625" style="56" customWidth="1"/>
    <col min="7682" max="7682" width="21" style="56" customWidth="1"/>
    <col min="7683" max="7721" width="9.26953125" style="56" bestFit="1" customWidth="1"/>
    <col min="7722" max="7722" width="10" style="56" bestFit="1" customWidth="1"/>
    <col min="7723" max="7723" width="9.26953125" style="56" bestFit="1" customWidth="1"/>
    <col min="7724" max="7724" width="10" style="56" bestFit="1" customWidth="1"/>
    <col min="7725" max="7728" width="9.26953125" style="56" bestFit="1" customWidth="1"/>
    <col min="7729" max="7730" width="10" style="56" bestFit="1" customWidth="1"/>
    <col min="7731" max="7731" width="9.26953125" style="56" bestFit="1" customWidth="1"/>
    <col min="7732" max="7733" width="10" style="56" bestFit="1" customWidth="1"/>
    <col min="7734" max="7734" width="10.6328125" style="56" bestFit="1" customWidth="1"/>
    <col min="7735" max="7735" width="9.6328125" style="56" bestFit="1" customWidth="1"/>
    <col min="7736" max="7736" width="11.08984375" style="56" bestFit="1" customWidth="1"/>
    <col min="7737" max="7737" width="5.7265625" style="56" customWidth="1"/>
    <col min="7738" max="7738" width="7" style="56" customWidth="1"/>
    <col min="7739" max="7739" width="3.6328125" style="56" customWidth="1"/>
    <col min="7740" max="7740" width="19.453125" style="56" customWidth="1"/>
    <col min="7741" max="7742" width="9.90625" style="56" bestFit="1" customWidth="1"/>
    <col min="7743" max="7743" width="9.08984375" style="56" bestFit="1" customWidth="1"/>
    <col min="7744" max="7744" width="10" style="56" customWidth="1"/>
    <col min="7745" max="7745" width="3.90625" style="56" customWidth="1"/>
    <col min="7746" max="7746" width="3.7265625" style="56" customWidth="1"/>
    <col min="7747" max="7747" width="20.08984375" style="56" customWidth="1"/>
    <col min="7748" max="7748" width="9.36328125" style="56" bestFit="1" customWidth="1"/>
    <col min="7749" max="7749" width="9.90625" style="56" bestFit="1" customWidth="1"/>
    <col min="7750" max="7750" width="10.453125" style="56" bestFit="1" customWidth="1"/>
    <col min="7751" max="7751" width="3.90625" style="56" customWidth="1"/>
    <col min="7752" max="7936" width="9" style="56"/>
    <col min="7937" max="7937" width="3.90625" style="56" customWidth="1"/>
    <col min="7938" max="7938" width="21" style="56" customWidth="1"/>
    <col min="7939" max="7977" width="9.26953125" style="56" bestFit="1" customWidth="1"/>
    <col min="7978" max="7978" width="10" style="56" bestFit="1" customWidth="1"/>
    <col min="7979" max="7979" width="9.26953125" style="56" bestFit="1" customWidth="1"/>
    <col min="7980" max="7980" width="10" style="56" bestFit="1" customWidth="1"/>
    <col min="7981" max="7984" width="9.26953125" style="56" bestFit="1" customWidth="1"/>
    <col min="7985" max="7986" width="10" style="56" bestFit="1" customWidth="1"/>
    <col min="7987" max="7987" width="9.26953125" style="56" bestFit="1" customWidth="1"/>
    <col min="7988" max="7989" width="10" style="56" bestFit="1" customWidth="1"/>
    <col min="7990" max="7990" width="10.6328125" style="56" bestFit="1" customWidth="1"/>
    <col min="7991" max="7991" width="9.6328125" style="56" bestFit="1" customWidth="1"/>
    <col min="7992" max="7992" width="11.08984375" style="56" bestFit="1" customWidth="1"/>
    <col min="7993" max="7993" width="5.7265625" style="56" customWidth="1"/>
    <col min="7994" max="7994" width="7" style="56" customWidth="1"/>
    <col min="7995" max="7995" width="3.6328125" style="56" customWidth="1"/>
    <col min="7996" max="7996" width="19.453125" style="56" customWidth="1"/>
    <col min="7997" max="7998" width="9.90625" style="56" bestFit="1" customWidth="1"/>
    <col min="7999" max="7999" width="9.08984375" style="56" bestFit="1" customWidth="1"/>
    <col min="8000" max="8000" width="10" style="56" customWidth="1"/>
    <col min="8001" max="8001" width="3.90625" style="56" customWidth="1"/>
    <col min="8002" max="8002" width="3.7265625" style="56" customWidth="1"/>
    <col min="8003" max="8003" width="20.08984375" style="56" customWidth="1"/>
    <col min="8004" max="8004" width="9.36328125" style="56" bestFit="1" customWidth="1"/>
    <col min="8005" max="8005" width="9.90625" style="56" bestFit="1" customWidth="1"/>
    <col min="8006" max="8006" width="10.453125" style="56" bestFit="1" customWidth="1"/>
    <col min="8007" max="8007" width="3.90625" style="56" customWidth="1"/>
    <col min="8008" max="8192" width="9" style="56"/>
    <col min="8193" max="8193" width="3.90625" style="56" customWidth="1"/>
    <col min="8194" max="8194" width="21" style="56" customWidth="1"/>
    <col min="8195" max="8233" width="9.26953125" style="56" bestFit="1" customWidth="1"/>
    <col min="8234" max="8234" width="10" style="56" bestFit="1" customWidth="1"/>
    <col min="8235" max="8235" width="9.26953125" style="56" bestFit="1" customWidth="1"/>
    <col min="8236" max="8236" width="10" style="56" bestFit="1" customWidth="1"/>
    <col min="8237" max="8240" width="9.26953125" style="56" bestFit="1" customWidth="1"/>
    <col min="8241" max="8242" width="10" style="56" bestFit="1" customWidth="1"/>
    <col min="8243" max="8243" width="9.26953125" style="56" bestFit="1" customWidth="1"/>
    <col min="8244" max="8245" width="10" style="56" bestFit="1" customWidth="1"/>
    <col min="8246" max="8246" width="10.6328125" style="56" bestFit="1" customWidth="1"/>
    <col min="8247" max="8247" width="9.6328125" style="56" bestFit="1" customWidth="1"/>
    <col min="8248" max="8248" width="11.08984375" style="56" bestFit="1" customWidth="1"/>
    <col min="8249" max="8249" width="5.7265625" style="56" customWidth="1"/>
    <col min="8250" max="8250" width="7" style="56" customWidth="1"/>
    <col min="8251" max="8251" width="3.6328125" style="56" customWidth="1"/>
    <col min="8252" max="8252" width="19.453125" style="56" customWidth="1"/>
    <col min="8253" max="8254" width="9.90625" style="56" bestFit="1" customWidth="1"/>
    <col min="8255" max="8255" width="9.08984375" style="56" bestFit="1" customWidth="1"/>
    <col min="8256" max="8256" width="10" style="56" customWidth="1"/>
    <col min="8257" max="8257" width="3.90625" style="56" customWidth="1"/>
    <col min="8258" max="8258" width="3.7265625" style="56" customWidth="1"/>
    <col min="8259" max="8259" width="20.08984375" style="56" customWidth="1"/>
    <col min="8260" max="8260" width="9.36328125" style="56" bestFit="1" customWidth="1"/>
    <col min="8261" max="8261" width="9.90625" style="56" bestFit="1" customWidth="1"/>
    <col min="8262" max="8262" width="10.453125" style="56" bestFit="1" customWidth="1"/>
    <col min="8263" max="8263" width="3.90625" style="56" customWidth="1"/>
    <col min="8264" max="8448" width="9" style="56"/>
    <col min="8449" max="8449" width="3.90625" style="56" customWidth="1"/>
    <col min="8450" max="8450" width="21" style="56" customWidth="1"/>
    <col min="8451" max="8489" width="9.26953125" style="56" bestFit="1" customWidth="1"/>
    <col min="8490" max="8490" width="10" style="56" bestFit="1" customWidth="1"/>
    <col min="8491" max="8491" width="9.26953125" style="56" bestFit="1" customWidth="1"/>
    <col min="8492" max="8492" width="10" style="56" bestFit="1" customWidth="1"/>
    <col min="8493" max="8496" width="9.26953125" style="56" bestFit="1" customWidth="1"/>
    <col min="8497" max="8498" width="10" style="56" bestFit="1" customWidth="1"/>
    <col min="8499" max="8499" width="9.26953125" style="56" bestFit="1" customWidth="1"/>
    <col min="8500" max="8501" width="10" style="56" bestFit="1" customWidth="1"/>
    <col min="8502" max="8502" width="10.6328125" style="56" bestFit="1" customWidth="1"/>
    <col min="8503" max="8503" width="9.6328125" style="56" bestFit="1" customWidth="1"/>
    <col min="8504" max="8504" width="11.08984375" style="56" bestFit="1" customWidth="1"/>
    <col min="8505" max="8505" width="5.7265625" style="56" customWidth="1"/>
    <col min="8506" max="8506" width="7" style="56" customWidth="1"/>
    <col min="8507" max="8507" width="3.6328125" style="56" customWidth="1"/>
    <col min="8508" max="8508" width="19.453125" style="56" customWidth="1"/>
    <col min="8509" max="8510" width="9.90625" style="56" bestFit="1" customWidth="1"/>
    <col min="8511" max="8511" width="9.08984375" style="56" bestFit="1" customWidth="1"/>
    <col min="8512" max="8512" width="10" style="56" customWidth="1"/>
    <col min="8513" max="8513" width="3.90625" style="56" customWidth="1"/>
    <col min="8514" max="8514" width="3.7265625" style="56" customWidth="1"/>
    <col min="8515" max="8515" width="20.08984375" style="56" customWidth="1"/>
    <col min="8516" max="8516" width="9.36328125" style="56" bestFit="1" customWidth="1"/>
    <col min="8517" max="8517" width="9.90625" style="56" bestFit="1" customWidth="1"/>
    <col min="8518" max="8518" width="10.453125" style="56" bestFit="1" customWidth="1"/>
    <col min="8519" max="8519" width="3.90625" style="56" customWidth="1"/>
    <col min="8520" max="8704" width="9" style="56"/>
    <col min="8705" max="8705" width="3.90625" style="56" customWidth="1"/>
    <col min="8706" max="8706" width="21" style="56" customWidth="1"/>
    <col min="8707" max="8745" width="9.26953125" style="56" bestFit="1" customWidth="1"/>
    <col min="8746" max="8746" width="10" style="56" bestFit="1" customWidth="1"/>
    <col min="8747" max="8747" width="9.26953125" style="56" bestFit="1" customWidth="1"/>
    <col min="8748" max="8748" width="10" style="56" bestFit="1" customWidth="1"/>
    <col min="8749" max="8752" width="9.26953125" style="56" bestFit="1" customWidth="1"/>
    <col min="8753" max="8754" width="10" style="56" bestFit="1" customWidth="1"/>
    <col min="8755" max="8755" width="9.26953125" style="56" bestFit="1" customWidth="1"/>
    <col min="8756" max="8757" width="10" style="56" bestFit="1" customWidth="1"/>
    <col min="8758" max="8758" width="10.6328125" style="56" bestFit="1" customWidth="1"/>
    <col min="8759" max="8759" width="9.6328125" style="56" bestFit="1" customWidth="1"/>
    <col min="8760" max="8760" width="11.08984375" style="56" bestFit="1" customWidth="1"/>
    <col min="8761" max="8761" width="5.7265625" style="56" customWidth="1"/>
    <col min="8762" max="8762" width="7" style="56" customWidth="1"/>
    <col min="8763" max="8763" width="3.6328125" style="56" customWidth="1"/>
    <col min="8764" max="8764" width="19.453125" style="56" customWidth="1"/>
    <col min="8765" max="8766" width="9.90625" style="56" bestFit="1" customWidth="1"/>
    <col min="8767" max="8767" width="9.08984375" style="56" bestFit="1" customWidth="1"/>
    <col min="8768" max="8768" width="10" style="56" customWidth="1"/>
    <col min="8769" max="8769" width="3.90625" style="56" customWidth="1"/>
    <col min="8770" max="8770" width="3.7265625" style="56" customWidth="1"/>
    <col min="8771" max="8771" width="20.08984375" style="56" customWidth="1"/>
    <col min="8772" max="8772" width="9.36328125" style="56" bestFit="1" customWidth="1"/>
    <col min="8773" max="8773" width="9.90625" style="56" bestFit="1" customWidth="1"/>
    <col min="8774" max="8774" width="10.453125" style="56" bestFit="1" customWidth="1"/>
    <col min="8775" max="8775" width="3.90625" style="56" customWidth="1"/>
    <col min="8776" max="8960" width="9" style="56"/>
    <col min="8961" max="8961" width="3.90625" style="56" customWidth="1"/>
    <col min="8962" max="8962" width="21" style="56" customWidth="1"/>
    <col min="8963" max="9001" width="9.26953125" style="56" bestFit="1" customWidth="1"/>
    <col min="9002" max="9002" width="10" style="56" bestFit="1" customWidth="1"/>
    <col min="9003" max="9003" width="9.26953125" style="56" bestFit="1" customWidth="1"/>
    <col min="9004" max="9004" width="10" style="56" bestFit="1" customWidth="1"/>
    <col min="9005" max="9008" width="9.26953125" style="56" bestFit="1" customWidth="1"/>
    <col min="9009" max="9010" width="10" style="56" bestFit="1" customWidth="1"/>
    <col min="9011" max="9011" width="9.26953125" style="56" bestFit="1" customWidth="1"/>
    <col min="9012" max="9013" width="10" style="56" bestFit="1" customWidth="1"/>
    <col min="9014" max="9014" width="10.6328125" style="56" bestFit="1" customWidth="1"/>
    <col min="9015" max="9015" width="9.6328125" style="56" bestFit="1" customWidth="1"/>
    <col min="9016" max="9016" width="11.08984375" style="56" bestFit="1" customWidth="1"/>
    <col min="9017" max="9017" width="5.7265625" style="56" customWidth="1"/>
    <col min="9018" max="9018" width="7" style="56" customWidth="1"/>
    <col min="9019" max="9019" width="3.6328125" style="56" customWidth="1"/>
    <col min="9020" max="9020" width="19.453125" style="56" customWidth="1"/>
    <col min="9021" max="9022" width="9.90625" style="56" bestFit="1" customWidth="1"/>
    <col min="9023" max="9023" width="9.08984375" style="56" bestFit="1" customWidth="1"/>
    <col min="9024" max="9024" width="10" style="56" customWidth="1"/>
    <col min="9025" max="9025" width="3.90625" style="56" customWidth="1"/>
    <col min="9026" max="9026" width="3.7265625" style="56" customWidth="1"/>
    <col min="9027" max="9027" width="20.08984375" style="56" customWidth="1"/>
    <col min="9028" max="9028" width="9.36328125" style="56" bestFit="1" customWidth="1"/>
    <col min="9029" max="9029" width="9.90625" style="56" bestFit="1" customWidth="1"/>
    <col min="9030" max="9030" width="10.453125" style="56" bestFit="1" customWidth="1"/>
    <col min="9031" max="9031" width="3.90625" style="56" customWidth="1"/>
    <col min="9032" max="9216" width="9" style="56"/>
    <col min="9217" max="9217" width="3.90625" style="56" customWidth="1"/>
    <col min="9218" max="9218" width="21" style="56" customWidth="1"/>
    <col min="9219" max="9257" width="9.26953125" style="56" bestFit="1" customWidth="1"/>
    <col min="9258" max="9258" width="10" style="56" bestFit="1" customWidth="1"/>
    <col min="9259" max="9259" width="9.26953125" style="56" bestFit="1" customWidth="1"/>
    <col min="9260" max="9260" width="10" style="56" bestFit="1" customWidth="1"/>
    <col min="9261" max="9264" width="9.26953125" style="56" bestFit="1" customWidth="1"/>
    <col min="9265" max="9266" width="10" style="56" bestFit="1" customWidth="1"/>
    <col min="9267" max="9267" width="9.26953125" style="56" bestFit="1" customWidth="1"/>
    <col min="9268" max="9269" width="10" style="56" bestFit="1" customWidth="1"/>
    <col min="9270" max="9270" width="10.6328125" style="56" bestFit="1" customWidth="1"/>
    <col min="9271" max="9271" width="9.6328125" style="56" bestFit="1" customWidth="1"/>
    <col min="9272" max="9272" width="11.08984375" style="56" bestFit="1" customWidth="1"/>
    <col min="9273" max="9273" width="5.7265625" style="56" customWidth="1"/>
    <col min="9274" max="9274" width="7" style="56" customWidth="1"/>
    <col min="9275" max="9275" width="3.6328125" style="56" customWidth="1"/>
    <col min="9276" max="9276" width="19.453125" style="56" customWidth="1"/>
    <col min="9277" max="9278" width="9.90625" style="56" bestFit="1" customWidth="1"/>
    <col min="9279" max="9279" width="9.08984375" style="56" bestFit="1" customWidth="1"/>
    <col min="9280" max="9280" width="10" style="56" customWidth="1"/>
    <col min="9281" max="9281" width="3.90625" style="56" customWidth="1"/>
    <col min="9282" max="9282" width="3.7265625" style="56" customWidth="1"/>
    <col min="9283" max="9283" width="20.08984375" style="56" customWidth="1"/>
    <col min="9284" max="9284" width="9.36328125" style="56" bestFit="1" customWidth="1"/>
    <col min="9285" max="9285" width="9.90625" style="56" bestFit="1" customWidth="1"/>
    <col min="9286" max="9286" width="10.453125" style="56" bestFit="1" customWidth="1"/>
    <col min="9287" max="9287" width="3.90625" style="56" customWidth="1"/>
    <col min="9288" max="9472" width="9" style="56"/>
    <col min="9473" max="9473" width="3.90625" style="56" customWidth="1"/>
    <col min="9474" max="9474" width="21" style="56" customWidth="1"/>
    <col min="9475" max="9513" width="9.26953125" style="56" bestFit="1" customWidth="1"/>
    <col min="9514" max="9514" width="10" style="56" bestFit="1" customWidth="1"/>
    <col min="9515" max="9515" width="9.26953125" style="56" bestFit="1" customWidth="1"/>
    <col min="9516" max="9516" width="10" style="56" bestFit="1" customWidth="1"/>
    <col min="9517" max="9520" width="9.26953125" style="56" bestFit="1" customWidth="1"/>
    <col min="9521" max="9522" width="10" style="56" bestFit="1" customWidth="1"/>
    <col min="9523" max="9523" width="9.26953125" style="56" bestFit="1" customWidth="1"/>
    <col min="9524" max="9525" width="10" style="56" bestFit="1" customWidth="1"/>
    <col min="9526" max="9526" width="10.6328125" style="56" bestFit="1" customWidth="1"/>
    <col min="9527" max="9527" width="9.6328125" style="56" bestFit="1" customWidth="1"/>
    <col min="9528" max="9528" width="11.08984375" style="56" bestFit="1" customWidth="1"/>
    <col min="9529" max="9529" width="5.7265625" style="56" customWidth="1"/>
    <col min="9530" max="9530" width="7" style="56" customWidth="1"/>
    <col min="9531" max="9531" width="3.6328125" style="56" customWidth="1"/>
    <col min="9532" max="9532" width="19.453125" style="56" customWidth="1"/>
    <col min="9533" max="9534" width="9.90625" style="56" bestFit="1" customWidth="1"/>
    <col min="9535" max="9535" width="9.08984375" style="56" bestFit="1" customWidth="1"/>
    <col min="9536" max="9536" width="10" style="56" customWidth="1"/>
    <col min="9537" max="9537" width="3.90625" style="56" customWidth="1"/>
    <col min="9538" max="9538" width="3.7265625" style="56" customWidth="1"/>
    <col min="9539" max="9539" width="20.08984375" style="56" customWidth="1"/>
    <col min="9540" max="9540" width="9.36328125" style="56" bestFit="1" customWidth="1"/>
    <col min="9541" max="9541" width="9.90625" style="56" bestFit="1" customWidth="1"/>
    <col min="9542" max="9542" width="10.453125" style="56" bestFit="1" customWidth="1"/>
    <col min="9543" max="9543" width="3.90625" style="56" customWidth="1"/>
    <col min="9544" max="9728" width="9" style="56"/>
    <col min="9729" max="9729" width="3.90625" style="56" customWidth="1"/>
    <col min="9730" max="9730" width="21" style="56" customWidth="1"/>
    <col min="9731" max="9769" width="9.26953125" style="56" bestFit="1" customWidth="1"/>
    <col min="9770" max="9770" width="10" style="56" bestFit="1" customWidth="1"/>
    <col min="9771" max="9771" width="9.26953125" style="56" bestFit="1" customWidth="1"/>
    <col min="9772" max="9772" width="10" style="56" bestFit="1" customWidth="1"/>
    <col min="9773" max="9776" width="9.26953125" style="56" bestFit="1" customWidth="1"/>
    <col min="9777" max="9778" width="10" style="56" bestFit="1" customWidth="1"/>
    <col min="9779" max="9779" width="9.26953125" style="56" bestFit="1" customWidth="1"/>
    <col min="9780" max="9781" width="10" style="56" bestFit="1" customWidth="1"/>
    <col min="9782" max="9782" width="10.6328125" style="56" bestFit="1" customWidth="1"/>
    <col min="9783" max="9783" width="9.6328125" style="56" bestFit="1" customWidth="1"/>
    <col min="9784" max="9784" width="11.08984375" style="56" bestFit="1" customWidth="1"/>
    <col min="9785" max="9785" width="5.7265625" style="56" customWidth="1"/>
    <col min="9786" max="9786" width="7" style="56" customWidth="1"/>
    <col min="9787" max="9787" width="3.6328125" style="56" customWidth="1"/>
    <col min="9788" max="9788" width="19.453125" style="56" customWidth="1"/>
    <col min="9789" max="9790" width="9.90625" style="56" bestFit="1" customWidth="1"/>
    <col min="9791" max="9791" width="9.08984375" style="56" bestFit="1" customWidth="1"/>
    <col min="9792" max="9792" width="10" style="56" customWidth="1"/>
    <col min="9793" max="9793" width="3.90625" style="56" customWidth="1"/>
    <col min="9794" max="9794" width="3.7265625" style="56" customWidth="1"/>
    <col min="9795" max="9795" width="20.08984375" style="56" customWidth="1"/>
    <col min="9796" max="9796" width="9.36328125" style="56" bestFit="1" customWidth="1"/>
    <col min="9797" max="9797" width="9.90625" style="56" bestFit="1" customWidth="1"/>
    <col min="9798" max="9798" width="10.453125" style="56" bestFit="1" customWidth="1"/>
    <col min="9799" max="9799" width="3.90625" style="56" customWidth="1"/>
    <col min="9800" max="9984" width="9" style="56"/>
    <col min="9985" max="9985" width="3.90625" style="56" customWidth="1"/>
    <col min="9986" max="9986" width="21" style="56" customWidth="1"/>
    <col min="9987" max="10025" width="9.26953125" style="56" bestFit="1" customWidth="1"/>
    <col min="10026" max="10026" width="10" style="56" bestFit="1" customWidth="1"/>
    <col min="10027" max="10027" width="9.26953125" style="56" bestFit="1" customWidth="1"/>
    <col min="10028" max="10028" width="10" style="56" bestFit="1" customWidth="1"/>
    <col min="10029" max="10032" width="9.26953125" style="56" bestFit="1" customWidth="1"/>
    <col min="10033" max="10034" width="10" style="56" bestFit="1" customWidth="1"/>
    <col min="10035" max="10035" width="9.26953125" style="56" bestFit="1" customWidth="1"/>
    <col min="10036" max="10037" width="10" style="56" bestFit="1" customWidth="1"/>
    <col min="10038" max="10038" width="10.6328125" style="56" bestFit="1" customWidth="1"/>
    <col min="10039" max="10039" width="9.6328125" style="56" bestFit="1" customWidth="1"/>
    <col min="10040" max="10040" width="11.08984375" style="56" bestFit="1" customWidth="1"/>
    <col min="10041" max="10041" width="5.7265625" style="56" customWidth="1"/>
    <col min="10042" max="10042" width="7" style="56" customWidth="1"/>
    <col min="10043" max="10043" width="3.6328125" style="56" customWidth="1"/>
    <col min="10044" max="10044" width="19.453125" style="56" customWidth="1"/>
    <col min="10045" max="10046" width="9.90625" style="56" bestFit="1" customWidth="1"/>
    <col min="10047" max="10047" width="9.08984375" style="56" bestFit="1" customWidth="1"/>
    <col min="10048" max="10048" width="10" style="56" customWidth="1"/>
    <col min="10049" max="10049" width="3.90625" style="56" customWidth="1"/>
    <col min="10050" max="10050" width="3.7265625" style="56" customWidth="1"/>
    <col min="10051" max="10051" width="20.08984375" style="56" customWidth="1"/>
    <col min="10052" max="10052" width="9.36328125" style="56" bestFit="1" customWidth="1"/>
    <col min="10053" max="10053" width="9.90625" style="56" bestFit="1" customWidth="1"/>
    <col min="10054" max="10054" width="10.453125" style="56" bestFit="1" customWidth="1"/>
    <col min="10055" max="10055" width="3.90625" style="56" customWidth="1"/>
    <col min="10056" max="10240" width="9" style="56"/>
    <col min="10241" max="10241" width="3.90625" style="56" customWidth="1"/>
    <col min="10242" max="10242" width="21" style="56" customWidth="1"/>
    <col min="10243" max="10281" width="9.26953125" style="56" bestFit="1" customWidth="1"/>
    <col min="10282" max="10282" width="10" style="56" bestFit="1" customWidth="1"/>
    <col min="10283" max="10283" width="9.26953125" style="56" bestFit="1" customWidth="1"/>
    <col min="10284" max="10284" width="10" style="56" bestFit="1" customWidth="1"/>
    <col min="10285" max="10288" width="9.26953125" style="56" bestFit="1" customWidth="1"/>
    <col min="10289" max="10290" width="10" style="56" bestFit="1" customWidth="1"/>
    <col min="10291" max="10291" width="9.26953125" style="56" bestFit="1" customWidth="1"/>
    <col min="10292" max="10293" width="10" style="56" bestFit="1" customWidth="1"/>
    <col min="10294" max="10294" width="10.6328125" style="56" bestFit="1" customWidth="1"/>
    <col min="10295" max="10295" width="9.6328125" style="56" bestFit="1" customWidth="1"/>
    <col min="10296" max="10296" width="11.08984375" style="56" bestFit="1" customWidth="1"/>
    <col min="10297" max="10297" width="5.7265625" style="56" customWidth="1"/>
    <col min="10298" max="10298" width="7" style="56" customWidth="1"/>
    <col min="10299" max="10299" width="3.6328125" style="56" customWidth="1"/>
    <col min="10300" max="10300" width="19.453125" style="56" customWidth="1"/>
    <col min="10301" max="10302" width="9.90625" style="56" bestFit="1" customWidth="1"/>
    <col min="10303" max="10303" width="9.08984375" style="56" bestFit="1" customWidth="1"/>
    <col min="10304" max="10304" width="10" style="56" customWidth="1"/>
    <col min="10305" max="10305" width="3.90625" style="56" customWidth="1"/>
    <col min="10306" max="10306" width="3.7265625" style="56" customWidth="1"/>
    <col min="10307" max="10307" width="20.08984375" style="56" customWidth="1"/>
    <col min="10308" max="10308" width="9.36328125" style="56" bestFit="1" customWidth="1"/>
    <col min="10309" max="10309" width="9.90625" style="56" bestFit="1" customWidth="1"/>
    <col min="10310" max="10310" width="10.453125" style="56" bestFit="1" customWidth="1"/>
    <col min="10311" max="10311" width="3.90625" style="56" customWidth="1"/>
    <col min="10312" max="10496" width="9" style="56"/>
    <col min="10497" max="10497" width="3.90625" style="56" customWidth="1"/>
    <col min="10498" max="10498" width="21" style="56" customWidth="1"/>
    <col min="10499" max="10537" width="9.26953125" style="56" bestFit="1" customWidth="1"/>
    <col min="10538" max="10538" width="10" style="56" bestFit="1" customWidth="1"/>
    <col min="10539" max="10539" width="9.26953125" style="56" bestFit="1" customWidth="1"/>
    <col min="10540" max="10540" width="10" style="56" bestFit="1" customWidth="1"/>
    <col min="10541" max="10544" width="9.26953125" style="56" bestFit="1" customWidth="1"/>
    <col min="10545" max="10546" width="10" style="56" bestFit="1" customWidth="1"/>
    <col min="10547" max="10547" width="9.26953125" style="56" bestFit="1" customWidth="1"/>
    <col min="10548" max="10549" width="10" style="56" bestFit="1" customWidth="1"/>
    <col min="10550" max="10550" width="10.6328125" style="56" bestFit="1" customWidth="1"/>
    <col min="10551" max="10551" width="9.6328125" style="56" bestFit="1" customWidth="1"/>
    <col min="10552" max="10552" width="11.08984375" style="56" bestFit="1" customWidth="1"/>
    <col min="10553" max="10553" width="5.7265625" style="56" customWidth="1"/>
    <col min="10554" max="10554" width="7" style="56" customWidth="1"/>
    <col min="10555" max="10555" width="3.6328125" style="56" customWidth="1"/>
    <col min="10556" max="10556" width="19.453125" style="56" customWidth="1"/>
    <col min="10557" max="10558" width="9.90625" style="56" bestFit="1" customWidth="1"/>
    <col min="10559" max="10559" width="9.08984375" style="56" bestFit="1" customWidth="1"/>
    <col min="10560" max="10560" width="10" style="56" customWidth="1"/>
    <col min="10561" max="10561" width="3.90625" style="56" customWidth="1"/>
    <col min="10562" max="10562" width="3.7265625" style="56" customWidth="1"/>
    <col min="10563" max="10563" width="20.08984375" style="56" customWidth="1"/>
    <col min="10564" max="10564" width="9.36328125" style="56" bestFit="1" customWidth="1"/>
    <col min="10565" max="10565" width="9.90625" style="56" bestFit="1" customWidth="1"/>
    <col min="10566" max="10566" width="10.453125" style="56" bestFit="1" customWidth="1"/>
    <col min="10567" max="10567" width="3.90625" style="56" customWidth="1"/>
    <col min="10568" max="10752" width="9" style="56"/>
    <col min="10753" max="10753" width="3.90625" style="56" customWidth="1"/>
    <col min="10754" max="10754" width="21" style="56" customWidth="1"/>
    <col min="10755" max="10793" width="9.26953125" style="56" bestFit="1" customWidth="1"/>
    <col min="10794" max="10794" width="10" style="56" bestFit="1" customWidth="1"/>
    <col min="10795" max="10795" width="9.26953125" style="56" bestFit="1" customWidth="1"/>
    <col min="10796" max="10796" width="10" style="56" bestFit="1" customWidth="1"/>
    <col min="10797" max="10800" width="9.26953125" style="56" bestFit="1" customWidth="1"/>
    <col min="10801" max="10802" width="10" style="56" bestFit="1" customWidth="1"/>
    <col min="10803" max="10803" width="9.26953125" style="56" bestFit="1" customWidth="1"/>
    <col min="10804" max="10805" width="10" style="56" bestFit="1" customWidth="1"/>
    <col min="10806" max="10806" width="10.6328125" style="56" bestFit="1" customWidth="1"/>
    <col min="10807" max="10807" width="9.6328125" style="56" bestFit="1" customWidth="1"/>
    <col min="10808" max="10808" width="11.08984375" style="56" bestFit="1" customWidth="1"/>
    <col min="10809" max="10809" width="5.7265625" style="56" customWidth="1"/>
    <col min="10810" max="10810" width="7" style="56" customWidth="1"/>
    <col min="10811" max="10811" width="3.6328125" style="56" customWidth="1"/>
    <col min="10812" max="10812" width="19.453125" style="56" customWidth="1"/>
    <col min="10813" max="10814" width="9.90625" style="56" bestFit="1" customWidth="1"/>
    <col min="10815" max="10815" width="9.08984375" style="56" bestFit="1" customWidth="1"/>
    <col min="10816" max="10816" width="10" style="56" customWidth="1"/>
    <col min="10817" max="10817" width="3.90625" style="56" customWidth="1"/>
    <col min="10818" max="10818" width="3.7265625" style="56" customWidth="1"/>
    <col min="10819" max="10819" width="20.08984375" style="56" customWidth="1"/>
    <col min="10820" max="10820" width="9.36328125" style="56" bestFit="1" customWidth="1"/>
    <col min="10821" max="10821" width="9.90625" style="56" bestFit="1" customWidth="1"/>
    <col min="10822" max="10822" width="10.453125" style="56" bestFit="1" customWidth="1"/>
    <col min="10823" max="10823" width="3.90625" style="56" customWidth="1"/>
    <col min="10824" max="11008" width="9" style="56"/>
    <col min="11009" max="11009" width="3.90625" style="56" customWidth="1"/>
    <col min="11010" max="11010" width="21" style="56" customWidth="1"/>
    <col min="11011" max="11049" width="9.26953125" style="56" bestFit="1" customWidth="1"/>
    <col min="11050" max="11050" width="10" style="56" bestFit="1" customWidth="1"/>
    <col min="11051" max="11051" width="9.26953125" style="56" bestFit="1" customWidth="1"/>
    <col min="11052" max="11052" width="10" style="56" bestFit="1" customWidth="1"/>
    <col min="11053" max="11056" width="9.26953125" style="56" bestFit="1" customWidth="1"/>
    <col min="11057" max="11058" width="10" style="56" bestFit="1" customWidth="1"/>
    <col min="11059" max="11059" width="9.26953125" style="56" bestFit="1" customWidth="1"/>
    <col min="11060" max="11061" width="10" style="56" bestFit="1" customWidth="1"/>
    <col min="11062" max="11062" width="10.6328125" style="56" bestFit="1" customWidth="1"/>
    <col min="11063" max="11063" width="9.6328125" style="56" bestFit="1" customWidth="1"/>
    <col min="11064" max="11064" width="11.08984375" style="56" bestFit="1" customWidth="1"/>
    <col min="11065" max="11065" width="5.7265625" style="56" customWidth="1"/>
    <col min="11066" max="11066" width="7" style="56" customWidth="1"/>
    <col min="11067" max="11067" width="3.6328125" style="56" customWidth="1"/>
    <col min="11068" max="11068" width="19.453125" style="56" customWidth="1"/>
    <col min="11069" max="11070" width="9.90625" style="56" bestFit="1" customWidth="1"/>
    <col min="11071" max="11071" width="9.08984375" style="56" bestFit="1" customWidth="1"/>
    <col min="11072" max="11072" width="10" style="56" customWidth="1"/>
    <col min="11073" max="11073" width="3.90625" style="56" customWidth="1"/>
    <col min="11074" max="11074" width="3.7265625" style="56" customWidth="1"/>
    <col min="11075" max="11075" width="20.08984375" style="56" customWidth="1"/>
    <col min="11076" max="11076" width="9.36328125" style="56" bestFit="1" customWidth="1"/>
    <col min="11077" max="11077" width="9.90625" style="56" bestFit="1" customWidth="1"/>
    <col min="11078" max="11078" width="10.453125" style="56" bestFit="1" customWidth="1"/>
    <col min="11079" max="11079" width="3.90625" style="56" customWidth="1"/>
    <col min="11080" max="11264" width="9" style="56"/>
    <col min="11265" max="11265" width="3.90625" style="56" customWidth="1"/>
    <col min="11266" max="11266" width="21" style="56" customWidth="1"/>
    <col min="11267" max="11305" width="9.26953125" style="56" bestFit="1" customWidth="1"/>
    <col min="11306" max="11306" width="10" style="56" bestFit="1" customWidth="1"/>
    <col min="11307" max="11307" width="9.26953125" style="56" bestFit="1" customWidth="1"/>
    <col min="11308" max="11308" width="10" style="56" bestFit="1" customWidth="1"/>
    <col min="11309" max="11312" width="9.26953125" style="56" bestFit="1" customWidth="1"/>
    <col min="11313" max="11314" width="10" style="56" bestFit="1" customWidth="1"/>
    <col min="11315" max="11315" width="9.26953125" style="56" bestFit="1" customWidth="1"/>
    <col min="11316" max="11317" width="10" style="56" bestFit="1" customWidth="1"/>
    <col min="11318" max="11318" width="10.6328125" style="56" bestFit="1" customWidth="1"/>
    <col min="11319" max="11319" width="9.6328125" style="56" bestFit="1" customWidth="1"/>
    <col min="11320" max="11320" width="11.08984375" style="56" bestFit="1" customWidth="1"/>
    <col min="11321" max="11321" width="5.7265625" style="56" customWidth="1"/>
    <col min="11322" max="11322" width="7" style="56" customWidth="1"/>
    <col min="11323" max="11323" width="3.6328125" style="56" customWidth="1"/>
    <col min="11324" max="11324" width="19.453125" style="56" customWidth="1"/>
    <col min="11325" max="11326" width="9.90625" style="56" bestFit="1" customWidth="1"/>
    <col min="11327" max="11327" width="9.08984375" style="56" bestFit="1" customWidth="1"/>
    <col min="11328" max="11328" width="10" style="56" customWidth="1"/>
    <col min="11329" max="11329" width="3.90625" style="56" customWidth="1"/>
    <col min="11330" max="11330" width="3.7265625" style="56" customWidth="1"/>
    <col min="11331" max="11331" width="20.08984375" style="56" customWidth="1"/>
    <col min="11332" max="11332" width="9.36328125" style="56" bestFit="1" customWidth="1"/>
    <col min="11333" max="11333" width="9.90625" style="56" bestFit="1" customWidth="1"/>
    <col min="11334" max="11334" width="10.453125" style="56" bestFit="1" customWidth="1"/>
    <col min="11335" max="11335" width="3.90625" style="56" customWidth="1"/>
    <col min="11336" max="11520" width="9" style="56"/>
    <col min="11521" max="11521" width="3.90625" style="56" customWidth="1"/>
    <col min="11522" max="11522" width="21" style="56" customWidth="1"/>
    <col min="11523" max="11561" width="9.26953125" style="56" bestFit="1" customWidth="1"/>
    <col min="11562" max="11562" width="10" style="56" bestFit="1" customWidth="1"/>
    <col min="11563" max="11563" width="9.26953125" style="56" bestFit="1" customWidth="1"/>
    <col min="11564" max="11564" width="10" style="56" bestFit="1" customWidth="1"/>
    <col min="11565" max="11568" width="9.26953125" style="56" bestFit="1" customWidth="1"/>
    <col min="11569" max="11570" width="10" style="56" bestFit="1" customWidth="1"/>
    <col min="11571" max="11571" width="9.26953125" style="56" bestFit="1" customWidth="1"/>
    <col min="11572" max="11573" width="10" style="56" bestFit="1" customWidth="1"/>
    <col min="11574" max="11574" width="10.6328125" style="56" bestFit="1" customWidth="1"/>
    <col min="11575" max="11575" width="9.6328125" style="56" bestFit="1" customWidth="1"/>
    <col min="11576" max="11576" width="11.08984375" style="56" bestFit="1" customWidth="1"/>
    <col min="11577" max="11577" width="5.7265625" style="56" customWidth="1"/>
    <col min="11578" max="11578" width="7" style="56" customWidth="1"/>
    <col min="11579" max="11579" width="3.6328125" style="56" customWidth="1"/>
    <col min="11580" max="11580" width="19.453125" style="56" customWidth="1"/>
    <col min="11581" max="11582" width="9.90625" style="56" bestFit="1" customWidth="1"/>
    <col min="11583" max="11583" width="9.08984375" style="56" bestFit="1" customWidth="1"/>
    <col min="11584" max="11584" width="10" style="56" customWidth="1"/>
    <col min="11585" max="11585" width="3.90625" style="56" customWidth="1"/>
    <col min="11586" max="11586" width="3.7265625" style="56" customWidth="1"/>
    <col min="11587" max="11587" width="20.08984375" style="56" customWidth="1"/>
    <col min="11588" max="11588" width="9.36328125" style="56" bestFit="1" customWidth="1"/>
    <col min="11589" max="11589" width="9.90625" style="56" bestFit="1" customWidth="1"/>
    <col min="11590" max="11590" width="10.453125" style="56" bestFit="1" customWidth="1"/>
    <col min="11591" max="11591" width="3.90625" style="56" customWidth="1"/>
    <col min="11592" max="11776" width="9" style="56"/>
    <col min="11777" max="11777" width="3.90625" style="56" customWidth="1"/>
    <col min="11778" max="11778" width="21" style="56" customWidth="1"/>
    <col min="11779" max="11817" width="9.26953125" style="56" bestFit="1" customWidth="1"/>
    <col min="11818" max="11818" width="10" style="56" bestFit="1" customWidth="1"/>
    <col min="11819" max="11819" width="9.26953125" style="56" bestFit="1" customWidth="1"/>
    <col min="11820" max="11820" width="10" style="56" bestFit="1" customWidth="1"/>
    <col min="11821" max="11824" width="9.26953125" style="56" bestFit="1" customWidth="1"/>
    <col min="11825" max="11826" width="10" style="56" bestFit="1" customWidth="1"/>
    <col min="11827" max="11827" width="9.26953125" style="56" bestFit="1" customWidth="1"/>
    <col min="11828" max="11829" width="10" style="56" bestFit="1" customWidth="1"/>
    <col min="11830" max="11830" width="10.6328125" style="56" bestFit="1" customWidth="1"/>
    <col min="11831" max="11831" width="9.6328125" style="56" bestFit="1" customWidth="1"/>
    <col min="11832" max="11832" width="11.08984375" style="56" bestFit="1" customWidth="1"/>
    <col min="11833" max="11833" width="5.7265625" style="56" customWidth="1"/>
    <col min="11834" max="11834" width="7" style="56" customWidth="1"/>
    <col min="11835" max="11835" width="3.6328125" style="56" customWidth="1"/>
    <col min="11836" max="11836" width="19.453125" style="56" customWidth="1"/>
    <col min="11837" max="11838" width="9.90625" style="56" bestFit="1" customWidth="1"/>
    <col min="11839" max="11839" width="9.08984375" style="56" bestFit="1" customWidth="1"/>
    <col min="11840" max="11840" width="10" style="56" customWidth="1"/>
    <col min="11841" max="11841" width="3.90625" style="56" customWidth="1"/>
    <col min="11842" max="11842" width="3.7265625" style="56" customWidth="1"/>
    <col min="11843" max="11843" width="20.08984375" style="56" customWidth="1"/>
    <col min="11844" max="11844" width="9.36328125" style="56" bestFit="1" customWidth="1"/>
    <col min="11845" max="11845" width="9.90625" style="56" bestFit="1" customWidth="1"/>
    <col min="11846" max="11846" width="10.453125" style="56" bestFit="1" customWidth="1"/>
    <col min="11847" max="11847" width="3.90625" style="56" customWidth="1"/>
    <col min="11848" max="12032" width="9" style="56"/>
    <col min="12033" max="12033" width="3.90625" style="56" customWidth="1"/>
    <col min="12034" max="12034" width="21" style="56" customWidth="1"/>
    <col min="12035" max="12073" width="9.26953125" style="56" bestFit="1" customWidth="1"/>
    <col min="12074" max="12074" width="10" style="56" bestFit="1" customWidth="1"/>
    <col min="12075" max="12075" width="9.26953125" style="56" bestFit="1" customWidth="1"/>
    <col min="12076" max="12076" width="10" style="56" bestFit="1" customWidth="1"/>
    <col min="12077" max="12080" width="9.26953125" style="56" bestFit="1" customWidth="1"/>
    <col min="12081" max="12082" width="10" style="56" bestFit="1" customWidth="1"/>
    <col min="12083" max="12083" width="9.26953125" style="56" bestFit="1" customWidth="1"/>
    <col min="12084" max="12085" width="10" style="56" bestFit="1" customWidth="1"/>
    <col min="12086" max="12086" width="10.6328125" style="56" bestFit="1" customWidth="1"/>
    <col min="12087" max="12087" width="9.6328125" style="56" bestFit="1" customWidth="1"/>
    <col min="12088" max="12088" width="11.08984375" style="56" bestFit="1" customWidth="1"/>
    <col min="12089" max="12089" width="5.7265625" style="56" customWidth="1"/>
    <col min="12090" max="12090" width="7" style="56" customWidth="1"/>
    <col min="12091" max="12091" width="3.6328125" style="56" customWidth="1"/>
    <col min="12092" max="12092" width="19.453125" style="56" customWidth="1"/>
    <col min="12093" max="12094" width="9.90625" style="56" bestFit="1" customWidth="1"/>
    <col min="12095" max="12095" width="9.08984375" style="56" bestFit="1" customWidth="1"/>
    <col min="12096" max="12096" width="10" style="56" customWidth="1"/>
    <col min="12097" max="12097" width="3.90625" style="56" customWidth="1"/>
    <col min="12098" max="12098" width="3.7265625" style="56" customWidth="1"/>
    <col min="12099" max="12099" width="20.08984375" style="56" customWidth="1"/>
    <col min="12100" max="12100" width="9.36328125" style="56" bestFit="1" customWidth="1"/>
    <col min="12101" max="12101" width="9.90625" style="56" bestFit="1" customWidth="1"/>
    <col min="12102" max="12102" width="10.453125" style="56" bestFit="1" customWidth="1"/>
    <col min="12103" max="12103" width="3.90625" style="56" customWidth="1"/>
    <col min="12104" max="12288" width="9" style="56"/>
    <col min="12289" max="12289" width="3.90625" style="56" customWidth="1"/>
    <col min="12290" max="12290" width="21" style="56" customWidth="1"/>
    <col min="12291" max="12329" width="9.26953125" style="56" bestFit="1" customWidth="1"/>
    <col min="12330" max="12330" width="10" style="56" bestFit="1" customWidth="1"/>
    <col min="12331" max="12331" width="9.26953125" style="56" bestFit="1" customWidth="1"/>
    <col min="12332" max="12332" width="10" style="56" bestFit="1" customWidth="1"/>
    <col min="12333" max="12336" width="9.26953125" style="56" bestFit="1" customWidth="1"/>
    <col min="12337" max="12338" width="10" style="56" bestFit="1" customWidth="1"/>
    <col min="12339" max="12339" width="9.26953125" style="56" bestFit="1" customWidth="1"/>
    <col min="12340" max="12341" width="10" style="56" bestFit="1" customWidth="1"/>
    <col min="12342" max="12342" width="10.6328125" style="56" bestFit="1" customWidth="1"/>
    <col min="12343" max="12343" width="9.6328125" style="56" bestFit="1" customWidth="1"/>
    <col min="12344" max="12344" width="11.08984375" style="56" bestFit="1" customWidth="1"/>
    <col min="12345" max="12345" width="5.7265625" style="56" customWidth="1"/>
    <col min="12346" max="12346" width="7" style="56" customWidth="1"/>
    <col min="12347" max="12347" width="3.6328125" style="56" customWidth="1"/>
    <col min="12348" max="12348" width="19.453125" style="56" customWidth="1"/>
    <col min="12349" max="12350" width="9.90625" style="56" bestFit="1" customWidth="1"/>
    <col min="12351" max="12351" width="9.08984375" style="56" bestFit="1" customWidth="1"/>
    <col min="12352" max="12352" width="10" style="56" customWidth="1"/>
    <col min="12353" max="12353" width="3.90625" style="56" customWidth="1"/>
    <col min="12354" max="12354" width="3.7265625" style="56" customWidth="1"/>
    <col min="12355" max="12355" width="20.08984375" style="56" customWidth="1"/>
    <col min="12356" max="12356" width="9.36328125" style="56" bestFit="1" customWidth="1"/>
    <col min="12357" max="12357" width="9.90625" style="56" bestFit="1" customWidth="1"/>
    <col min="12358" max="12358" width="10.453125" style="56" bestFit="1" customWidth="1"/>
    <col min="12359" max="12359" width="3.90625" style="56" customWidth="1"/>
    <col min="12360" max="12544" width="9" style="56"/>
    <col min="12545" max="12545" width="3.90625" style="56" customWidth="1"/>
    <col min="12546" max="12546" width="21" style="56" customWidth="1"/>
    <col min="12547" max="12585" width="9.26953125" style="56" bestFit="1" customWidth="1"/>
    <col min="12586" max="12586" width="10" style="56" bestFit="1" customWidth="1"/>
    <col min="12587" max="12587" width="9.26953125" style="56" bestFit="1" customWidth="1"/>
    <col min="12588" max="12588" width="10" style="56" bestFit="1" customWidth="1"/>
    <col min="12589" max="12592" width="9.26953125" style="56" bestFit="1" customWidth="1"/>
    <col min="12593" max="12594" width="10" style="56" bestFit="1" customWidth="1"/>
    <col min="12595" max="12595" width="9.26953125" style="56" bestFit="1" customWidth="1"/>
    <col min="12596" max="12597" width="10" style="56" bestFit="1" customWidth="1"/>
    <col min="12598" max="12598" width="10.6328125" style="56" bestFit="1" customWidth="1"/>
    <col min="12599" max="12599" width="9.6328125" style="56" bestFit="1" customWidth="1"/>
    <col min="12600" max="12600" width="11.08984375" style="56" bestFit="1" customWidth="1"/>
    <col min="12601" max="12601" width="5.7265625" style="56" customWidth="1"/>
    <col min="12602" max="12602" width="7" style="56" customWidth="1"/>
    <col min="12603" max="12603" width="3.6328125" style="56" customWidth="1"/>
    <col min="12604" max="12604" width="19.453125" style="56" customWidth="1"/>
    <col min="12605" max="12606" width="9.90625" style="56" bestFit="1" customWidth="1"/>
    <col min="12607" max="12607" width="9.08984375" style="56" bestFit="1" customWidth="1"/>
    <col min="12608" max="12608" width="10" style="56" customWidth="1"/>
    <col min="12609" max="12609" width="3.90625" style="56" customWidth="1"/>
    <col min="12610" max="12610" width="3.7265625" style="56" customWidth="1"/>
    <col min="12611" max="12611" width="20.08984375" style="56" customWidth="1"/>
    <col min="12612" max="12612" width="9.36328125" style="56" bestFit="1" customWidth="1"/>
    <col min="12613" max="12613" width="9.90625" style="56" bestFit="1" customWidth="1"/>
    <col min="12614" max="12614" width="10.453125" style="56" bestFit="1" customWidth="1"/>
    <col min="12615" max="12615" width="3.90625" style="56" customWidth="1"/>
    <col min="12616" max="12800" width="9" style="56"/>
    <col min="12801" max="12801" width="3.90625" style="56" customWidth="1"/>
    <col min="12802" max="12802" width="21" style="56" customWidth="1"/>
    <col min="12803" max="12841" width="9.26953125" style="56" bestFit="1" customWidth="1"/>
    <col min="12842" max="12842" width="10" style="56" bestFit="1" customWidth="1"/>
    <col min="12843" max="12843" width="9.26953125" style="56" bestFit="1" customWidth="1"/>
    <col min="12844" max="12844" width="10" style="56" bestFit="1" customWidth="1"/>
    <col min="12845" max="12848" width="9.26953125" style="56" bestFit="1" customWidth="1"/>
    <col min="12849" max="12850" width="10" style="56" bestFit="1" customWidth="1"/>
    <col min="12851" max="12851" width="9.26953125" style="56" bestFit="1" customWidth="1"/>
    <col min="12852" max="12853" width="10" style="56" bestFit="1" customWidth="1"/>
    <col min="12854" max="12854" width="10.6328125" style="56" bestFit="1" customWidth="1"/>
    <col min="12855" max="12855" width="9.6328125" style="56" bestFit="1" customWidth="1"/>
    <col min="12856" max="12856" width="11.08984375" style="56" bestFit="1" customWidth="1"/>
    <col min="12857" max="12857" width="5.7265625" style="56" customWidth="1"/>
    <col min="12858" max="12858" width="7" style="56" customWidth="1"/>
    <col min="12859" max="12859" width="3.6328125" style="56" customWidth="1"/>
    <col min="12860" max="12860" width="19.453125" style="56" customWidth="1"/>
    <col min="12861" max="12862" width="9.90625" style="56" bestFit="1" customWidth="1"/>
    <col min="12863" max="12863" width="9.08984375" style="56" bestFit="1" customWidth="1"/>
    <col min="12864" max="12864" width="10" style="56" customWidth="1"/>
    <col min="12865" max="12865" width="3.90625" style="56" customWidth="1"/>
    <col min="12866" max="12866" width="3.7265625" style="56" customWidth="1"/>
    <col min="12867" max="12867" width="20.08984375" style="56" customWidth="1"/>
    <col min="12868" max="12868" width="9.36328125" style="56" bestFit="1" customWidth="1"/>
    <col min="12869" max="12869" width="9.90625" style="56" bestFit="1" customWidth="1"/>
    <col min="12870" max="12870" width="10.453125" style="56" bestFit="1" customWidth="1"/>
    <col min="12871" max="12871" width="3.90625" style="56" customWidth="1"/>
    <col min="12872" max="13056" width="9" style="56"/>
    <col min="13057" max="13057" width="3.90625" style="56" customWidth="1"/>
    <col min="13058" max="13058" width="21" style="56" customWidth="1"/>
    <col min="13059" max="13097" width="9.26953125" style="56" bestFit="1" customWidth="1"/>
    <col min="13098" max="13098" width="10" style="56" bestFit="1" customWidth="1"/>
    <col min="13099" max="13099" width="9.26953125" style="56" bestFit="1" customWidth="1"/>
    <col min="13100" max="13100" width="10" style="56" bestFit="1" customWidth="1"/>
    <col min="13101" max="13104" width="9.26953125" style="56" bestFit="1" customWidth="1"/>
    <col min="13105" max="13106" width="10" style="56" bestFit="1" customWidth="1"/>
    <col min="13107" max="13107" width="9.26953125" style="56" bestFit="1" customWidth="1"/>
    <col min="13108" max="13109" width="10" style="56" bestFit="1" customWidth="1"/>
    <col min="13110" max="13110" width="10.6328125" style="56" bestFit="1" customWidth="1"/>
    <col min="13111" max="13111" width="9.6328125" style="56" bestFit="1" customWidth="1"/>
    <col min="13112" max="13112" width="11.08984375" style="56" bestFit="1" customWidth="1"/>
    <col min="13113" max="13113" width="5.7265625" style="56" customWidth="1"/>
    <col min="13114" max="13114" width="7" style="56" customWidth="1"/>
    <col min="13115" max="13115" width="3.6328125" style="56" customWidth="1"/>
    <col min="13116" max="13116" width="19.453125" style="56" customWidth="1"/>
    <col min="13117" max="13118" width="9.90625" style="56" bestFit="1" customWidth="1"/>
    <col min="13119" max="13119" width="9.08984375" style="56" bestFit="1" customWidth="1"/>
    <col min="13120" max="13120" width="10" style="56" customWidth="1"/>
    <col min="13121" max="13121" width="3.90625" style="56" customWidth="1"/>
    <col min="13122" max="13122" width="3.7265625" style="56" customWidth="1"/>
    <col min="13123" max="13123" width="20.08984375" style="56" customWidth="1"/>
    <col min="13124" max="13124" width="9.36328125" style="56" bestFit="1" customWidth="1"/>
    <col min="13125" max="13125" width="9.90625" style="56" bestFit="1" customWidth="1"/>
    <col min="13126" max="13126" width="10.453125" style="56" bestFit="1" customWidth="1"/>
    <col min="13127" max="13127" width="3.90625" style="56" customWidth="1"/>
    <col min="13128" max="13312" width="9" style="56"/>
    <col min="13313" max="13313" width="3.90625" style="56" customWidth="1"/>
    <col min="13314" max="13314" width="21" style="56" customWidth="1"/>
    <col min="13315" max="13353" width="9.26953125" style="56" bestFit="1" customWidth="1"/>
    <col min="13354" max="13354" width="10" style="56" bestFit="1" customWidth="1"/>
    <col min="13355" max="13355" width="9.26953125" style="56" bestFit="1" customWidth="1"/>
    <col min="13356" max="13356" width="10" style="56" bestFit="1" customWidth="1"/>
    <col min="13357" max="13360" width="9.26953125" style="56" bestFit="1" customWidth="1"/>
    <col min="13361" max="13362" width="10" style="56" bestFit="1" customWidth="1"/>
    <col min="13363" max="13363" width="9.26953125" style="56" bestFit="1" customWidth="1"/>
    <col min="13364" max="13365" width="10" style="56" bestFit="1" customWidth="1"/>
    <col min="13366" max="13366" width="10.6328125" style="56" bestFit="1" customWidth="1"/>
    <col min="13367" max="13367" width="9.6328125" style="56" bestFit="1" customWidth="1"/>
    <col min="13368" max="13368" width="11.08984375" style="56" bestFit="1" customWidth="1"/>
    <col min="13369" max="13369" width="5.7265625" style="56" customWidth="1"/>
    <col min="13370" max="13370" width="7" style="56" customWidth="1"/>
    <col min="13371" max="13371" width="3.6328125" style="56" customWidth="1"/>
    <col min="13372" max="13372" width="19.453125" style="56" customWidth="1"/>
    <col min="13373" max="13374" width="9.90625" style="56" bestFit="1" customWidth="1"/>
    <col min="13375" max="13375" width="9.08984375" style="56" bestFit="1" customWidth="1"/>
    <col min="13376" max="13376" width="10" style="56" customWidth="1"/>
    <col min="13377" max="13377" width="3.90625" style="56" customWidth="1"/>
    <col min="13378" max="13378" width="3.7265625" style="56" customWidth="1"/>
    <col min="13379" max="13379" width="20.08984375" style="56" customWidth="1"/>
    <col min="13380" max="13380" width="9.36328125" style="56" bestFit="1" customWidth="1"/>
    <col min="13381" max="13381" width="9.90625" style="56" bestFit="1" customWidth="1"/>
    <col min="13382" max="13382" width="10.453125" style="56" bestFit="1" customWidth="1"/>
    <col min="13383" max="13383" width="3.90625" style="56" customWidth="1"/>
    <col min="13384" max="13568" width="9" style="56"/>
    <col min="13569" max="13569" width="3.90625" style="56" customWidth="1"/>
    <col min="13570" max="13570" width="21" style="56" customWidth="1"/>
    <col min="13571" max="13609" width="9.26953125" style="56" bestFit="1" customWidth="1"/>
    <col min="13610" max="13610" width="10" style="56" bestFit="1" customWidth="1"/>
    <col min="13611" max="13611" width="9.26953125" style="56" bestFit="1" customWidth="1"/>
    <col min="13612" max="13612" width="10" style="56" bestFit="1" customWidth="1"/>
    <col min="13613" max="13616" width="9.26953125" style="56" bestFit="1" customWidth="1"/>
    <col min="13617" max="13618" width="10" style="56" bestFit="1" customWidth="1"/>
    <col min="13619" max="13619" width="9.26953125" style="56" bestFit="1" customWidth="1"/>
    <col min="13620" max="13621" width="10" style="56" bestFit="1" customWidth="1"/>
    <col min="13622" max="13622" width="10.6328125" style="56" bestFit="1" customWidth="1"/>
    <col min="13623" max="13623" width="9.6328125" style="56" bestFit="1" customWidth="1"/>
    <col min="13624" max="13624" width="11.08984375" style="56" bestFit="1" customWidth="1"/>
    <col min="13625" max="13625" width="5.7265625" style="56" customWidth="1"/>
    <col min="13626" max="13626" width="7" style="56" customWidth="1"/>
    <col min="13627" max="13627" width="3.6328125" style="56" customWidth="1"/>
    <col min="13628" max="13628" width="19.453125" style="56" customWidth="1"/>
    <col min="13629" max="13630" width="9.90625" style="56" bestFit="1" customWidth="1"/>
    <col min="13631" max="13631" width="9.08984375" style="56" bestFit="1" customWidth="1"/>
    <col min="13632" max="13632" width="10" style="56" customWidth="1"/>
    <col min="13633" max="13633" width="3.90625" style="56" customWidth="1"/>
    <col min="13634" max="13634" width="3.7265625" style="56" customWidth="1"/>
    <col min="13635" max="13635" width="20.08984375" style="56" customWidth="1"/>
    <col min="13636" max="13636" width="9.36328125" style="56" bestFit="1" customWidth="1"/>
    <col min="13637" max="13637" width="9.90625" style="56" bestFit="1" customWidth="1"/>
    <col min="13638" max="13638" width="10.453125" style="56" bestFit="1" customWidth="1"/>
    <col min="13639" max="13639" width="3.90625" style="56" customWidth="1"/>
    <col min="13640" max="13824" width="9" style="56"/>
    <col min="13825" max="13825" width="3.90625" style="56" customWidth="1"/>
    <col min="13826" max="13826" width="21" style="56" customWidth="1"/>
    <col min="13827" max="13865" width="9.26953125" style="56" bestFit="1" customWidth="1"/>
    <col min="13866" max="13866" width="10" style="56" bestFit="1" customWidth="1"/>
    <col min="13867" max="13867" width="9.26953125" style="56" bestFit="1" customWidth="1"/>
    <col min="13868" max="13868" width="10" style="56" bestFit="1" customWidth="1"/>
    <col min="13869" max="13872" width="9.26953125" style="56" bestFit="1" customWidth="1"/>
    <col min="13873" max="13874" width="10" style="56" bestFit="1" customWidth="1"/>
    <col min="13875" max="13875" width="9.26953125" style="56" bestFit="1" customWidth="1"/>
    <col min="13876" max="13877" width="10" style="56" bestFit="1" customWidth="1"/>
    <col min="13878" max="13878" width="10.6328125" style="56" bestFit="1" customWidth="1"/>
    <col min="13879" max="13879" width="9.6328125" style="56" bestFit="1" customWidth="1"/>
    <col min="13880" max="13880" width="11.08984375" style="56" bestFit="1" customWidth="1"/>
    <col min="13881" max="13881" width="5.7265625" style="56" customWidth="1"/>
    <col min="13882" max="13882" width="7" style="56" customWidth="1"/>
    <col min="13883" max="13883" width="3.6328125" style="56" customWidth="1"/>
    <col min="13884" max="13884" width="19.453125" style="56" customWidth="1"/>
    <col min="13885" max="13886" width="9.90625" style="56" bestFit="1" customWidth="1"/>
    <col min="13887" max="13887" width="9.08984375" style="56" bestFit="1" customWidth="1"/>
    <col min="13888" max="13888" width="10" style="56" customWidth="1"/>
    <col min="13889" max="13889" width="3.90625" style="56" customWidth="1"/>
    <col min="13890" max="13890" width="3.7265625" style="56" customWidth="1"/>
    <col min="13891" max="13891" width="20.08984375" style="56" customWidth="1"/>
    <col min="13892" max="13892" width="9.36328125" style="56" bestFit="1" customWidth="1"/>
    <col min="13893" max="13893" width="9.90625" style="56" bestFit="1" customWidth="1"/>
    <col min="13894" max="13894" width="10.453125" style="56" bestFit="1" customWidth="1"/>
    <col min="13895" max="13895" width="3.90625" style="56" customWidth="1"/>
    <col min="13896" max="14080" width="9" style="56"/>
    <col min="14081" max="14081" width="3.90625" style="56" customWidth="1"/>
    <col min="14082" max="14082" width="21" style="56" customWidth="1"/>
    <col min="14083" max="14121" width="9.26953125" style="56" bestFit="1" customWidth="1"/>
    <col min="14122" max="14122" width="10" style="56" bestFit="1" customWidth="1"/>
    <col min="14123" max="14123" width="9.26953125" style="56" bestFit="1" customWidth="1"/>
    <col min="14124" max="14124" width="10" style="56" bestFit="1" customWidth="1"/>
    <col min="14125" max="14128" width="9.26953125" style="56" bestFit="1" customWidth="1"/>
    <col min="14129" max="14130" width="10" style="56" bestFit="1" customWidth="1"/>
    <col min="14131" max="14131" width="9.26953125" style="56" bestFit="1" customWidth="1"/>
    <col min="14132" max="14133" width="10" style="56" bestFit="1" customWidth="1"/>
    <col min="14134" max="14134" width="10.6328125" style="56" bestFit="1" customWidth="1"/>
    <col min="14135" max="14135" width="9.6328125" style="56" bestFit="1" customWidth="1"/>
    <col min="14136" max="14136" width="11.08984375" style="56" bestFit="1" customWidth="1"/>
    <col min="14137" max="14137" width="5.7265625" style="56" customWidth="1"/>
    <col min="14138" max="14138" width="7" style="56" customWidth="1"/>
    <col min="14139" max="14139" width="3.6328125" style="56" customWidth="1"/>
    <col min="14140" max="14140" width="19.453125" style="56" customWidth="1"/>
    <col min="14141" max="14142" width="9.90625" style="56" bestFit="1" customWidth="1"/>
    <col min="14143" max="14143" width="9.08984375" style="56" bestFit="1" customWidth="1"/>
    <col min="14144" max="14144" width="10" style="56" customWidth="1"/>
    <col min="14145" max="14145" width="3.90625" style="56" customWidth="1"/>
    <col min="14146" max="14146" width="3.7265625" style="56" customWidth="1"/>
    <col min="14147" max="14147" width="20.08984375" style="56" customWidth="1"/>
    <col min="14148" max="14148" width="9.36328125" style="56" bestFit="1" customWidth="1"/>
    <col min="14149" max="14149" width="9.90625" style="56" bestFit="1" customWidth="1"/>
    <col min="14150" max="14150" width="10.453125" style="56" bestFit="1" customWidth="1"/>
    <col min="14151" max="14151" width="3.90625" style="56" customWidth="1"/>
    <col min="14152" max="14336" width="9" style="56"/>
    <col min="14337" max="14337" width="3.90625" style="56" customWidth="1"/>
    <col min="14338" max="14338" width="21" style="56" customWidth="1"/>
    <col min="14339" max="14377" width="9.26953125" style="56" bestFit="1" customWidth="1"/>
    <col min="14378" max="14378" width="10" style="56" bestFit="1" customWidth="1"/>
    <col min="14379" max="14379" width="9.26953125" style="56" bestFit="1" customWidth="1"/>
    <col min="14380" max="14380" width="10" style="56" bestFit="1" customWidth="1"/>
    <col min="14381" max="14384" width="9.26953125" style="56" bestFit="1" customWidth="1"/>
    <col min="14385" max="14386" width="10" style="56" bestFit="1" customWidth="1"/>
    <col min="14387" max="14387" width="9.26953125" style="56" bestFit="1" customWidth="1"/>
    <col min="14388" max="14389" width="10" style="56" bestFit="1" customWidth="1"/>
    <col min="14390" max="14390" width="10.6328125" style="56" bestFit="1" customWidth="1"/>
    <col min="14391" max="14391" width="9.6328125" style="56" bestFit="1" customWidth="1"/>
    <col min="14392" max="14392" width="11.08984375" style="56" bestFit="1" customWidth="1"/>
    <col min="14393" max="14393" width="5.7265625" style="56" customWidth="1"/>
    <col min="14394" max="14394" width="7" style="56" customWidth="1"/>
    <col min="14395" max="14395" width="3.6328125" style="56" customWidth="1"/>
    <col min="14396" max="14396" width="19.453125" style="56" customWidth="1"/>
    <col min="14397" max="14398" width="9.90625" style="56" bestFit="1" customWidth="1"/>
    <col min="14399" max="14399" width="9.08984375" style="56" bestFit="1" customWidth="1"/>
    <col min="14400" max="14400" width="10" style="56" customWidth="1"/>
    <col min="14401" max="14401" width="3.90625" style="56" customWidth="1"/>
    <col min="14402" max="14402" width="3.7265625" style="56" customWidth="1"/>
    <col min="14403" max="14403" width="20.08984375" style="56" customWidth="1"/>
    <col min="14404" max="14404" width="9.36328125" style="56" bestFit="1" customWidth="1"/>
    <col min="14405" max="14405" width="9.90625" style="56" bestFit="1" customWidth="1"/>
    <col min="14406" max="14406" width="10.453125" style="56" bestFit="1" customWidth="1"/>
    <col min="14407" max="14407" width="3.90625" style="56" customWidth="1"/>
    <col min="14408" max="14592" width="9" style="56"/>
    <col min="14593" max="14593" width="3.90625" style="56" customWidth="1"/>
    <col min="14594" max="14594" width="21" style="56" customWidth="1"/>
    <col min="14595" max="14633" width="9.26953125" style="56" bestFit="1" customWidth="1"/>
    <col min="14634" max="14634" width="10" style="56" bestFit="1" customWidth="1"/>
    <col min="14635" max="14635" width="9.26953125" style="56" bestFit="1" customWidth="1"/>
    <col min="14636" max="14636" width="10" style="56" bestFit="1" customWidth="1"/>
    <col min="14637" max="14640" width="9.26953125" style="56" bestFit="1" customWidth="1"/>
    <col min="14641" max="14642" width="10" style="56" bestFit="1" customWidth="1"/>
    <col min="14643" max="14643" width="9.26953125" style="56" bestFit="1" customWidth="1"/>
    <col min="14644" max="14645" width="10" style="56" bestFit="1" customWidth="1"/>
    <col min="14646" max="14646" width="10.6328125" style="56" bestFit="1" customWidth="1"/>
    <col min="14647" max="14647" width="9.6328125" style="56" bestFit="1" customWidth="1"/>
    <col min="14648" max="14648" width="11.08984375" style="56" bestFit="1" customWidth="1"/>
    <col min="14649" max="14649" width="5.7265625" style="56" customWidth="1"/>
    <col min="14650" max="14650" width="7" style="56" customWidth="1"/>
    <col min="14651" max="14651" width="3.6328125" style="56" customWidth="1"/>
    <col min="14652" max="14652" width="19.453125" style="56" customWidth="1"/>
    <col min="14653" max="14654" width="9.90625" style="56" bestFit="1" customWidth="1"/>
    <col min="14655" max="14655" width="9.08984375" style="56" bestFit="1" customWidth="1"/>
    <col min="14656" max="14656" width="10" style="56" customWidth="1"/>
    <col min="14657" max="14657" width="3.90625" style="56" customWidth="1"/>
    <col min="14658" max="14658" width="3.7265625" style="56" customWidth="1"/>
    <col min="14659" max="14659" width="20.08984375" style="56" customWidth="1"/>
    <col min="14660" max="14660" width="9.36328125" style="56" bestFit="1" customWidth="1"/>
    <col min="14661" max="14661" width="9.90625" style="56" bestFit="1" customWidth="1"/>
    <col min="14662" max="14662" width="10.453125" style="56" bestFit="1" customWidth="1"/>
    <col min="14663" max="14663" width="3.90625" style="56" customWidth="1"/>
    <col min="14664" max="14848" width="9" style="56"/>
    <col min="14849" max="14849" width="3.90625" style="56" customWidth="1"/>
    <col min="14850" max="14850" width="21" style="56" customWidth="1"/>
    <col min="14851" max="14889" width="9.26953125" style="56" bestFit="1" customWidth="1"/>
    <col min="14890" max="14890" width="10" style="56" bestFit="1" customWidth="1"/>
    <col min="14891" max="14891" width="9.26953125" style="56" bestFit="1" customWidth="1"/>
    <col min="14892" max="14892" width="10" style="56" bestFit="1" customWidth="1"/>
    <col min="14893" max="14896" width="9.26953125" style="56" bestFit="1" customWidth="1"/>
    <col min="14897" max="14898" width="10" style="56" bestFit="1" customWidth="1"/>
    <col min="14899" max="14899" width="9.26953125" style="56" bestFit="1" customWidth="1"/>
    <col min="14900" max="14901" width="10" style="56" bestFit="1" customWidth="1"/>
    <col min="14902" max="14902" width="10.6328125" style="56" bestFit="1" customWidth="1"/>
    <col min="14903" max="14903" width="9.6328125" style="56" bestFit="1" customWidth="1"/>
    <col min="14904" max="14904" width="11.08984375" style="56" bestFit="1" customWidth="1"/>
    <col min="14905" max="14905" width="5.7265625" style="56" customWidth="1"/>
    <col min="14906" max="14906" width="7" style="56" customWidth="1"/>
    <col min="14907" max="14907" width="3.6328125" style="56" customWidth="1"/>
    <col min="14908" max="14908" width="19.453125" style="56" customWidth="1"/>
    <col min="14909" max="14910" width="9.90625" style="56" bestFit="1" customWidth="1"/>
    <col min="14911" max="14911" width="9.08984375" style="56" bestFit="1" customWidth="1"/>
    <col min="14912" max="14912" width="10" style="56" customWidth="1"/>
    <col min="14913" max="14913" width="3.90625" style="56" customWidth="1"/>
    <col min="14914" max="14914" width="3.7265625" style="56" customWidth="1"/>
    <col min="14915" max="14915" width="20.08984375" style="56" customWidth="1"/>
    <col min="14916" max="14916" width="9.36328125" style="56" bestFit="1" customWidth="1"/>
    <col min="14917" max="14917" width="9.90625" style="56" bestFit="1" customWidth="1"/>
    <col min="14918" max="14918" width="10.453125" style="56" bestFit="1" customWidth="1"/>
    <col min="14919" max="14919" width="3.90625" style="56" customWidth="1"/>
    <col min="14920" max="15104" width="9" style="56"/>
    <col min="15105" max="15105" width="3.90625" style="56" customWidth="1"/>
    <col min="15106" max="15106" width="21" style="56" customWidth="1"/>
    <col min="15107" max="15145" width="9.26953125" style="56" bestFit="1" customWidth="1"/>
    <col min="15146" max="15146" width="10" style="56" bestFit="1" customWidth="1"/>
    <col min="15147" max="15147" width="9.26953125" style="56" bestFit="1" customWidth="1"/>
    <col min="15148" max="15148" width="10" style="56" bestFit="1" customWidth="1"/>
    <col min="15149" max="15152" width="9.26953125" style="56" bestFit="1" customWidth="1"/>
    <col min="15153" max="15154" width="10" style="56" bestFit="1" customWidth="1"/>
    <col min="15155" max="15155" width="9.26953125" style="56" bestFit="1" customWidth="1"/>
    <col min="15156" max="15157" width="10" style="56" bestFit="1" customWidth="1"/>
    <col min="15158" max="15158" width="10.6328125" style="56" bestFit="1" customWidth="1"/>
    <col min="15159" max="15159" width="9.6328125" style="56" bestFit="1" customWidth="1"/>
    <col min="15160" max="15160" width="11.08984375" style="56" bestFit="1" customWidth="1"/>
    <col min="15161" max="15161" width="5.7265625" style="56" customWidth="1"/>
    <col min="15162" max="15162" width="7" style="56" customWidth="1"/>
    <col min="15163" max="15163" width="3.6328125" style="56" customWidth="1"/>
    <col min="15164" max="15164" width="19.453125" style="56" customWidth="1"/>
    <col min="15165" max="15166" width="9.90625" style="56" bestFit="1" customWidth="1"/>
    <col min="15167" max="15167" width="9.08984375" style="56" bestFit="1" customWidth="1"/>
    <col min="15168" max="15168" width="10" style="56" customWidth="1"/>
    <col min="15169" max="15169" width="3.90625" style="56" customWidth="1"/>
    <col min="15170" max="15170" width="3.7265625" style="56" customWidth="1"/>
    <col min="15171" max="15171" width="20.08984375" style="56" customWidth="1"/>
    <col min="15172" max="15172" width="9.36328125" style="56" bestFit="1" customWidth="1"/>
    <col min="15173" max="15173" width="9.90625" style="56" bestFit="1" customWidth="1"/>
    <col min="15174" max="15174" width="10.453125" style="56" bestFit="1" customWidth="1"/>
    <col min="15175" max="15175" width="3.90625" style="56" customWidth="1"/>
    <col min="15176" max="15360" width="9" style="56"/>
    <col min="15361" max="15361" width="3.90625" style="56" customWidth="1"/>
    <col min="15362" max="15362" width="21" style="56" customWidth="1"/>
    <col min="15363" max="15401" width="9.26953125" style="56" bestFit="1" customWidth="1"/>
    <col min="15402" max="15402" width="10" style="56" bestFit="1" customWidth="1"/>
    <col min="15403" max="15403" width="9.26953125" style="56" bestFit="1" customWidth="1"/>
    <col min="15404" max="15404" width="10" style="56" bestFit="1" customWidth="1"/>
    <col min="15405" max="15408" width="9.26953125" style="56" bestFit="1" customWidth="1"/>
    <col min="15409" max="15410" width="10" style="56" bestFit="1" customWidth="1"/>
    <col min="15411" max="15411" width="9.26953125" style="56" bestFit="1" customWidth="1"/>
    <col min="15412" max="15413" width="10" style="56" bestFit="1" customWidth="1"/>
    <col min="15414" max="15414" width="10.6328125" style="56" bestFit="1" customWidth="1"/>
    <col min="15415" max="15415" width="9.6328125" style="56" bestFit="1" customWidth="1"/>
    <col min="15416" max="15416" width="11.08984375" style="56" bestFit="1" customWidth="1"/>
    <col min="15417" max="15417" width="5.7265625" style="56" customWidth="1"/>
    <col min="15418" max="15418" width="7" style="56" customWidth="1"/>
    <col min="15419" max="15419" width="3.6328125" style="56" customWidth="1"/>
    <col min="15420" max="15420" width="19.453125" style="56" customWidth="1"/>
    <col min="15421" max="15422" width="9.90625" style="56" bestFit="1" customWidth="1"/>
    <col min="15423" max="15423" width="9.08984375" style="56" bestFit="1" customWidth="1"/>
    <col min="15424" max="15424" width="10" style="56" customWidth="1"/>
    <col min="15425" max="15425" width="3.90625" style="56" customWidth="1"/>
    <col min="15426" max="15426" width="3.7265625" style="56" customWidth="1"/>
    <col min="15427" max="15427" width="20.08984375" style="56" customWidth="1"/>
    <col min="15428" max="15428" width="9.36328125" style="56" bestFit="1" customWidth="1"/>
    <col min="15429" max="15429" width="9.90625" style="56" bestFit="1" customWidth="1"/>
    <col min="15430" max="15430" width="10.453125" style="56" bestFit="1" customWidth="1"/>
    <col min="15431" max="15431" width="3.90625" style="56" customWidth="1"/>
    <col min="15432" max="15616" width="9" style="56"/>
    <col min="15617" max="15617" width="3.90625" style="56" customWidth="1"/>
    <col min="15618" max="15618" width="21" style="56" customWidth="1"/>
    <col min="15619" max="15657" width="9.26953125" style="56" bestFit="1" customWidth="1"/>
    <col min="15658" max="15658" width="10" style="56" bestFit="1" customWidth="1"/>
    <col min="15659" max="15659" width="9.26953125" style="56" bestFit="1" customWidth="1"/>
    <col min="15660" max="15660" width="10" style="56" bestFit="1" customWidth="1"/>
    <col min="15661" max="15664" width="9.26953125" style="56" bestFit="1" customWidth="1"/>
    <col min="15665" max="15666" width="10" style="56" bestFit="1" customWidth="1"/>
    <col min="15667" max="15667" width="9.26953125" style="56" bestFit="1" customWidth="1"/>
    <col min="15668" max="15669" width="10" style="56" bestFit="1" customWidth="1"/>
    <col min="15670" max="15670" width="10.6328125" style="56" bestFit="1" customWidth="1"/>
    <col min="15671" max="15671" width="9.6328125" style="56" bestFit="1" customWidth="1"/>
    <col min="15672" max="15672" width="11.08984375" style="56" bestFit="1" customWidth="1"/>
    <col min="15673" max="15673" width="5.7265625" style="56" customWidth="1"/>
    <col min="15674" max="15674" width="7" style="56" customWidth="1"/>
    <col min="15675" max="15675" width="3.6328125" style="56" customWidth="1"/>
    <col min="15676" max="15676" width="19.453125" style="56" customWidth="1"/>
    <col min="15677" max="15678" width="9.90625" style="56" bestFit="1" customWidth="1"/>
    <col min="15679" max="15679" width="9.08984375" style="56" bestFit="1" customWidth="1"/>
    <col min="15680" max="15680" width="10" style="56" customWidth="1"/>
    <col min="15681" max="15681" width="3.90625" style="56" customWidth="1"/>
    <col min="15682" max="15682" width="3.7265625" style="56" customWidth="1"/>
    <col min="15683" max="15683" width="20.08984375" style="56" customWidth="1"/>
    <col min="15684" max="15684" width="9.36328125" style="56" bestFit="1" customWidth="1"/>
    <col min="15685" max="15685" width="9.90625" style="56" bestFit="1" customWidth="1"/>
    <col min="15686" max="15686" width="10.453125" style="56" bestFit="1" customWidth="1"/>
    <col min="15687" max="15687" width="3.90625" style="56" customWidth="1"/>
    <col min="15688" max="15872" width="9" style="56"/>
    <col min="15873" max="15873" width="3.90625" style="56" customWidth="1"/>
    <col min="15874" max="15874" width="21" style="56" customWidth="1"/>
    <col min="15875" max="15913" width="9.26953125" style="56" bestFit="1" customWidth="1"/>
    <col min="15914" max="15914" width="10" style="56" bestFit="1" customWidth="1"/>
    <col min="15915" max="15915" width="9.26953125" style="56" bestFit="1" customWidth="1"/>
    <col min="15916" max="15916" width="10" style="56" bestFit="1" customWidth="1"/>
    <col min="15917" max="15920" width="9.26953125" style="56" bestFit="1" customWidth="1"/>
    <col min="15921" max="15922" width="10" style="56" bestFit="1" customWidth="1"/>
    <col min="15923" max="15923" width="9.26953125" style="56" bestFit="1" customWidth="1"/>
    <col min="15924" max="15925" width="10" style="56" bestFit="1" customWidth="1"/>
    <col min="15926" max="15926" width="10.6328125" style="56" bestFit="1" customWidth="1"/>
    <col min="15927" max="15927" width="9.6328125" style="56" bestFit="1" customWidth="1"/>
    <col min="15928" max="15928" width="11.08984375" style="56" bestFit="1" customWidth="1"/>
    <col min="15929" max="15929" width="5.7265625" style="56" customWidth="1"/>
    <col min="15930" max="15930" width="7" style="56" customWidth="1"/>
    <col min="15931" max="15931" width="3.6328125" style="56" customWidth="1"/>
    <col min="15932" max="15932" width="19.453125" style="56" customWidth="1"/>
    <col min="15933" max="15934" width="9.90625" style="56" bestFit="1" customWidth="1"/>
    <col min="15935" max="15935" width="9.08984375" style="56" bestFit="1" customWidth="1"/>
    <col min="15936" max="15936" width="10" style="56" customWidth="1"/>
    <col min="15937" max="15937" width="3.90625" style="56" customWidth="1"/>
    <col min="15938" max="15938" width="3.7265625" style="56" customWidth="1"/>
    <col min="15939" max="15939" width="20.08984375" style="56" customWidth="1"/>
    <col min="15940" max="15940" width="9.36328125" style="56" bestFit="1" customWidth="1"/>
    <col min="15941" max="15941" width="9.90625" style="56" bestFit="1" customWidth="1"/>
    <col min="15942" max="15942" width="10.453125" style="56" bestFit="1" customWidth="1"/>
    <col min="15943" max="15943" width="3.90625" style="56" customWidth="1"/>
    <col min="15944" max="16128" width="9" style="56"/>
    <col min="16129" max="16129" width="3.90625" style="56" customWidth="1"/>
    <col min="16130" max="16130" width="21" style="56" customWidth="1"/>
    <col min="16131" max="16169" width="9.26953125" style="56" bestFit="1" customWidth="1"/>
    <col min="16170" max="16170" width="10" style="56" bestFit="1" customWidth="1"/>
    <col min="16171" max="16171" width="9.26953125" style="56" bestFit="1" customWidth="1"/>
    <col min="16172" max="16172" width="10" style="56" bestFit="1" customWidth="1"/>
    <col min="16173" max="16176" width="9.26953125" style="56" bestFit="1" customWidth="1"/>
    <col min="16177" max="16178" width="10" style="56" bestFit="1" customWidth="1"/>
    <col min="16179" max="16179" width="9.26953125" style="56" bestFit="1" customWidth="1"/>
    <col min="16180" max="16181" width="10" style="56" bestFit="1" customWidth="1"/>
    <col min="16182" max="16182" width="10.6328125" style="56" bestFit="1" customWidth="1"/>
    <col min="16183" max="16183" width="9.6328125" style="56" bestFit="1" customWidth="1"/>
    <col min="16184" max="16184" width="11.08984375" style="56" bestFit="1" customWidth="1"/>
    <col min="16185" max="16185" width="5.7265625" style="56" customWidth="1"/>
    <col min="16186" max="16186" width="7" style="56" customWidth="1"/>
    <col min="16187" max="16187" width="3.6328125" style="56" customWidth="1"/>
    <col min="16188" max="16188" width="19.453125" style="56" customWidth="1"/>
    <col min="16189" max="16190" width="9.90625" style="56" bestFit="1" customWidth="1"/>
    <col min="16191" max="16191" width="9.08984375" style="56" bestFit="1" customWidth="1"/>
    <col min="16192" max="16192" width="10" style="56" customWidth="1"/>
    <col min="16193" max="16193" width="3.90625" style="56" customWidth="1"/>
    <col min="16194" max="16194" width="3.7265625" style="56" customWidth="1"/>
    <col min="16195" max="16195" width="20.08984375" style="56" customWidth="1"/>
    <col min="16196" max="16196" width="9.36328125" style="56" bestFit="1" customWidth="1"/>
    <col min="16197" max="16197" width="9.90625" style="56" bestFit="1" customWidth="1"/>
    <col min="16198" max="16198" width="10.453125" style="56" bestFit="1" customWidth="1"/>
    <col min="16199" max="16199" width="3.90625" style="56" customWidth="1"/>
    <col min="16200" max="16384" width="9" style="56"/>
  </cols>
  <sheetData>
    <row r="1" spans="1:71" x14ac:dyDescent="0.2">
      <c r="A1" s="236" t="s">
        <v>397</v>
      </c>
      <c r="E1" s="237" t="s">
        <v>611</v>
      </c>
      <c r="F1" s="238"/>
      <c r="G1" s="56" t="s">
        <v>177</v>
      </c>
      <c r="BG1" s="236" t="s">
        <v>398</v>
      </c>
      <c r="BJ1" s="56" t="s">
        <v>177</v>
      </c>
      <c r="BN1" s="236" t="s">
        <v>399</v>
      </c>
      <c r="BQ1" s="56" t="s">
        <v>177</v>
      </c>
    </row>
    <row r="2" spans="1:71" x14ac:dyDescent="0.2">
      <c r="A2" s="56" t="s">
        <v>400</v>
      </c>
      <c r="BC2" s="239" t="s">
        <v>0</v>
      </c>
      <c r="BG2" s="56" t="s">
        <v>401</v>
      </c>
      <c r="BN2" s="236" t="s">
        <v>402</v>
      </c>
    </row>
    <row r="3" spans="1:71" x14ac:dyDescent="0.2">
      <c r="A3" s="240" t="s">
        <v>1</v>
      </c>
      <c r="B3" s="241"/>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44">
        <v>40</v>
      </c>
      <c r="AQ3" s="245">
        <v>41</v>
      </c>
      <c r="AR3" s="245">
        <v>42</v>
      </c>
      <c r="AS3" s="245">
        <v>43</v>
      </c>
      <c r="AT3" s="245">
        <v>44</v>
      </c>
      <c r="AU3" s="245">
        <v>45</v>
      </c>
      <c r="AV3" s="245">
        <v>46</v>
      </c>
      <c r="AW3" s="244">
        <v>47</v>
      </c>
      <c r="AX3" s="245">
        <v>48</v>
      </c>
      <c r="AY3" s="246">
        <v>49</v>
      </c>
      <c r="AZ3" s="244">
        <v>50</v>
      </c>
      <c r="BA3" s="245">
        <v>51</v>
      </c>
      <c r="BB3" s="246">
        <v>52</v>
      </c>
      <c r="BC3" s="245">
        <v>53</v>
      </c>
      <c r="BD3" s="244">
        <v>54</v>
      </c>
      <c r="BE3" s="247"/>
      <c r="BG3" s="248" t="s">
        <v>1</v>
      </c>
      <c r="BH3" s="249"/>
      <c r="BI3" s="250" t="s">
        <v>412</v>
      </c>
      <c r="BJ3" s="251" t="s">
        <v>71</v>
      </c>
      <c r="BK3" s="252" t="s">
        <v>72</v>
      </c>
      <c r="BL3" s="250" t="s">
        <v>413</v>
      </c>
      <c r="BN3" s="248" t="s">
        <v>1</v>
      </c>
      <c r="BO3" s="249"/>
      <c r="BP3" s="248" t="s">
        <v>414</v>
      </c>
      <c r="BQ3" s="251" t="s">
        <v>415</v>
      </c>
      <c r="BR3" s="250" t="s">
        <v>402</v>
      </c>
    </row>
    <row r="4" spans="1:71" ht="50" x14ac:dyDescent="0.2">
      <c r="A4" s="253"/>
      <c r="B4" s="254"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257" t="s">
        <v>43</v>
      </c>
      <c r="AQ4" s="258" t="s">
        <v>52</v>
      </c>
      <c r="AR4" s="258" t="s">
        <v>44</v>
      </c>
      <c r="AS4" s="258" t="s">
        <v>45</v>
      </c>
      <c r="AT4" s="258" t="s">
        <v>433</v>
      </c>
      <c r="AU4" s="258" t="s">
        <v>434</v>
      </c>
      <c r="AV4" s="258" t="s">
        <v>46</v>
      </c>
      <c r="AW4" s="257" t="s">
        <v>435</v>
      </c>
      <c r="AX4" s="258" t="s">
        <v>436</v>
      </c>
      <c r="AY4" s="259" t="s">
        <v>437</v>
      </c>
      <c r="AZ4" s="257" t="s">
        <v>47</v>
      </c>
      <c r="BA4" s="258" t="s">
        <v>48</v>
      </c>
      <c r="BB4" s="259" t="s">
        <v>438</v>
      </c>
      <c r="BC4" s="258" t="s">
        <v>49</v>
      </c>
      <c r="BD4" s="257" t="s">
        <v>439</v>
      </c>
      <c r="BE4" s="260"/>
      <c r="BG4" s="261"/>
      <c r="BH4" s="262" t="s">
        <v>416</v>
      </c>
      <c r="BI4" s="263" t="s">
        <v>76</v>
      </c>
      <c r="BJ4" s="264" t="s">
        <v>77</v>
      </c>
      <c r="BK4" s="265" t="s">
        <v>78</v>
      </c>
      <c r="BL4" s="263" t="s">
        <v>440</v>
      </c>
      <c r="BN4" s="261"/>
      <c r="BO4" s="262" t="s">
        <v>416</v>
      </c>
      <c r="BP4" s="266" t="s">
        <v>84</v>
      </c>
      <c r="BQ4" s="264" t="s">
        <v>85</v>
      </c>
      <c r="BR4" s="263" t="s">
        <v>441</v>
      </c>
    </row>
    <row r="5" spans="1:71" x14ac:dyDescent="0.2">
      <c r="A5" s="267" t="s">
        <v>442</v>
      </c>
      <c r="B5" s="268" t="s">
        <v>443</v>
      </c>
      <c r="C5" s="269">
        <v>160</v>
      </c>
      <c r="D5" s="269">
        <v>0</v>
      </c>
      <c r="E5" s="269">
        <v>0</v>
      </c>
      <c r="F5" s="269">
        <v>0</v>
      </c>
      <c r="G5" s="269">
        <v>24</v>
      </c>
      <c r="H5" s="269">
        <v>1</v>
      </c>
      <c r="I5" s="269">
        <v>0</v>
      </c>
      <c r="J5" s="269">
        <v>2</v>
      </c>
      <c r="K5" s="269">
        <v>0</v>
      </c>
      <c r="L5" s="269">
        <v>1</v>
      </c>
      <c r="M5" s="269">
        <v>0</v>
      </c>
      <c r="N5" s="269">
        <v>0</v>
      </c>
      <c r="O5" s="269">
        <v>0</v>
      </c>
      <c r="P5" s="269">
        <v>0</v>
      </c>
      <c r="Q5" s="269">
        <v>0</v>
      </c>
      <c r="R5" s="269">
        <v>0</v>
      </c>
      <c r="S5" s="269">
        <v>0</v>
      </c>
      <c r="T5" s="269">
        <v>0</v>
      </c>
      <c r="U5" s="269">
        <v>0</v>
      </c>
      <c r="V5" s="269">
        <v>0</v>
      </c>
      <c r="W5" s="269">
        <v>0</v>
      </c>
      <c r="X5" s="269">
        <v>5</v>
      </c>
      <c r="Y5" s="269">
        <v>2</v>
      </c>
      <c r="Z5" s="269">
        <v>0</v>
      </c>
      <c r="AA5" s="269">
        <v>0</v>
      </c>
      <c r="AB5" s="269">
        <v>0</v>
      </c>
      <c r="AC5" s="269">
        <v>0</v>
      </c>
      <c r="AD5" s="269">
        <v>0</v>
      </c>
      <c r="AE5" s="269">
        <v>0</v>
      </c>
      <c r="AF5" s="269">
        <v>0</v>
      </c>
      <c r="AG5" s="269">
        <v>0</v>
      </c>
      <c r="AH5" s="269">
        <v>0</v>
      </c>
      <c r="AI5" s="269">
        <v>4</v>
      </c>
      <c r="AJ5" s="269">
        <v>3</v>
      </c>
      <c r="AK5" s="269">
        <v>1</v>
      </c>
      <c r="AL5" s="269">
        <v>0</v>
      </c>
      <c r="AM5" s="269">
        <v>15</v>
      </c>
      <c r="AN5" s="269">
        <v>0</v>
      </c>
      <c r="AO5" s="269">
        <v>0</v>
      </c>
      <c r="AP5" s="270">
        <v>218</v>
      </c>
      <c r="AQ5" s="269">
        <v>2</v>
      </c>
      <c r="AR5" s="269">
        <v>328</v>
      </c>
      <c r="AS5" s="269">
        <v>0</v>
      </c>
      <c r="AT5" s="269">
        <v>0</v>
      </c>
      <c r="AU5" s="269">
        <v>2</v>
      </c>
      <c r="AV5" s="269">
        <v>0</v>
      </c>
      <c r="AW5" s="270">
        <v>332</v>
      </c>
      <c r="AX5" s="269">
        <v>550</v>
      </c>
      <c r="AY5" s="270">
        <v>588</v>
      </c>
      <c r="AZ5" s="270">
        <v>920</v>
      </c>
      <c r="BA5" s="269">
        <v>1138</v>
      </c>
      <c r="BB5" s="270">
        <v>-6</v>
      </c>
      <c r="BC5" s="269">
        <v>914</v>
      </c>
      <c r="BD5" s="270">
        <v>1132</v>
      </c>
      <c r="BE5" s="271"/>
      <c r="BG5" s="267" t="s">
        <v>442</v>
      </c>
      <c r="BH5" s="272" t="s">
        <v>443</v>
      </c>
      <c r="BI5" s="273">
        <f>AX5</f>
        <v>550</v>
      </c>
      <c r="BJ5" s="274">
        <f>ABS(BB5)</f>
        <v>6</v>
      </c>
      <c r="BK5" s="275">
        <f>BJ5/BI5</f>
        <v>1.090909090909091E-2</v>
      </c>
      <c r="BL5" s="276">
        <f>1-BK5</f>
        <v>0.98909090909090913</v>
      </c>
      <c r="BM5" s="277"/>
      <c r="BN5" s="267" t="s">
        <v>442</v>
      </c>
      <c r="BO5" s="272" t="s">
        <v>443</v>
      </c>
      <c r="BP5" s="278">
        <f>AY5</f>
        <v>588</v>
      </c>
      <c r="BQ5" s="279">
        <f>ABS(BB5)</f>
        <v>6</v>
      </c>
      <c r="BR5" s="280">
        <f>BP5-BQ5</f>
        <v>582</v>
      </c>
      <c r="BS5" s="277"/>
    </row>
    <row r="6" spans="1:71" x14ac:dyDescent="0.2">
      <c r="A6" s="267" t="s">
        <v>444</v>
      </c>
      <c r="B6" s="268" t="s">
        <v>445</v>
      </c>
      <c r="C6" s="269">
        <v>0</v>
      </c>
      <c r="D6" s="269">
        <v>17</v>
      </c>
      <c r="E6" s="269">
        <v>0</v>
      </c>
      <c r="F6" s="269">
        <v>0</v>
      </c>
      <c r="G6" s="269">
        <v>0</v>
      </c>
      <c r="H6" s="269">
        <v>0</v>
      </c>
      <c r="I6" s="269">
        <v>49</v>
      </c>
      <c r="J6" s="269">
        <v>0</v>
      </c>
      <c r="K6" s="269">
        <v>0</v>
      </c>
      <c r="L6" s="269">
        <v>0</v>
      </c>
      <c r="M6" s="269">
        <v>0</v>
      </c>
      <c r="N6" s="269">
        <v>0</v>
      </c>
      <c r="O6" s="269">
        <v>0</v>
      </c>
      <c r="P6" s="269">
        <v>0</v>
      </c>
      <c r="Q6" s="269">
        <v>0</v>
      </c>
      <c r="R6" s="269">
        <v>0</v>
      </c>
      <c r="S6" s="269">
        <v>0</v>
      </c>
      <c r="T6" s="269">
        <v>0</v>
      </c>
      <c r="U6" s="269">
        <v>0</v>
      </c>
      <c r="V6" s="269">
        <v>0</v>
      </c>
      <c r="W6" s="269">
        <v>0</v>
      </c>
      <c r="X6" s="269">
        <v>0</v>
      </c>
      <c r="Y6" s="269">
        <v>0</v>
      </c>
      <c r="Z6" s="269">
        <v>0</v>
      </c>
      <c r="AA6" s="269">
        <v>0</v>
      </c>
      <c r="AB6" s="269">
        <v>0</v>
      </c>
      <c r="AC6" s="269">
        <v>0</v>
      </c>
      <c r="AD6" s="269">
        <v>0</v>
      </c>
      <c r="AE6" s="269">
        <v>0</v>
      </c>
      <c r="AF6" s="269">
        <v>0</v>
      </c>
      <c r="AG6" s="269">
        <v>0</v>
      </c>
      <c r="AH6" s="269">
        <v>0</v>
      </c>
      <c r="AI6" s="269">
        <v>0</v>
      </c>
      <c r="AJ6" s="269">
        <v>0</v>
      </c>
      <c r="AK6" s="269">
        <v>0</v>
      </c>
      <c r="AL6" s="269">
        <v>0</v>
      </c>
      <c r="AM6" s="269">
        <v>1</v>
      </c>
      <c r="AN6" s="269">
        <v>0</v>
      </c>
      <c r="AO6" s="269">
        <v>0</v>
      </c>
      <c r="AP6" s="270">
        <v>67</v>
      </c>
      <c r="AQ6" s="269">
        <v>0</v>
      </c>
      <c r="AR6" s="269">
        <v>17</v>
      </c>
      <c r="AS6" s="269">
        <v>0</v>
      </c>
      <c r="AT6" s="269">
        <v>0</v>
      </c>
      <c r="AU6" s="269">
        <v>0</v>
      </c>
      <c r="AV6" s="269">
        <v>40</v>
      </c>
      <c r="AW6" s="270">
        <v>57</v>
      </c>
      <c r="AX6" s="269">
        <v>124</v>
      </c>
      <c r="AY6" s="270">
        <v>9</v>
      </c>
      <c r="AZ6" s="270">
        <v>66</v>
      </c>
      <c r="BA6" s="269">
        <v>133</v>
      </c>
      <c r="BB6" s="270">
        <v>-3</v>
      </c>
      <c r="BC6" s="269">
        <v>63</v>
      </c>
      <c r="BD6" s="270">
        <v>130</v>
      </c>
      <c r="BE6" s="271"/>
      <c r="BG6" s="267" t="s">
        <v>444</v>
      </c>
      <c r="BH6" s="272" t="s">
        <v>445</v>
      </c>
      <c r="BI6" s="273">
        <f t="shared" ref="BI6:BI44" si="0">AX6</f>
        <v>124</v>
      </c>
      <c r="BJ6" s="274">
        <f t="shared" ref="BJ6:BJ44" si="1">ABS(BB6)</f>
        <v>3</v>
      </c>
      <c r="BK6" s="275">
        <f t="shared" ref="BK6:BK44" si="2">BJ6/BI6</f>
        <v>2.4193548387096774E-2</v>
      </c>
      <c r="BL6" s="276">
        <f t="shared" ref="BL6:BL44" si="3">1-BK6</f>
        <v>0.97580645161290325</v>
      </c>
      <c r="BM6" s="277"/>
      <c r="BN6" s="267" t="s">
        <v>444</v>
      </c>
      <c r="BO6" s="272" t="s">
        <v>445</v>
      </c>
      <c r="BP6" s="278">
        <f t="shared" ref="BP6:BP44" si="4">AY6</f>
        <v>9</v>
      </c>
      <c r="BQ6" s="279">
        <f t="shared" ref="BQ6:BQ44" si="5">ABS(BB6)</f>
        <v>3</v>
      </c>
      <c r="BR6" s="280">
        <f t="shared" ref="BR6:BR44" si="6">BP6-BQ6</f>
        <v>6</v>
      </c>
      <c r="BS6" s="277"/>
    </row>
    <row r="7" spans="1:71" x14ac:dyDescent="0.2">
      <c r="A7" s="267" t="s">
        <v>446</v>
      </c>
      <c r="B7" s="268" t="s">
        <v>249</v>
      </c>
      <c r="C7" s="269">
        <v>0</v>
      </c>
      <c r="D7" s="269">
        <v>0</v>
      </c>
      <c r="E7" s="269">
        <v>0</v>
      </c>
      <c r="F7" s="269">
        <v>0</v>
      </c>
      <c r="G7" s="269">
        <v>5</v>
      </c>
      <c r="H7" s="269">
        <v>0</v>
      </c>
      <c r="I7" s="269">
        <v>0</v>
      </c>
      <c r="J7" s="269">
        <v>0</v>
      </c>
      <c r="K7" s="269">
        <v>0</v>
      </c>
      <c r="L7" s="269">
        <v>0</v>
      </c>
      <c r="M7" s="269">
        <v>0</v>
      </c>
      <c r="N7" s="269">
        <v>0</v>
      </c>
      <c r="O7" s="269">
        <v>0</v>
      </c>
      <c r="P7" s="269">
        <v>0</v>
      </c>
      <c r="Q7" s="269">
        <v>0</v>
      </c>
      <c r="R7" s="269">
        <v>0</v>
      </c>
      <c r="S7" s="269">
        <v>0</v>
      </c>
      <c r="T7" s="269">
        <v>0</v>
      </c>
      <c r="U7" s="269">
        <v>0</v>
      </c>
      <c r="V7" s="269">
        <v>0</v>
      </c>
      <c r="W7" s="269">
        <v>0</v>
      </c>
      <c r="X7" s="269">
        <v>14</v>
      </c>
      <c r="Y7" s="269">
        <v>0</v>
      </c>
      <c r="Z7" s="269">
        <v>0</v>
      </c>
      <c r="AA7" s="269">
        <v>0</v>
      </c>
      <c r="AB7" s="269">
        <v>0</v>
      </c>
      <c r="AC7" s="269">
        <v>0</v>
      </c>
      <c r="AD7" s="269">
        <v>0</v>
      </c>
      <c r="AE7" s="269">
        <v>0</v>
      </c>
      <c r="AF7" s="269">
        <v>0</v>
      </c>
      <c r="AG7" s="269">
        <v>0</v>
      </c>
      <c r="AH7" s="269">
        <v>0</v>
      </c>
      <c r="AI7" s="269">
        <v>0</v>
      </c>
      <c r="AJ7" s="269">
        <v>0</v>
      </c>
      <c r="AK7" s="269">
        <v>0</v>
      </c>
      <c r="AL7" s="269">
        <v>0</v>
      </c>
      <c r="AM7" s="269">
        <v>3</v>
      </c>
      <c r="AN7" s="269">
        <v>0</v>
      </c>
      <c r="AO7" s="269">
        <v>0</v>
      </c>
      <c r="AP7" s="270">
        <v>22</v>
      </c>
      <c r="AQ7" s="269">
        <v>1</v>
      </c>
      <c r="AR7" s="269">
        <v>34</v>
      </c>
      <c r="AS7" s="269">
        <v>0</v>
      </c>
      <c r="AT7" s="269">
        <v>0</v>
      </c>
      <c r="AU7" s="269">
        <v>0</v>
      </c>
      <c r="AV7" s="269">
        <v>0</v>
      </c>
      <c r="AW7" s="270">
        <v>35</v>
      </c>
      <c r="AX7" s="269">
        <v>57</v>
      </c>
      <c r="AY7" s="270">
        <v>0</v>
      </c>
      <c r="AZ7" s="270">
        <v>35</v>
      </c>
      <c r="BA7" s="269">
        <v>57</v>
      </c>
      <c r="BB7" s="270">
        <v>-57</v>
      </c>
      <c r="BC7" s="269">
        <v>-22</v>
      </c>
      <c r="BD7" s="270">
        <v>0</v>
      </c>
      <c r="BE7" s="271"/>
      <c r="BG7" s="267" t="s">
        <v>446</v>
      </c>
      <c r="BH7" s="272" t="s">
        <v>249</v>
      </c>
      <c r="BI7" s="273">
        <f t="shared" si="0"/>
        <v>57</v>
      </c>
      <c r="BJ7" s="274">
        <f t="shared" si="1"/>
        <v>57</v>
      </c>
      <c r="BK7" s="275">
        <f t="shared" si="2"/>
        <v>1</v>
      </c>
      <c r="BL7" s="276">
        <f t="shared" si="3"/>
        <v>0</v>
      </c>
      <c r="BM7" s="277"/>
      <c r="BN7" s="267" t="s">
        <v>446</v>
      </c>
      <c r="BO7" s="272" t="s">
        <v>249</v>
      </c>
      <c r="BP7" s="278">
        <f t="shared" si="4"/>
        <v>0</v>
      </c>
      <c r="BQ7" s="279">
        <f t="shared" si="5"/>
        <v>57</v>
      </c>
      <c r="BR7" s="280">
        <f t="shared" si="6"/>
        <v>-57</v>
      </c>
      <c r="BS7" s="277"/>
    </row>
    <row r="8" spans="1:71" x14ac:dyDescent="0.2">
      <c r="A8" s="267" t="s">
        <v>447</v>
      </c>
      <c r="B8" s="268" t="s">
        <v>27</v>
      </c>
      <c r="C8" s="269">
        <v>0</v>
      </c>
      <c r="D8" s="269">
        <v>0</v>
      </c>
      <c r="E8" s="269">
        <v>0</v>
      </c>
      <c r="F8" s="269">
        <v>0</v>
      </c>
      <c r="G8" s="269">
        <v>0</v>
      </c>
      <c r="H8" s="269">
        <v>0</v>
      </c>
      <c r="I8" s="269">
        <v>2</v>
      </c>
      <c r="J8" s="269">
        <v>7</v>
      </c>
      <c r="K8" s="269">
        <v>14</v>
      </c>
      <c r="L8" s="269">
        <v>0</v>
      </c>
      <c r="M8" s="269">
        <v>48</v>
      </c>
      <c r="N8" s="269">
        <v>19</v>
      </c>
      <c r="O8" s="269">
        <v>49</v>
      </c>
      <c r="P8" s="269">
        <v>2</v>
      </c>
      <c r="Q8" s="269">
        <v>0</v>
      </c>
      <c r="R8" s="269">
        <v>0</v>
      </c>
      <c r="S8" s="269">
        <v>0</v>
      </c>
      <c r="T8" s="269">
        <v>0</v>
      </c>
      <c r="U8" s="269">
        <v>0</v>
      </c>
      <c r="V8" s="269">
        <v>0</v>
      </c>
      <c r="W8" s="269">
        <v>0</v>
      </c>
      <c r="X8" s="269">
        <v>1</v>
      </c>
      <c r="Y8" s="269">
        <v>15</v>
      </c>
      <c r="Z8" s="269">
        <v>16</v>
      </c>
      <c r="AA8" s="269">
        <v>0</v>
      </c>
      <c r="AB8" s="269">
        <v>0</v>
      </c>
      <c r="AC8" s="269">
        <v>0</v>
      </c>
      <c r="AD8" s="269">
        <v>0</v>
      </c>
      <c r="AE8" s="269">
        <v>0</v>
      </c>
      <c r="AF8" s="269">
        <v>0</v>
      </c>
      <c r="AG8" s="269">
        <v>0</v>
      </c>
      <c r="AH8" s="269">
        <v>0</v>
      </c>
      <c r="AI8" s="269">
        <v>0</v>
      </c>
      <c r="AJ8" s="269">
        <v>0</v>
      </c>
      <c r="AK8" s="269">
        <v>0</v>
      </c>
      <c r="AL8" s="269">
        <v>0</v>
      </c>
      <c r="AM8" s="269">
        <v>0</v>
      </c>
      <c r="AN8" s="269">
        <v>0</v>
      </c>
      <c r="AO8" s="269">
        <v>0</v>
      </c>
      <c r="AP8" s="270">
        <v>173</v>
      </c>
      <c r="AQ8" s="269">
        <v>0</v>
      </c>
      <c r="AR8" s="269">
        <v>-1</v>
      </c>
      <c r="AS8" s="269">
        <v>0</v>
      </c>
      <c r="AT8" s="269">
        <v>0</v>
      </c>
      <c r="AU8" s="269">
        <v>0</v>
      </c>
      <c r="AV8" s="269">
        <v>-5</v>
      </c>
      <c r="AW8" s="270">
        <v>-6</v>
      </c>
      <c r="AX8" s="269">
        <v>167</v>
      </c>
      <c r="AY8" s="270">
        <v>46</v>
      </c>
      <c r="AZ8" s="270">
        <v>40</v>
      </c>
      <c r="BA8" s="269">
        <v>213</v>
      </c>
      <c r="BB8" s="270">
        <v>-69</v>
      </c>
      <c r="BC8" s="269">
        <v>-29</v>
      </c>
      <c r="BD8" s="270">
        <v>144</v>
      </c>
      <c r="BE8" s="271"/>
      <c r="BG8" s="267" t="s">
        <v>447</v>
      </c>
      <c r="BH8" s="272" t="s">
        <v>27</v>
      </c>
      <c r="BI8" s="273">
        <f t="shared" si="0"/>
        <v>167</v>
      </c>
      <c r="BJ8" s="274">
        <f t="shared" si="1"/>
        <v>69</v>
      </c>
      <c r="BK8" s="275">
        <f t="shared" si="2"/>
        <v>0.41317365269461076</v>
      </c>
      <c r="BL8" s="276">
        <f t="shared" si="3"/>
        <v>0.58682634730538918</v>
      </c>
      <c r="BM8" s="277"/>
      <c r="BN8" s="267" t="s">
        <v>447</v>
      </c>
      <c r="BO8" s="272" t="s">
        <v>27</v>
      </c>
      <c r="BP8" s="278">
        <f t="shared" si="4"/>
        <v>46</v>
      </c>
      <c r="BQ8" s="279">
        <f t="shared" si="5"/>
        <v>69</v>
      </c>
      <c r="BR8" s="280">
        <f t="shared" si="6"/>
        <v>-23</v>
      </c>
      <c r="BS8" s="277"/>
    </row>
    <row r="9" spans="1:71" x14ac:dyDescent="0.2">
      <c r="A9" s="267" t="s">
        <v>448</v>
      </c>
      <c r="B9" s="268" t="s">
        <v>190</v>
      </c>
      <c r="C9" s="269">
        <v>149</v>
      </c>
      <c r="D9" s="269">
        <v>5</v>
      </c>
      <c r="E9" s="269">
        <v>0</v>
      </c>
      <c r="F9" s="269">
        <v>0</v>
      </c>
      <c r="G9" s="269">
        <v>25</v>
      </c>
      <c r="H9" s="269">
        <v>1</v>
      </c>
      <c r="I9" s="269">
        <v>2</v>
      </c>
      <c r="J9" s="269">
        <v>10</v>
      </c>
      <c r="K9" s="269">
        <v>0</v>
      </c>
      <c r="L9" s="269">
        <v>0</v>
      </c>
      <c r="M9" s="269">
        <v>0</v>
      </c>
      <c r="N9" s="269">
        <v>0</v>
      </c>
      <c r="O9" s="269">
        <v>0</v>
      </c>
      <c r="P9" s="269">
        <v>0</v>
      </c>
      <c r="Q9" s="269">
        <v>0</v>
      </c>
      <c r="R9" s="269">
        <v>0</v>
      </c>
      <c r="S9" s="269">
        <v>0</v>
      </c>
      <c r="T9" s="269">
        <v>0</v>
      </c>
      <c r="U9" s="269">
        <v>0</v>
      </c>
      <c r="V9" s="269">
        <v>0</v>
      </c>
      <c r="W9" s="269">
        <v>0</v>
      </c>
      <c r="X9" s="269">
        <v>6</v>
      </c>
      <c r="Y9" s="269">
        <v>0</v>
      </c>
      <c r="Z9" s="269">
        <v>0</v>
      </c>
      <c r="AA9" s="269">
        <v>0</v>
      </c>
      <c r="AB9" s="269">
        <v>0</v>
      </c>
      <c r="AC9" s="269">
        <v>0</v>
      </c>
      <c r="AD9" s="269">
        <v>0</v>
      </c>
      <c r="AE9" s="269">
        <v>0</v>
      </c>
      <c r="AF9" s="269">
        <v>2</v>
      </c>
      <c r="AG9" s="269">
        <v>0</v>
      </c>
      <c r="AH9" s="269">
        <v>1</v>
      </c>
      <c r="AI9" s="269">
        <v>12</v>
      </c>
      <c r="AJ9" s="269">
        <v>10</v>
      </c>
      <c r="AK9" s="269">
        <v>0</v>
      </c>
      <c r="AL9" s="269">
        <v>0</v>
      </c>
      <c r="AM9" s="269">
        <v>122</v>
      </c>
      <c r="AN9" s="269">
        <v>0</v>
      </c>
      <c r="AO9" s="269">
        <v>1</v>
      </c>
      <c r="AP9" s="270">
        <v>346</v>
      </c>
      <c r="AQ9" s="269">
        <v>37</v>
      </c>
      <c r="AR9" s="269">
        <v>2467</v>
      </c>
      <c r="AS9" s="269">
        <v>0</v>
      </c>
      <c r="AT9" s="269">
        <v>0</v>
      </c>
      <c r="AU9" s="269">
        <v>0</v>
      </c>
      <c r="AV9" s="269">
        <v>0</v>
      </c>
      <c r="AW9" s="270">
        <v>2504</v>
      </c>
      <c r="AX9" s="269">
        <v>2850</v>
      </c>
      <c r="AY9" s="270">
        <v>102</v>
      </c>
      <c r="AZ9" s="270">
        <v>2606</v>
      </c>
      <c r="BA9" s="269">
        <v>2952</v>
      </c>
      <c r="BB9" s="270">
        <v>-2836</v>
      </c>
      <c r="BC9" s="269">
        <v>-230</v>
      </c>
      <c r="BD9" s="270">
        <v>116</v>
      </c>
      <c r="BE9" s="271"/>
      <c r="BG9" s="267" t="s">
        <v>448</v>
      </c>
      <c r="BH9" s="272" t="s">
        <v>190</v>
      </c>
      <c r="BI9" s="273">
        <f t="shared" si="0"/>
        <v>2850</v>
      </c>
      <c r="BJ9" s="274">
        <f t="shared" si="1"/>
        <v>2836</v>
      </c>
      <c r="BK9" s="275">
        <f t="shared" si="2"/>
        <v>0.99508771929824558</v>
      </c>
      <c r="BL9" s="276">
        <f t="shared" si="3"/>
        <v>4.9122807017544234E-3</v>
      </c>
      <c r="BM9" s="277"/>
      <c r="BN9" s="267" t="s">
        <v>448</v>
      </c>
      <c r="BO9" s="272" t="s">
        <v>190</v>
      </c>
      <c r="BP9" s="278">
        <f t="shared" si="4"/>
        <v>102</v>
      </c>
      <c r="BQ9" s="279">
        <f t="shared" si="5"/>
        <v>2836</v>
      </c>
      <c r="BR9" s="280">
        <f t="shared" si="6"/>
        <v>-2734</v>
      </c>
      <c r="BS9" s="277"/>
    </row>
    <row r="10" spans="1:71" x14ac:dyDescent="0.2">
      <c r="A10" s="281" t="s">
        <v>449</v>
      </c>
      <c r="B10" s="282" t="s">
        <v>28</v>
      </c>
      <c r="C10" s="269">
        <v>5</v>
      </c>
      <c r="D10" s="269">
        <v>0</v>
      </c>
      <c r="E10" s="269">
        <v>0</v>
      </c>
      <c r="F10" s="269">
        <v>1</v>
      </c>
      <c r="G10" s="269">
        <v>0</v>
      </c>
      <c r="H10" s="269">
        <v>43</v>
      </c>
      <c r="I10" s="269">
        <v>4</v>
      </c>
      <c r="J10" s="269">
        <v>2</v>
      </c>
      <c r="K10" s="269">
        <v>0</v>
      </c>
      <c r="L10" s="269">
        <v>5</v>
      </c>
      <c r="M10" s="269">
        <v>2</v>
      </c>
      <c r="N10" s="269">
        <v>0</v>
      </c>
      <c r="O10" s="269">
        <v>0</v>
      </c>
      <c r="P10" s="269">
        <v>10</v>
      </c>
      <c r="Q10" s="269">
        <v>2</v>
      </c>
      <c r="R10" s="269">
        <v>2</v>
      </c>
      <c r="S10" s="269">
        <v>2</v>
      </c>
      <c r="T10" s="269">
        <v>1</v>
      </c>
      <c r="U10" s="269">
        <v>3</v>
      </c>
      <c r="V10" s="269">
        <v>0</v>
      </c>
      <c r="W10" s="269">
        <v>0</v>
      </c>
      <c r="X10" s="269">
        <v>9</v>
      </c>
      <c r="Y10" s="269">
        <v>7</v>
      </c>
      <c r="Z10" s="269">
        <v>0</v>
      </c>
      <c r="AA10" s="269">
        <v>0</v>
      </c>
      <c r="AB10" s="269">
        <v>3</v>
      </c>
      <c r="AC10" s="269">
        <v>6</v>
      </c>
      <c r="AD10" s="269">
        <v>0</v>
      </c>
      <c r="AE10" s="269">
        <v>0</v>
      </c>
      <c r="AF10" s="269">
        <v>3</v>
      </c>
      <c r="AG10" s="269">
        <v>0</v>
      </c>
      <c r="AH10" s="269">
        <v>6</v>
      </c>
      <c r="AI10" s="269">
        <v>0</v>
      </c>
      <c r="AJ10" s="269">
        <v>5</v>
      </c>
      <c r="AK10" s="269">
        <v>7</v>
      </c>
      <c r="AL10" s="269">
        <v>1</v>
      </c>
      <c r="AM10" s="269">
        <v>3</v>
      </c>
      <c r="AN10" s="269">
        <v>3</v>
      </c>
      <c r="AO10" s="269">
        <v>3</v>
      </c>
      <c r="AP10" s="270">
        <v>138</v>
      </c>
      <c r="AQ10" s="269">
        <v>5</v>
      </c>
      <c r="AR10" s="269">
        <v>370</v>
      </c>
      <c r="AS10" s="269">
        <v>0</v>
      </c>
      <c r="AT10" s="269">
        <v>0</v>
      </c>
      <c r="AU10" s="269">
        <v>2</v>
      </c>
      <c r="AV10" s="269">
        <v>21</v>
      </c>
      <c r="AW10" s="270">
        <v>398</v>
      </c>
      <c r="AX10" s="269">
        <v>536</v>
      </c>
      <c r="AY10" s="270">
        <v>174</v>
      </c>
      <c r="AZ10" s="270">
        <v>572</v>
      </c>
      <c r="BA10" s="269">
        <v>710</v>
      </c>
      <c r="BB10" s="270">
        <v>-536</v>
      </c>
      <c r="BC10" s="269">
        <v>36</v>
      </c>
      <c r="BD10" s="270">
        <v>174</v>
      </c>
      <c r="BE10" s="271"/>
      <c r="BG10" s="281" t="s">
        <v>449</v>
      </c>
      <c r="BH10" s="283" t="s">
        <v>28</v>
      </c>
      <c r="BI10" s="273">
        <f t="shared" si="0"/>
        <v>536</v>
      </c>
      <c r="BJ10" s="274">
        <f t="shared" si="1"/>
        <v>536</v>
      </c>
      <c r="BK10" s="275">
        <f t="shared" si="2"/>
        <v>1</v>
      </c>
      <c r="BL10" s="276">
        <f t="shared" si="3"/>
        <v>0</v>
      </c>
      <c r="BM10" s="277"/>
      <c r="BN10" s="281" t="s">
        <v>449</v>
      </c>
      <c r="BO10" s="283" t="s">
        <v>28</v>
      </c>
      <c r="BP10" s="278">
        <f t="shared" si="4"/>
        <v>174</v>
      </c>
      <c r="BQ10" s="279">
        <f t="shared" si="5"/>
        <v>536</v>
      </c>
      <c r="BR10" s="280">
        <f t="shared" si="6"/>
        <v>-362</v>
      </c>
      <c r="BS10" s="277"/>
    </row>
    <row r="11" spans="1:71" x14ac:dyDescent="0.2">
      <c r="A11" s="281" t="s">
        <v>450</v>
      </c>
      <c r="B11" s="282" t="s">
        <v>284</v>
      </c>
      <c r="C11" s="269">
        <v>30</v>
      </c>
      <c r="D11" s="269">
        <v>0</v>
      </c>
      <c r="E11" s="269">
        <v>0</v>
      </c>
      <c r="F11" s="269">
        <v>0</v>
      </c>
      <c r="G11" s="269">
        <v>2</v>
      </c>
      <c r="H11" s="269">
        <v>1</v>
      </c>
      <c r="I11" s="269">
        <v>157</v>
      </c>
      <c r="J11" s="269">
        <v>18</v>
      </c>
      <c r="K11" s="269">
        <v>0</v>
      </c>
      <c r="L11" s="269">
        <v>31</v>
      </c>
      <c r="M11" s="269">
        <v>14</v>
      </c>
      <c r="N11" s="269">
        <v>0</v>
      </c>
      <c r="O11" s="269">
        <v>0</v>
      </c>
      <c r="P11" s="269">
        <v>26</v>
      </c>
      <c r="Q11" s="269">
        <v>3</v>
      </c>
      <c r="R11" s="269">
        <v>1</v>
      </c>
      <c r="S11" s="269">
        <v>10</v>
      </c>
      <c r="T11" s="269">
        <v>1</v>
      </c>
      <c r="U11" s="269">
        <v>10</v>
      </c>
      <c r="V11" s="269">
        <v>0</v>
      </c>
      <c r="W11" s="269">
        <v>0</v>
      </c>
      <c r="X11" s="269">
        <v>68</v>
      </c>
      <c r="Y11" s="269">
        <v>114</v>
      </c>
      <c r="Z11" s="269">
        <v>0</v>
      </c>
      <c r="AA11" s="269">
        <v>1</v>
      </c>
      <c r="AB11" s="269">
        <v>5</v>
      </c>
      <c r="AC11" s="269">
        <v>10</v>
      </c>
      <c r="AD11" s="269">
        <v>0</v>
      </c>
      <c r="AE11" s="269">
        <v>0</v>
      </c>
      <c r="AF11" s="269">
        <v>26</v>
      </c>
      <c r="AG11" s="269">
        <v>0</v>
      </c>
      <c r="AH11" s="269">
        <v>3</v>
      </c>
      <c r="AI11" s="269">
        <v>9</v>
      </c>
      <c r="AJ11" s="269">
        <v>7</v>
      </c>
      <c r="AK11" s="269">
        <v>4</v>
      </c>
      <c r="AL11" s="269">
        <v>2</v>
      </c>
      <c r="AM11" s="269">
        <v>2</v>
      </c>
      <c r="AN11" s="269">
        <v>24</v>
      </c>
      <c r="AO11" s="269">
        <v>60</v>
      </c>
      <c r="AP11" s="270">
        <v>639</v>
      </c>
      <c r="AQ11" s="269">
        <v>3</v>
      </c>
      <c r="AR11" s="269">
        <v>31</v>
      </c>
      <c r="AS11" s="269">
        <v>0</v>
      </c>
      <c r="AT11" s="269">
        <v>3</v>
      </c>
      <c r="AU11" s="269">
        <v>3</v>
      </c>
      <c r="AV11" s="269">
        <v>-14</v>
      </c>
      <c r="AW11" s="270">
        <v>26</v>
      </c>
      <c r="AX11" s="269">
        <v>665</v>
      </c>
      <c r="AY11" s="270">
        <v>412</v>
      </c>
      <c r="AZ11" s="270">
        <v>438</v>
      </c>
      <c r="BA11" s="269">
        <v>1077</v>
      </c>
      <c r="BB11" s="270">
        <v>-476</v>
      </c>
      <c r="BC11" s="269">
        <v>-38</v>
      </c>
      <c r="BD11" s="270">
        <v>601</v>
      </c>
      <c r="BE11" s="271"/>
      <c r="BG11" s="281" t="s">
        <v>450</v>
      </c>
      <c r="BH11" s="283" t="s">
        <v>284</v>
      </c>
      <c r="BI11" s="273">
        <f t="shared" si="0"/>
        <v>665</v>
      </c>
      <c r="BJ11" s="274">
        <f t="shared" si="1"/>
        <v>476</v>
      </c>
      <c r="BK11" s="275">
        <f t="shared" si="2"/>
        <v>0.71578947368421053</v>
      </c>
      <c r="BL11" s="276">
        <f t="shared" si="3"/>
        <v>0.28421052631578947</v>
      </c>
      <c r="BM11" s="277"/>
      <c r="BN11" s="281" t="s">
        <v>450</v>
      </c>
      <c r="BO11" s="283" t="s">
        <v>284</v>
      </c>
      <c r="BP11" s="278">
        <f t="shared" si="4"/>
        <v>412</v>
      </c>
      <c r="BQ11" s="279">
        <f t="shared" si="5"/>
        <v>476</v>
      </c>
      <c r="BR11" s="280">
        <f t="shared" si="6"/>
        <v>-64</v>
      </c>
      <c r="BS11" s="277"/>
    </row>
    <row r="12" spans="1:71" x14ac:dyDescent="0.2">
      <c r="A12" s="281" t="s">
        <v>451</v>
      </c>
      <c r="B12" s="282" t="s">
        <v>29</v>
      </c>
      <c r="C12" s="269">
        <v>77</v>
      </c>
      <c r="D12" s="269">
        <v>0</v>
      </c>
      <c r="E12" s="269">
        <v>0</v>
      </c>
      <c r="F12" s="269">
        <v>3</v>
      </c>
      <c r="G12" s="269">
        <v>1</v>
      </c>
      <c r="H12" s="269">
        <v>20</v>
      </c>
      <c r="I12" s="269">
        <v>22</v>
      </c>
      <c r="J12" s="269">
        <v>470</v>
      </c>
      <c r="K12" s="269">
        <v>0</v>
      </c>
      <c r="L12" s="269">
        <v>872</v>
      </c>
      <c r="M12" s="269">
        <v>24</v>
      </c>
      <c r="N12" s="269">
        <v>1</v>
      </c>
      <c r="O12" s="269">
        <v>3</v>
      </c>
      <c r="P12" s="269">
        <v>66</v>
      </c>
      <c r="Q12" s="269">
        <v>9</v>
      </c>
      <c r="R12" s="269">
        <v>4</v>
      </c>
      <c r="S12" s="269">
        <v>29</v>
      </c>
      <c r="T12" s="269">
        <v>3</v>
      </c>
      <c r="U12" s="269">
        <v>20</v>
      </c>
      <c r="V12" s="269">
        <v>0</v>
      </c>
      <c r="W12" s="269">
        <v>2</v>
      </c>
      <c r="X12" s="269">
        <v>52</v>
      </c>
      <c r="Y12" s="269">
        <v>13</v>
      </c>
      <c r="Z12" s="269">
        <v>0</v>
      </c>
      <c r="AA12" s="269">
        <v>4</v>
      </c>
      <c r="AB12" s="269">
        <v>18</v>
      </c>
      <c r="AC12" s="269">
        <v>0</v>
      </c>
      <c r="AD12" s="269">
        <v>0</v>
      </c>
      <c r="AE12" s="269">
        <v>0</v>
      </c>
      <c r="AF12" s="269">
        <v>1</v>
      </c>
      <c r="AG12" s="269">
        <v>0</v>
      </c>
      <c r="AH12" s="269">
        <v>2</v>
      </c>
      <c r="AI12" s="269">
        <v>6</v>
      </c>
      <c r="AJ12" s="269">
        <v>151</v>
      </c>
      <c r="AK12" s="269">
        <v>1</v>
      </c>
      <c r="AL12" s="269">
        <v>3</v>
      </c>
      <c r="AM12" s="269">
        <v>10</v>
      </c>
      <c r="AN12" s="269">
        <v>1</v>
      </c>
      <c r="AO12" s="269">
        <v>5</v>
      </c>
      <c r="AP12" s="270">
        <v>1893</v>
      </c>
      <c r="AQ12" s="269">
        <v>7</v>
      </c>
      <c r="AR12" s="269">
        <v>229</v>
      </c>
      <c r="AS12" s="269">
        <v>0</v>
      </c>
      <c r="AT12" s="269">
        <v>0</v>
      </c>
      <c r="AU12" s="269">
        <v>0</v>
      </c>
      <c r="AV12" s="269">
        <v>60</v>
      </c>
      <c r="AW12" s="270">
        <v>296</v>
      </c>
      <c r="AX12" s="269">
        <v>2189</v>
      </c>
      <c r="AY12" s="270">
        <v>1302</v>
      </c>
      <c r="AZ12" s="270">
        <v>1598</v>
      </c>
      <c r="BA12" s="269">
        <v>3491</v>
      </c>
      <c r="BB12" s="270">
        <v>-2189</v>
      </c>
      <c r="BC12" s="269">
        <v>-591</v>
      </c>
      <c r="BD12" s="270">
        <v>1302</v>
      </c>
      <c r="BE12" s="271"/>
      <c r="BG12" s="281" t="s">
        <v>451</v>
      </c>
      <c r="BH12" s="283" t="s">
        <v>29</v>
      </c>
      <c r="BI12" s="273">
        <f t="shared" si="0"/>
        <v>2189</v>
      </c>
      <c r="BJ12" s="274">
        <f t="shared" si="1"/>
        <v>2189</v>
      </c>
      <c r="BK12" s="275">
        <f t="shared" si="2"/>
        <v>1</v>
      </c>
      <c r="BL12" s="276">
        <f t="shared" si="3"/>
        <v>0</v>
      </c>
      <c r="BM12" s="277"/>
      <c r="BN12" s="281" t="s">
        <v>451</v>
      </c>
      <c r="BO12" s="283" t="s">
        <v>29</v>
      </c>
      <c r="BP12" s="278">
        <f t="shared" si="4"/>
        <v>1302</v>
      </c>
      <c r="BQ12" s="279">
        <f t="shared" si="5"/>
        <v>2189</v>
      </c>
      <c r="BR12" s="280">
        <f t="shared" si="6"/>
        <v>-887</v>
      </c>
      <c r="BS12" s="277"/>
    </row>
    <row r="13" spans="1:71" x14ac:dyDescent="0.2">
      <c r="A13" s="281" t="s">
        <v>452</v>
      </c>
      <c r="B13" s="282" t="s">
        <v>30</v>
      </c>
      <c r="C13" s="269">
        <v>8</v>
      </c>
      <c r="D13" s="269">
        <v>2</v>
      </c>
      <c r="E13" s="269">
        <v>0</v>
      </c>
      <c r="F13" s="269">
        <v>4</v>
      </c>
      <c r="G13" s="269">
        <v>1</v>
      </c>
      <c r="H13" s="269">
        <v>1</v>
      </c>
      <c r="I13" s="269">
        <v>2</v>
      </c>
      <c r="J13" s="269">
        <v>106</v>
      </c>
      <c r="K13" s="269">
        <v>2</v>
      </c>
      <c r="L13" s="269">
        <v>4</v>
      </c>
      <c r="M13" s="269">
        <v>15</v>
      </c>
      <c r="N13" s="269">
        <v>8</v>
      </c>
      <c r="O13" s="269">
        <v>1</v>
      </c>
      <c r="P13" s="269">
        <v>22</v>
      </c>
      <c r="Q13" s="269">
        <v>2</v>
      </c>
      <c r="R13" s="269">
        <v>1</v>
      </c>
      <c r="S13" s="269">
        <v>2</v>
      </c>
      <c r="T13" s="269">
        <v>0</v>
      </c>
      <c r="U13" s="269">
        <v>1</v>
      </c>
      <c r="V13" s="269">
        <v>0</v>
      </c>
      <c r="W13" s="269">
        <v>0</v>
      </c>
      <c r="X13" s="269">
        <v>3</v>
      </c>
      <c r="Y13" s="269">
        <v>29</v>
      </c>
      <c r="Z13" s="269">
        <v>3</v>
      </c>
      <c r="AA13" s="269">
        <v>6</v>
      </c>
      <c r="AB13" s="269">
        <v>15</v>
      </c>
      <c r="AC13" s="269">
        <v>2</v>
      </c>
      <c r="AD13" s="269">
        <v>0</v>
      </c>
      <c r="AE13" s="269">
        <v>0</v>
      </c>
      <c r="AF13" s="269">
        <v>54</v>
      </c>
      <c r="AG13" s="269">
        <v>0</v>
      </c>
      <c r="AH13" s="269">
        <v>17</v>
      </c>
      <c r="AI13" s="269">
        <v>4</v>
      </c>
      <c r="AJ13" s="269">
        <v>4</v>
      </c>
      <c r="AK13" s="269">
        <v>1</v>
      </c>
      <c r="AL13" s="269">
        <v>1</v>
      </c>
      <c r="AM13" s="269">
        <v>4</v>
      </c>
      <c r="AN13" s="269">
        <v>0</v>
      </c>
      <c r="AO13" s="269">
        <v>8</v>
      </c>
      <c r="AP13" s="270">
        <v>333</v>
      </c>
      <c r="AQ13" s="269">
        <v>1</v>
      </c>
      <c r="AR13" s="269">
        <v>443</v>
      </c>
      <c r="AS13" s="269">
        <v>0</v>
      </c>
      <c r="AT13" s="269">
        <v>0</v>
      </c>
      <c r="AU13" s="269">
        <v>0</v>
      </c>
      <c r="AV13" s="269">
        <v>0</v>
      </c>
      <c r="AW13" s="270">
        <v>444</v>
      </c>
      <c r="AX13" s="269">
        <v>777</v>
      </c>
      <c r="AY13" s="270">
        <v>13</v>
      </c>
      <c r="AZ13" s="270">
        <v>457</v>
      </c>
      <c r="BA13" s="269">
        <v>790</v>
      </c>
      <c r="BB13" s="270">
        <v>-767</v>
      </c>
      <c r="BC13" s="269">
        <v>-310</v>
      </c>
      <c r="BD13" s="270">
        <v>23</v>
      </c>
      <c r="BE13" s="271"/>
      <c r="BG13" s="281" t="s">
        <v>452</v>
      </c>
      <c r="BH13" s="283" t="s">
        <v>30</v>
      </c>
      <c r="BI13" s="273">
        <f t="shared" si="0"/>
        <v>777</v>
      </c>
      <c r="BJ13" s="274">
        <f t="shared" si="1"/>
        <v>767</v>
      </c>
      <c r="BK13" s="275">
        <f t="shared" si="2"/>
        <v>0.98712998712998712</v>
      </c>
      <c r="BL13" s="276">
        <f t="shared" si="3"/>
        <v>1.2870012870012881E-2</v>
      </c>
      <c r="BM13" s="277"/>
      <c r="BN13" s="281" t="s">
        <v>452</v>
      </c>
      <c r="BO13" s="283" t="s">
        <v>30</v>
      </c>
      <c r="BP13" s="278">
        <f t="shared" si="4"/>
        <v>13</v>
      </c>
      <c r="BQ13" s="279">
        <f t="shared" si="5"/>
        <v>767</v>
      </c>
      <c r="BR13" s="280">
        <f t="shared" si="6"/>
        <v>-754</v>
      </c>
      <c r="BS13" s="277"/>
    </row>
    <row r="14" spans="1:71" x14ac:dyDescent="0.2">
      <c r="A14" s="281" t="s">
        <v>453</v>
      </c>
      <c r="B14" s="282" t="s">
        <v>454</v>
      </c>
      <c r="C14" s="269">
        <v>9</v>
      </c>
      <c r="D14" s="269">
        <v>2</v>
      </c>
      <c r="E14" s="269">
        <v>0</v>
      </c>
      <c r="F14" s="269">
        <v>1</v>
      </c>
      <c r="G14" s="269">
        <v>2</v>
      </c>
      <c r="H14" s="269">
        <v>2</v>
      </c>
      <c r="I14" s="269">
        <v>10</v>
      </c>
      <c r="J14" s="269">
        <v>25</v>
      </c>
      <c r="K14" s="269">
        <v>0</v>
      </c>
      <c r="L14" s="269">
        <v>1083</v>
      </c>
      <c r="M14" s="269">
        <v>6</v>
      </c>
      <c r="N14" s="269">
        <v>0</v>
      </c>
      <c r="O14" s="269">
        <v>2</v>
      </c>
      <c r="P14" s="269">
        <v>36</v>
      </c>
      <c r="Q14" s="269">
        <v>26</v>
      </c>
      <c r="R14" s="269">
        <v>22</v>
      </c>
      <c r="S14" s="269">
        <v>68</v>
      </c>
      <c r="T14" s="269">
        <v>3</v>
      </c>
      <c r="U14" s="269">
        <v>58</v>
      </c>
      <c r="V14" s="269">
        <v>3</v>
      </c>
      <c r="W14" s="269">
        <v>8</v>
      </c>
      <c r="X14" s="269">
        <v>90</v>
      </c>
      <c r="Y14" s="269">
        <v>32</v>
      </c>
      <c r="Z14" s="269">
        <v>0</v>
      </c>
      <c r="AA14" s="269">
        <v>19</v>
      </c>
      <c r="AB14" s="269">
        <v>17</v>
      </c>
      <c r="AC14" s="269">
        <v>7</v>
      </c>
      <c r="AD14" s="269">
        <v>0</v>
      </c>
      <c r="AE14" s="269">
        <v>1</v>
      </c>
      <c r="AF14" s="269">
        <v>5</v>
      </c>
      <c r="AG14" s="269">
        <v>0</v>
      </c>
      <c r="AH14" s="269">
        <v>3</v>
      </c>
      <c r="AI14" s="269">
        <v>3</v>
      </c>
      <c r="AJ14" s="269">
        <v>3</v>
      </c>
      <c r="AK14" s="269">
        <v>3</v>
      </c>
      <c r="AL14" s="269">
        <v>8</v>
      </c>
      <c r="AM14" s="269">
        <v>2</v>
      </c>
      <c r="AN14" s="269">
        <v>19</v>
      </c>
      <c r="AO14" s="269">
        <v>8</v>
      </c>
      <c r="AP14" s="270">
        <v>1586</v>
      </c>
      <c r="AQ14" s="269">
        <v>1</v>
      </c>
      <c r="AR14" s="269">
        <v>74</v>
      </c>
      <c r="AS14" s="269">
        <v>0</v>
      </c>
      <c r="AT14" s="269">
        <v>0</v>
      </c>
      <c r="AU14" s="269">
        <v>0</v>
      </c>
      <c r="AV14" s="269">
        <v>16</v>
      </c>
      <c r="AW14" s="270">
        <v>91</v>
      </c>
      <c r="AX14" s="269">
        <v>1677</v>
      </c>
      <c r="AY14" s="270">
        <v>3417</v>
      </c>
      <c r="AZ14" s="270">
        <v>3508</v>
      </c>
      <c r="BA14" s="269">
        <v>5094</v>
      </c>
      <c r="BB14" s="270">
        <v>-966</v>
      </c>
      <c r="BC14" s="269">
        <v>2542</v>
      </c>
      <c r="BD14" s="270">
        <v>4128</v>
      </c>
      <c r="BE14" s="271"/>
      <c r="BG14" s="281" t="s">
        <v>453</v>
      </c>
      <c r="BH14" s="283" t="s">
        <v>454</v>
      </c>
      <c r="BI14" s="273">
        <f t="shared" si="0"/>
        <v>1677</v>
      </c>
      <c r="BJ14" s="274">
        <f t="shared" si="1"/>
        <v>966</v>
      </c>
      <c r="BK14" s="275">
        <f t="shared" si="2"/>
        <v>0.57602862254025045</v>
      </c>
      <c r="BL14" s="276">
        <f t="shared" si="3"/>
        <v>0.42397137745974955</v>
      </c>
      <c r="BM14" s="277"/>
      <c r="BN14" s="281" t="s">
        <v>453</v>
      </c>
      <c r="BO14" s="283" t="s">
        <v>454</v>
      </c>
      <c r="BP14" s="278">
        <f t="shared" si="4"/>
        <v>3417</v>
      </c>
      <c r="BQ14" s="279">
        <f t="shared" si="5"/>
        <v>966</v>
      </c>
      <c r="BR14" s="280">
        <f t="shared" si="6"/>
        <v>2451</v>
      </c>
      <c r="BS14" s="277"/>
    </row>
    <row r="15" spans="1:71" x14ac:dyDescent="0.2">
      <c r="A15" s="281" t="s">
        <v>455</v>
      </c>
      <c r="B15" s="282" t="s">
        <v>31</v>
      </c>
      <c r="C15" s="269">
        <v>3</v>
      </c>
      <c r="D15" s="269">
        <v>0</v>
      </c>
      <c r="E15" s="269">
        <v>0</v>
      </c>
      <c r="F15" s="269">
        <v>0</v>
      </c>
      <c r="G15" s="269">
        <v>0</v>
      </c>
      <c r="H15" s="269">
        <v>0</v>
      </c>
      <c r="I15" s="269">
        <v>1</v>
      </c>
      <c r="J15" s="269">
        <v>9</v>
      </c>
      <c r="K15" s="269">
        <v>0</v>
      </c>
      <c r="L15" s="269">
        <v>15</v>
      </c>
      <c r="M15" s="269">
        <v>60</v>
      </c>
      <c r="N15" s="269">
        <v>2</v>
      </c>
      <c r="O15" s="269">
        <v>3</v>
      </c>
      <c r="P15" s="269">
        <v>27</v>
      </c>
      <c r="Q15" s="269">
        <v>13</v>
      </c>
      <c r="R15" s="269">
        <v>5</v>
      </c>
      <c r="S15" s="269">
        <v>32</v>
      </c>
      <c r="T15" s="269">
        <v>5</v>
      </c>
      <c r="U15" s="269">
        <v>13</v>
      </c>
      <c r="V15" s="269">
        <v>0</v>
      </c>
      <c r="W15" s="269">
        <v>1</v>
      </c>
      <c r="X15" s="269">
        <v>12</v>
      </c>
      <c r="Y15" s="269">
        <v>130</v>
      </c>
      <c r="Z15" s="269">
        <v>0</v>
      </c>
      <c r="AA15" s="269">
        <v>2</v>
      </c>
      <c r="AB15" s="269">
        <v>1</v>
      </c>
      <c r="AC15" s="269">
        <v>0</v>
      </c>
      <c r="AD15" s="269">
        <v>0</v>
      </c>
      <c r="AE15" s="269">
        <v>0</v>
      </c>
      <c r="AF15" s="269">
        <v>0</v>
      </c>
      <c r="AG15" s="269">
        <v>0</v>
      </c>
      <c r="AH15" s="269">
        <v>0</v>
      </c>
      <c r="AI15" s="269">
        <v>3</v>
      </c>
      <c r="AJ15" s="269">
        <v>1</v>
      </c>
      <c r="AK15" s="269">
        <v>0</v>
      </c>
      <c r="AL15" s="269">
        <v>0</v>
      </c>
      <c r="AM15" s="269">
        <v>1</v>
      </c>
      <c r="AN15" s="269">
        <v>1</v>
      </c>
      <c r="AO15" s="269">
        <v>3</v>
      </c>
      <c r="AP15" s="270">
        <v>343</v>
      </c>
      <c r="AQ15" s="269">
        <v>0</v>
      </c>
      <c r="AR15" s="269">
        <v>12</v>
      </c>
      <c r="AS15" s="269">
        <v>0</v>
      </c>
      <c r="AT15" s="269">
        <v>0</v>
      </c>
      <c r="AU15" s="269">
        <v>0</v>
      </c>
      <c r="AV15" s="269">
        <v>-15</v>
      </c>
      <c r="AW15" s="270">
        <v>-3</v>
      </c>
      <c r="AX15" s="269">
        <v>340</v>
      </c>
      <c r="AY15" s="270">
        <v>579</v>
      </c>
      <c r="AZ15" s="270">
        <v>576</v>
      </c>
      <c r="BA15" s="269">
        <v>919</v>
      </c>
      <c r="BB15" s="270">
        <v>-224</v>
      </c>
      <c r="BC15" s="269">
        <v>352</v>
      </c>
      <c r="BD15" s="270">
        <v>695</v>
      </c>
      <c r="BE15" s="271"/>
      <c r="BG15" s="281" t="s">
        <v>455</v>
      </c>
      <c r="BH15" s="283" t="s">
        <v>31</v>
      </c>
      <c r="BI15" s="273">
        <f t="shared" si="0"/>
        <v>340</v>
      </c>
      <c r="BJ15" s="274">
        <f t="shared" si="1"/>
        <v>224</v>
      </c>
      <c r="BK15" s="275">
        <f t="shared" si="2"/>
        <v>0.6588235294117647</v>
      </c>
      <c r="BL15" s="276">
        <f t="shared" si="3"/>
        <v>0.3411764705882353</v>
      </c>
      <c r="BM15" s="277"/>
      <c r="BN15" s="281" t="s">
        <v>455</v>
      </c>
      <c r="BO15" s="283" t="s">
        <v>31</v>
      </c>
      <c r="BP15" s="278">
        <f t="shared" si="4"/>
        <v>579</v>
      </c>
      <c r="BQ15" s="279">
        <f t="shared" si="5"/>
        <v>224</v>
      </c>
      <c r="BR15" s="280">
        <f t="shared" si="6"/>
        <v>355</v>
      </c>
      <c r="BS15" s="277"/>
    </row>
    <row r="16" spans="1:71" x14ac:dyDescent="0.2">
      <c r="A16" s="281" t="s">
        <v>456</v>
      </c>
      <c r="B16" s="282" t="s">
        <v>32</v>
      </c>
      <c r="C16" s="269">
        <v>0</v>
      </c>
      <c r="D16" s="269">
        <v>0</v>
      </c>
      <c r="E16" s="269">
        <v>0</v>
      </c>
      <c r="F16" s="269">
        <v>0</v>
      </c>
      <c r="G16" s="269">
        <v>0</v>
      </c>
      <c r="H16" s="269">
        <v>0</v>
      </c>
      <c r="I16" s="269">
        <v>3</v>
      </c>
      <c r="J16" s="269">
        <v>0</v>
      </c>
      <c r="K16" s="269">
        <v>0</v>
      </c>
      <c r="L16" s="269">
        <v>6</v>
      </c>
      <c r="M16" s="269">
        <v>6</v>
      </c>
      <c r="N16" s="269">
        <v>192</v>
      </c>
      <c r="O16" s="269">
        <v>0</v>
      </c>
      <c r="P16" s="269">
        <v>1713</v>
      </c>
      <c r="Q16" s="269">
        <v>229</v>
      </c>
      <c r="R16" s="269">
        <v>100</v>
      </c>
      <c r="S16" s="269">
        <v>38</v>
      </c>
      <c r="T16" s="269">
        <v>1</v>
      </c>
      <c r="U16" s="269">
        <v>66</v>
      </c>
      <c r="V16" s="269">
        <v>0</v>
      </c>
      <c r="W16" s="269">
        <v>12</v>
      </c>
      <c r="X16" s="269">
        <v>8</v>
      </c>
      <c r="Y16" s="269">
        <v>57</v>
      </c>
      <c r="Z16" s="269">
        <v>0</v>
      </c>
      <c r="AA16" s="269">
        <v>0</v>
      </c>
      <c r="AB16" s="269">
        <v>0</v>
      </c>
      <c r="AC16" s="269">
        <v>0</v>
      </c>
      <c r="AD16" s="269">
        <v>0</v>
      </c>
      <c r="AE16" s="269">
        <v>0</v>
      </c>
      <c r="AF16" s="269">
        <v>1</v>
      </c>
      <c r="AG16" s="269">
        <v>0</v>
      </c>
      <c r="AH16" s="269">
        <v>0</v>
      </c>
      <c r="AI16" s="269">
        <v>0</v>
      </c>
      <c r="AJ16" s="269">
        <v>0</v>
      </c>
      <c r="AK16" s="269">
        <v>0</v>
      </c>
      <c r="AL16" s="269">
        <v>0</v>
      </c>
      <c r="AM16" s="269">
        <v>0</v>
      </c>
      <c r="AN16" s="269">
        <v>0</v>
      </c>
      <c r="AO16" s="269">
        <v>2</v>
      </c>
      <c r="AP16" s="270">
        <v>2434</v>
      </c>
      <c r="AQ16" s="269">
        <v>0</v>
      </c>
      <c r="AR16" s="269">
        <v>-3</v>
      </c>
      <c r="AS16" s="269">
        <v>0</v>
      </c>
      <c r="AT16" s="269">
        <v>-7</v>
      </c>
      <c r="AU16" s="269">
        <v>-1</v>
      </c>
      <c r="AV16" s="269">
        <v>-2</v>
      </c>
      <c r="AW16" s="270">
        <v>-13</v>
      </c>
      <c r="AX16" s="269">
        <v>2421</v>
      </c>
      <c r="AY16" s="270">
        <v>277</v>
      </c>
      <c r="AZ16" s="270">
        <v>264</v>
      </c>
      <c r="BA16" s="269">
        <v>2698</v>
      </c>
      <c r="BB16" s="270">
        <v>-2342</v>
      </c>
      <c r="BC16" s="269">
        <v>-2078</v>
      </c>
      <c r="BD16" s="270">
        <v>356</v>
      </c>
      <c r="BE16" s="271"/>
      <c r="BG16" s="281" t="s">
        <v>456</v>
      </c>
      <c r="BH16" s="283" t="s">
        <v>32</v>
      </c>
      <c r="BI16" s="273">
        <f t="shared" si="0"/>
        <v>2421</v>
      </c>
      <c r="BJ16" s="274">
        <f t="shared" si="1"/>
        <v>2342</v>
      </c>
      <c r="BK16" s="275">
        <f t="shared" si="2"/>
        <v>0.96736885584469223</v>
      </c>
      <c r="BL16" s="276">
        <f t="shared" si="3"/>
        <v>3.2631144155307767E-2</v>
      </c>
      <c r="BM16" s="277"/>
      <c r="BN16" s="281" t="s">
        <v>456</v>
      </c>
      <c r="BO16" s="283" t="s">
        <v>32</v>
      </c>
      <c r="BP16" s="278">
        <f t="shared" si="4"/>
        <v>277</v>
      </c>
      <c r="BQ16" s="279">
        <f t="shared" si="5"/>
        <v>2342</v>
      </c>
      <c r="BR16" s="280">
        <f t="shared" si="6"/>
        <v>-2065</v>
      </c>
      <c r="BS16" s="277"/>
    </row>
    <row r="17" spans="1:71" x14ac:dyDescent="0.2">
      <c r="A17" s="281" t="s">
        <v>457</v>
      </c>
      <c r="B17" s="282" t="s">
        <v>33</v>
      </c>
      <c r="C17" s="269">
        <v>0</v>
      </c>
      <c r="D17" s="269">
        <v>0</v>
      </c>
      <c r="E17" s="269">
        <v>0</v>
      </c>
      <c r="F17" s="269">
        <v>0</v>
      </c>
      <c r="G17" s="269">
        <v>0</v>
      </c>
      <c r="H17" s="269">
        <v>0</v>
      </c>
      <c r="I17" s="269">
        <v>1</v>
      </c>
      <c r="J17" s="269">
        <v>7</v>
      </c>
      <c r="K17" s="269">
        <v>0</v>
      </c>
      <c r="L17" s="269">
        <v>10</v>
      </c>
      <c r="M17" s="269">
        <v>8</v>
      </c>
      <c r="N17" s="269">
        <v>3</v>
      </c>
      <c r="O17" s="269">
        <v>137</v>
      </c>
      <c r="P17" s="269">
        <v>495</v>
      </c>
      <c r="Q17" s="269">
        <v>75</v>
      </c>
      <c r="R17" s="269">
        <v>21</v>
      </c>
      <c r="S17" s="269">
        <v>63</v>
      </c>
      <c r="T17" s="269">
        <v>7</v>
      </c>
      <c r="U17" s="269">
        <v>96</v>
      </c>
      <c r="V17" s="269">
        <v>3</v>
      </c>
      <c r="W17" s="269">
        <v>5</v>
      </c>
      <c r="X17" s="269">
        <v>32</v>
      </c>
      <c r="Y17" s="269">
        <v>21</v>
      </c>
      <c r="Z17" s="269">
        <v>0</v>
      </c>
      <c r="AA17" s="269">
        <v>0</v>
      </c>
      <c r="AB17" s="269">
        <v>0</v>
      </c>
      <c r="AC17" s="269">
        <v>0</v>
      </c>
      <c r="AD17" s="269">
        <v>0</v>
      </c>
      <c r="AE17" s="269">
        <v>0</v>
      </c>
      <c r="AF17" s="269">
        <v>0</v>
      </c>
      <c r="AG17" s="269">
        <v>0</v>
      </c>
      <c r="AH17" s="269">
        <v>0</v>
      </c>
      <c r="AI17" s="269">
        <v>0</v>
      </c>
      <c r="AJ17" s="269">
        <v>1</v>
      </c>
      <c r="AK17" s="269">
        <v>0</v>
      </c>
      <c r="AL17" s="269">
        <v>0</v>
      </c>
      <c r="AM17" s="269">
        <v>0</v>
      </c>
      <c r="AN17" s="269">
        <v>0</v>
      </c>
      <c r="AO17" s="269">
        <v>2</v>
      </c>
      <c r="AP17" s="270">
        <v>987</v>
      </c>
      <c r="AQ17" s="269">
        <v>0</v>
      </c>
      <c r="AR17" s="269">
        <v>15</v>
      </c>
      <c r="AS17" s="269">
        <v>0</v>
      </c>
      <c r="AT17" s="269">
        <v>0</v>
      </c>
      <c r="AU17" s="269">
        <v>-1</v>
      </c>
      <c r="AV17" s="269">
        <v>-9</v>
      </c>
      <c r="AW17" s="270">
        <v>5</v>
      </c>
      <c r="AX17" s="269">
        <v>992</v>
      </c>
      <c r="AY17" s="270">
        <v>261</v>
      </c>
      <c r="AZ17" s="270">
        <v>266</v>
      </c>
      <c r="BA17" s="269">
        <v>1253</v>
      </c>
      <c r="BB17" s="270">
        <v>-928</v>
      </c>
      <c r="BC17" s="269">
        <v>-662</v>
      </c>
      <c r="BD17" s="270">
        <v>325</v>
      </c>
      <c r="BE17" s="271"/>
      <c r="BG17" s="281" t="s">
        <v>457</v>
      </c>
      <c r="BH17" s="283" t="s">
        <v>33</v>
      </c>
      <c r="BI17" s="273">
        <f t="shared" si="0"/>
        <v>992</v>
      </c>
      <c r="BJ17" s="274">
        <f t="shared" si="1"/>
        <v>928</v>
      </c>
      <c r="BK17" s="275">
        <f t="shared" si="2"/>
        <v>0.93548387096774188</v>
      </c>
      <c r="BL17" s="276">
        <f t="shared" si="3"/>
        <v>6.4516129032258118E-2</v>
      </c>
      <c r="BM17" s="277"/>
      <c r="BN17" s="281" t="s">
        <v>457</v>
      </c>
      <c r="BO17" s="283" t="s">
        <v>33</v>
      </c>
      <c r="BP17" s="278">
        <f t="shared" si="4"/>
        <v>261</v>
      </c>
      <c r="BQ17" s="279">
        <f t="shared" si="5"/>
        <v>928</v>
      </c>
      <c r="BR17" s="280">
        <f t="shared" si="6"/>
        <v>-667</v>
      </c>
      <c r="BS17" s="277"/>
    </row>
    <row r="18" spans="1:71" x14ac:dyDescent="0.2">
      <c r="A18" s="281" t="s">
        <v>458</v>
      </c>
      <c r="B18" s="282" t="s">
        <v>34</v>
      </c>
      <c r="C18" s="269">
        <v>2</v>
      </c>
      <c r="D18" s="269">
        <v>0</v>
      </c>
      <c r="E18" s="269">
        <v>0</v>
      </c>
      <c r="F18" s="269">
        <v>4</v>
      </c>
      <c r="G18" s="269">
        <v>0</v>
      </c>
      <c r="H18" s="269">
        <v>1</v>
      </c>
      <c r="I18" s="269">
        <v>6</v>
      </c>
      <c r="J18" s="269">
        <v>12</v>
      </c>
      <c r="K18" s="269">
        <v>0</v>
      </c>
      <c r="L18" s="269">
        <v>9</v>
      </c>
      <c r="M18" s="269">
        <v>8</v>
      </c>
      <c r="N18" s="269">
        <v>0</v>
      </c>
      <c r="O18" s="269">
        <v>1</v>
      </c>
      <c r="P18" s="269">
        <v>533</v>
      </c>
      <c r="Q18" s="269">
        <v>72</v>
      </c>
      <c r="R18" s="269">
        <v>35</v>
      </c>
      <c r="S18" s="269">
        <v>67</v>
      </c>
      <c r="T18" s="269">
        <v>4</v>
      </c>
      <c r="U18" s="269">
        <v>40</v>
      </c>
      <c r="V18" s="269">
        <v>2</v>
      </c>
      <c r="W18" s="269">
        <v>2</v>
      </c>
      <c r="X18" s="269">
        <v>30</v>
      </c>
      <c r="Y18" s="269">
        <v>232</v>
      </c>
      <c r="Z18" s="269">
        <v>0</v>
      </c>
      <c r="AA18" s="269">
        <v>0</v>
      </c>
      <c r="AB18" s="269">
        <v>0</v>
      </c>
      <c r="AC18" s="269">
        <v>3</v>
      </c>
      <c r="AD18" s="269">
        <v>0</v>
      </c>
      <c r="AE18" s="269">
        <v>1</v>
      </c>
      <c r="AF18" s="269">
        <v>5</v>
      </c>
      <c r="AG18" s="269">
        <v>0</v>
      </c>
      <c r="AH18" s="269">
        <v>7</v>
      </c>
      <c r="AI18" s="269">
        <v>0</v>
      </c>
      <c r="AJ18" s="269">
        <v>0</v>
      </c>
      <c r="AK18" s="269">
        <v>1</v>
      </c>
      <c r="AL18" s="269">
        <v>0</v>
      </c>
      <c r="AM18" s="269">
        <v>3</v>
      </c>
      <c r="AN18" s="269">
        <v>0</v>
      </c>
      <c r="AO18" s="269">
        <v>3</v>
      </c>
      <c r="AP18" s="270">
        <v>1083</v>
      </c>
      <c r="AQ18" s="269">
        <v>1</v>
      </c>
      <c r="AR18" s="269">
        <v>25</v>
      </c>
      <c r="AS18" s="269">
        <v>0</v>
      </c>
      <c r="AT18" s="269">
        <v>4</v>
      </c>
      <c r="AU18" s="269">
        <v>4</v>
      </c>
      <c r="AV18" s="269">
        <v>-43</v>
      </c>
      <c r="AW18" s="270">
        <v>-9</v>
      </c>
      <c r="AX18" s="269">
        <v>1074</v>
      </c>
      <c r="AY18" s="270">
        <v>6273</v>
      </c>
      <c r="AZ18" s="270">
        <v>6264</v>
      </c>
      <c r="BA18" s="269">
        <v>7347</v>
      </c>
      <c r="BB18" s="270">
        <v>-91</v>
      </c>
      <c r="BC18" s="269">
        <v>6173</v>
      </c>
      <c r="BD18" s="270">
        <v>7256</v>
      </c>
      <c r="BE18" s="271"/>
      <c r="BG18" s="281" t="s">
        <v>458</v>
      </c>
      <c r="BH18" s="283" t="s">
        <v>34</v>
      </c>
      <c r="BI18" s="273">
        <f t="shared" si="0"/>
        <v>1074</v>
      </c>
      <c r="BJ18" s="274">
        <f t="shared" si="1"/>
        <v>91</v>
      </c>
      <c r="BK18" s="275">
        <f t="shared" si="2"/>
        <v>8.4729981378026065E-2</v>
      </c>
      <c r="BL18" s="276">
        <f t="shared" si="3"/>
        <v>0.91527001862197399</v>
      </c>
      <c r="BM18" s="277"/>
      <c r="BN18" s="281" t="s">
        <v>458</v>
      </c>
      <c r="BO18" s="283" t="s">
        <v>34</v>
      </c>
      <c r="BP18" s="278">
        <f t="shared" si="4"/>
        <v>6273</v>
      </c>
      <c r="BQ18" s="279">
        <f t="shared" si="5"/>
        <v>91</v>
      </c>
      <c r="BR18" s="280">
        <f t="shared" si="6"/>
        <v>6182</v>
      </c>
      <c r="BS18" s="277"/>
    </row>
    <row r="19" spans="1:71" x14ac:dyDescent="0.2">
      <c r="A19" s="281" t="s">
        <v>459</v>
      </c>
      <c r="B19" s="284" t="s">
        <v>268</v>
      </c>
      <c r="C19" s="269">
        <v>0</v>
      </c>
      <c r="D19" s="269">
        <v>0</v>
      </c>
      <c r="E19" s="269">
        <v>0</v>
      </c>
      <c r="F19" s="269">
        <v>0</v>
      </c>
      <c r="G19" s="269">
        <v>0</v>
      </c>
      <c r="H19" s="269">
        <v>0</v>
      </c>
      <c r="I19" s="269">
        <v>0</v>
      </c>
      <c r="J19" s="269">
        <v>0</v>
      </c>
      <c r="K19" s="269">
        <v>0</v>
      </c>
      <c r="L19" s="269">
        <v>2</v>
      </c>
      <c r="M19" s="269">
        <v>2</v>
      </c>
      <c r="N19" s="269">
        <v>0</v>
      </c>
      <c r="O19" s="269">
        <v>0</v>
      </c>
      <c r="P19" s="269">
        <v>8</v>
      </c>
      <c r="Q19" s="269">
        <v>313</v>
      </c>
      <c r="R19" s="269">
        <v>43</v>
      </c>
      <c r="S19" s="269">
        <v>26</v>
      </c>
      <c r="T19" s="269">
        <v>0</v>
      </c>
      <c r="U19" s="269">
        <v>20</v>
      </c>
      <c r="V19" s="269">
        <v>0</v>
      </c>
      <c r="W19" s="269">
        <v>2</v>
      </c>
      <c r="X19" s="269">
        <v>1</v>
      </c>
      <c r="Y19" s="269">
        <v>15</v>
      </c>
      <c r="Z19" s="269">
        <v>0</v>
      </c>
      <c r="AA19" s="269">
        <v>5</v>
      </c>
      <c r="AB19" s="269">
        <v>0</v>
      </c>
      <c r="AC19" s="269">
        <v>0</v>
      </c>
      <c r="AD19" s="269">
        <v>0</v>
      </c>
      <c r="AE19" s="269">
        <v>0</v>
      </c>
      <c r="AF19" s="269">
        <v>0</v>
      </c>
      <c r="AG19" s="269">
        <v>0</v>
      </c>
      <c r="AH19" s="269">
        <v>1</v>
      </c>
      <c r="AI19" s="269">
        <v>0</v>
      </c>
      <c r="AJ19" s="269">
        <v>0</v>
      </c>
      <c r="AK19" s="269">
        <v>0</v>
      </c>
      <c r="AL19" s="269">
        <v>6</v>
      </c>
      <c r="AM19" s="269">
        <v>0</v>
      </c>
      <c r="AN19" s="269">
        <v>0</v>
      </c>
      <c r="AO19" s="269">
        <v>0</v>
      </c>
      <c r="AP19" s="270">
        <v>444</v>
      </c>
      <c r="AQ19" s="269">
        <v>0</v>
      </c>
      <c r="AR19" s="269">
        <v>1</v>
      </c>
      <c r="AS19" s="269">
        <v>0</v>
      </c>
      <c r="AT19" s="269">
        <v>39</v>
      </c>
      <c r="AU19" s="269">
        <v>40</v>
      </c>
      <c r="AV19" s="269">
        <v>36</v>
      </c>
      <c r="AW19" s="270">
        <v>116</v>
      </c>
      <c r="AX19" s="269">
        <v>560</v>
      </c>
      <c r="AY19" s="270">
        <v>1836</v>
      </c>
      <c r="AZ19" s="270">
        <v>1952</v>
      </c>
      <c r="BA19" s="269">
        <v>2396</v>
      </c>
      <c r="BB19" s="270">
        <v>-481</v>
      </c>
      <c r="BC19" s="269">
        <v>1471</v>
      </c>
      <c r="BD19" s="270">
        <v>1915</v>
      </c>
      <c r="BE19" s="271"/>
      <c r="BG19" s="281" t="s">
        <v>459</v>
      </c>
      <c r="BH19" s="285" t="s">
        <v>268</v>
      </c>
      <c r="BI19" s="273">
        <f t="shared" si="0"/>
        <v>560</v>
      </c>
      <c r="BJ19" s="274">
        <f t="shared" si="1"/>
        <v>481</v>
      </c>
      <c r="BK19" s="275">
        <f t="shared" si="2"/>
        <v>0.85892857142857137</v>
      </c>
      <c r="BL19" s="276">
        <f t="shared" si="3"/>
        <v>0.14107142857142863</v>
      </c>
      <c r="BM19" s="277"/>
      <c r="BN19" s="281" t="s">
        <v>459</v>
      </c>
      <c r="BO19" s="285" t="s">
        <v>268</v>
      </c>
      <c r="BP19" s="278">
        <f t="shared" si="4"/>
        <v>1836</v>
      </c>
      <c r="BQ19" s="279">
        <f t="shared" si="5"/>
        <v>481</v>
      </c>
      <c r="BR19" s="280">
        <f t="shared" si="6"/>
        <v>1355</v>
      </c>
      <c r="BS19" s="277"/>
    </row>
    <row r="20" spans="1:71" x14ac:dyDescent="0.2">
      <c r="A20" s="281" t="s">
        <v>460</v>
      </c>
      <c r="B20" s="284" t="s">
        <v>269</v>
      </c>
      <c r="C20" s="269">
        <v>0</v>
      </c>
      <c r="D20" s="269">
        <v>0</v>
      </c>
      <c r="E20" s="269">
        <v>0</v>
      </c>
      <c r="F20" s="269">
        <v>0</v>
      </c>
      <c r="G20" s="269">
        <v>0</v>
      </c>
      <c r="H20" s="269">
        <v>0</v>
      </c>
      <c r="I20" s="269">
        <v>0</v>
      </c>
      <c r="J20" s="269">
        <v>0</v>
      </c>
      <c r="K20" s="269">
        <v>0</v>
      </c>
      <c r="L20" s="269">
        <v>14</v>
      </c>
      <c r="M20" s="269">
        <v>1</v>
      </c>
      <c r="N20" s="269">
        <v>0</v>
      </c>
      <c r="O20" s="269">
        <v>0</v>
      </c>
      <c r="P20" s="269">
        <v>4</v>
      </c>
      <c r="Q20" s="269">
        <v>10</v>
      </c>
      <c r="R20" s="269">
        <v>159</v>
      </c>
      <c r="S20" s="269">
        <v>3</v>
      </c>
      <c r="T20" s="269">
        <v>1</v>
      </c>
      <c r="U20" s="269">
        <v>3</v>
      </c>
      <c r="V20" s="269">
        <v>0</v>
      </c>
      <c r="W20" s="269">
        <v>0</v>
      </c>
      <c r="X20" s="269">
        <v>0</v>
      </c>
      <c r="Y20" s="269">
        <v>0</v>
      </c>
      <c r="Z20" s="269">
        <v>0</v>
      </c>
      <c r="AA20" s="269">
        <v>0</v>
      </c>
      <c r="AB20" s="269">
        <v>0</v>
      </c>
      <c r="AC20" s="269">
        <v>0</v>
      </c>
      <c r="AD20" s="269">
        <v>0</v>
      </c>
      <c r="AE20" s="269">
        <v>0</v>
      </c>
      <c r="AF20" s="269">
        <v>0</v>
      </c>
      <c r="AG20" s="269">
        <v>0</v>
      </c>
      <c r="AH20" s="269">
        <v>0</v>
      </c>
      <c r="AI20" s="269">
        <v>0</v>
      </c>
      <c r="AJ20" s="269">
        <v>0</v>
      </c>
      <c r="AK20" s="269">
        <v>0</v>
      </c>
      <c r="AL20" s="269">
        <v>8</v>
      </c>
      <c r="AM20" s="269">
        <v>0</v>
      </c>
      <c r="AN20" s="269">
        <v>0</v>
      </c>
      <c r="AO20" s="269">
        <v>0</v>
      </c>
      <c r="AP20" s="270">
        <v>203</v>
      </c>
      <c r="AQ20" s="269">
        <v>0</v>
      </c>
      <c r="AR20" s="269">
        <v>1</v>
      </c>
      <c r="AS20" s="269">
        <v>0</v>
      </c>
      <c r="AT20" s="269">
        <v>23</v>
      </c>
      <c r="AU20" s="269">
        <v>68</v>
      </c>
      <c r="AV20" s="269">
        <v>2</v>
      </c>
      <c r="AW20" s="270">
        <v>94</v>
      </c>
      <c r="AX20" s="269">
        <v>297</v>
      </c>
      <c r="AY20" s="270">
        <v>1049</v>
      </c>
      <c r="AZ20" s="270">
        <v>1143</v>
      </c>
      <c r="BA20" s="269">
        <v>1346</v>
      </c>
      <c r="BB20" s="270">
        <v>-297</v>
      </c>
      <c r="BC20" s="269">
        <v>846</v>
      </c>
      <c r="BD20" s="270">
        <v>1049</v>
      </c>
      <c r="BE20" s="271"/>
      <c r="BG20" s="281" t="s">
        <v>460</v>
      </c>
      <c r="BH20" s="285" t="s">
        <v>269</v>
      </c>
      <c r="BI20" s="273">
        <f t="shared" si="0"/>
        <v>297</v>
      </c>
      <c r="BJ20" s="274">
        <f t="shared" si="1"/>
        <v>297</v>
      </c>
      <c r="BK20" s="275">
        <f t="shared" si="2"/>
        <v>1</v>
      </c>
      <c r="BL20" s="276">
        <f t="shared" si="3"/>
        <v>0</v>
      </c>
      <c r="BM20" s="277"/>
      <c r="BN20" s="281" t="s">
        <v>460</v>
      </c>
      <c r="BO20" s="285" t="s">
        <v>269</v>
      </c>
      <c r="BP20" s="278">
        <f t="shared" si="4"/>
        <v>1049</v>
      </c>
      <c r="BQ20" s="279">
        <f t="shared" si="5"/>
        <v>297</v>
      </c>
      <c r="BR20" s="280">
        <f t="shared" si="6"/>
        <v>752</v>
      </c>
      <c r="BS20" s="277"/>
    </row>
    <row r="21" spans="1:71" x14ac:dyDescent="0.2">
      <c r="A21" s="281" t="s">
        <v>461</v>
      </c>
      <c r="B21" s="284" t="s">
        <v>270</v>
      </c>
      <c r="C21" s="269">
        <v>0</v>
      </c>
      <c r="D21" s="269">
        <v>0</v>
      </c>
      <c r="E21" s="269">
        <v>0</v>
      </c>
      <c r="F21" s="269">
        <v>0</v>
      </c>
      <c r="G21" s="269">
        <v>0</v>
      </c>
      <c r="H21" s="269">
        <v>0</v>
      </c>
      <c r="I21" s="269">
        <v>0</v>
      </c>
      <c r="J21" s="269">
        <v>0</v>
      </c>
      <c r="K21" s="269">
        <v>0</v>
      </c>
      <c r="L21" s="269">
        <v>0</v>
      </c>
      <c r="M21" s="269">
        <v>0</v>
      </c>
      <c r="N21" s="269">
        <v>0</v>
      </c>
      <c r="O21" s="269">
        <v>0</v>
      </c>
      <c r="P21" s="269">
        <v>0</v>
      </c>
      <c r="Q21" s="269">
        <v>5</v>
      </c>
      <c r="R21" s="269">
        <v>6</v>
      </c>
      <c r="S21" s="269">
        <v>146</v>
      </c>
      <c r="T21" s="269">
        <v>0</v>
      </c>
      <c r="U21" s="269">
        <v>1</v>
      </c>
      <c r="V21" s="269">
        <v>0</v>
      </c>
      <c r="W21" s="269">
        <v>0</v>
      </c>
      <c r="X21" s="269">
        <v>0</v>
      </c>
      <c r="Y21" s="269">
        <v>0</v>
      </c>
      <c r="Z21" s="269">
        <v>0</v>
      </c>
      <c r="AA21" s="269">
        <v>0</v>
      </c>
      <c r="AB21" s="269">
        <v>0</v>
      </c>
      <c r="AC21" s="269">
        <v>1</v>
      </c>
      <c r="AD21" s="269">
        <v>0</v>
      </c>
      <c r="AE21" s="269">
        <v>0</v>
      </c>
      <c r="AF21" s="269">
        <v>0</v>
      </c>
      <c r="AG21" s="269">
        <v>0</v>
      </c>
      <c r="AH21" s="269">
        <v>6</v>
      </c>
      <c r="AI21" s="269">
        <v>0</v>
      </c>
      <c r="AJ21" s="269">
        <v>13</v>
      </c>
      <c r="AK21" s="269">
        <v>0</v>
      </c>
      <c r="AL21" s="269">
        <v>3</v>
      </c>
      <c r="AM21" s="269">
        <v>0</v>
      </c>
      <c r="AN21" s="269">
        <v>10</v>
      </c>
      <c r="AO21" s="269">
        <v>3</v>
      </c>
      <c r="AP21" s="270">
        <v>194</v>
      </c>
      <c r="AQ21" s="269">
        <v>1</v>
      </c>
      <c r="AR21" s="269">
        <v>10</v>
      </c>
      <c r="AS21" s="269">
        <v>0</v>
      </c>
      <c r="AT21" s="269">
        <v>113</v>
      </c>
      <c r="AU21" s="269">
        <v>43</v>
      </c>
      <c r="AV21" s="269">
        <v>70</v>
      </c>
      <c r="AW21" s="270">
        <v>237</v>
      </c>
      <c r="AX21" s="269">
        <v>431</v>
      </c>
      <c r="AY21" s="270">
        <v>1226</v>
      </c>
      <c r="AZ21" s="270">
        <v>1463</v>
      </c>
      <c r="BA21" s="269">
        <v>1657</v>
      </c>
      <c r="BB21" s="270">
        <v>0</v>
      </c>
      <c r="BC21" s="269">
        <v>1463</v>
      </c>
      <c r="BD21" s="270">
        <v>1657</v>
      </c>
      <c r="BE21" s="271"/>
      <c r="BG21" s="281" t="s">
        <v>461</v>
      </c>
      <c r="BH21" s="285" t="s">
        <v>270</v>
      </c>
      <c r="BI21" s="273">
        <f t="shared" si="0"/>
        <v>431</v>
      </c>
      <c r="BJ21" s="274">
        <f t="shared" si="1"/>
        <v>0</v>
      </c>
      <c r="BK21" s="275">
        <f t="shared" si="2"/>
        <v>0</v>
      </c>
      <c r="BL21" s="276">
        <f t="shared" si="3"/>
        <v>1</v>
      </c>
      <c r="BM21" s="277"/>
      <c r="BN21" s="281" t="s">
        <v>461</v>
      </c>
      <c r="BO21" s="285" t="s">
        <v>270</v>
      </c>
      <c r="BP21" s="278">
        <f t="shared" si="4"/>
        <v>1226</v>
      </c>
      <c r="BQ21" s="279">
        <f t="shared" si="5"/>
        <v>0</v>
      </c>
      <c r="BR21" s="280">
        <f t="shared" si="6"/>
        <v>1226</v>
      </c>
      <c r="BS21" s="277"/>
    </row>
    <row r="22" spans="1:71" x14ac:dyDescent="0.2">
      <c r="A22" s="281" t="s">
        <v>462</v>
      </c>
      <c r="B22" s="284" t="s">
        <v>280</v>
      </c>
      <c r="C22" s="269">
        <v>0</v>
      </c>
      <c r="D22" s="269">
        <v>0</v>
      </c>
      <c r="E22" s="269">
        <v>0</v>
      </c>
      <c r="F22" s="269">
        <v>0</v>
      </c>
      <c r="G22" s="269">
        <v>0</v>
      </c>
      <c r="H22" s="269">
        <v>0</v>
      </c>
      <c r="I22" s="269">
        <v>0</v>
      </c>
      <c r="J22" s="269">
        <v>0</v>
      </c>
      <c r="K22" s="269">
        <v>0</v>
      </c>
      <c r="L22" s="269">
        <v>0</v>
      </c>
      <c r="M22" s="269">
        <v>0</v>
      </c>
      <c r="N22" s="269">
        <v>0</v>
      </c>
      <c r="O22" s="269">
        <v>0</v>
      </c>
      <c r="P22" s="269">
        <v>20</v>
      </c>
      <c r="Q22" s="269">
        <v>15</v>
      </c>
      <c r="R22" s="269">
        <v>10</v>
      </c>
      <c r="S22" s="269">
        <v>232</v>
      </c>
      <c r="T22" s="269">
        <v>44</v>
      </c>
      <c r="U22" s="269">
        <v>216</v>
      </c>
      <c r="V22" s="269">
        <v>21</v>
      </c>
      <c r="W22" s="269">
        <v>2</v>
      </c>
      <c r="X22" s="269">
        <v>18</v>
      </c>
      <c r="Y22" s="269">
        <v>1</v>
      </c>
      <c r="Z22" s="269">
        <v>0</v>
      </c>
      <c r="AA22" s="269">
        <v>0</v>
      </c>
      <c r="AB22" s="269">
        <v>0</v>
      </c>
      <c r="AC22" s="269">
        <v>0</v>
      </c>
      <c r="AD22" s="269">
        <v>0</v>
      </c>
      <c r="AE22" s="269">
        <v>0</v>
      </c>
      <c r="AF22" s="269">
        <v>0</v>
      </c>
      <c r="AG22" s="269">
        <v>0</v>
      </c>
      <c r="AH22" s="269">
        <v>4</v>
      </c>
      <c r="AI22" s="269">
        <v>1</v>
      </c>
      <c r="AJ22" s="269">
        <v>0</v>
      </c>
      <c r="AK22" s="269">
        <v>0</v>
      </c>
      <c r="AL22" s="269">
        <v>8</v>
      </c>
      <c r="AM22" s="269">
        <v>0</v>
      </c>
      <c r="AN22" s="269">
        <v>1</v>
      </c>
      <c r="AO22" s="269">
        <v>5</v>
      </c>
      <c r="AP22" s="270">
        <v>598</v>
      </c>
      <c r="AQ22" s="269">
        <v>0</v>
      </c>
      <c r="AR22" s="269">
        <v>14</v>
      </c>
      <c r="AS22" s="269">
        <v>0</v>
      </c>
      <c r="AT22" s="269">
        <v>0</v>
      </c>
      <c r="AU22" s="269">
        <v>0</v>
      </c>
      <c r="AV22" s="269">
        <v>-9</v>
      </c>
      <c r="AW22" s="270">
        <v>5</v>
      </c>
      <c r="AX22" s="269">
        <v>603</v>
      </c>
      <c r="AY22" s="270">
        <v>139</v>
      </c>
      <c r="AZ22" s="270">
        <v>144</v>
      </c>
      <c r="BA22" s="269">
        <v>742</v>
      </c>
      <c r="BB22" s="270">
        <v>-589</v>
      </c>
      <c r="BC22" s="269">
        <v>-445</v>
      </c>
      <c r="BD22" s="270">
        <v>153</v>
      </c>
      <c r="BE22" s="271"/>
      <c r="BG22" s="281" t="s">
        <v>462</v>
      </c>
      <c r="BH22" s="285" t="s">
        <v>280</v>
      </c>
      <c r="BI22" s="273">
        <f t="shared" si="0"/>
        <v>603</v>
      </c>
      <c r="BJ22" s="274">
        <f t="shared" si="1"/>
        <v>589</v>
      </c>
      <c r="BK22" s="275">
        <f t="shared" si="2"/>
        <v>0.97678275290215588</v>
      </c>
      <c r="BL22" s="276">
        <f t="shared" si="3"/>
        <v>2.3217247097844118E-2</v>
      </c>
      <c r="BM22" s="277"/>
      <c r="BN22" s="281" t="s">
        <v>462</v>
      </c>
      <c r="BO22" s="285" t="s">
        <v>280</v>
      </c>
      <c r="BP22" s="278">
        <f t="shared" si="4"/>
        <v>139</v>
      </c>
      <c r="BQ22" s="279">
        <f t="shared" si="5"/>
        <v>589</v>
      </c>
      <c r="BR22" s="280">
        <f t="shared" si="6"/>
        <v>-450</v>
      </c>
      <c r="BS22" s="277"/>
    </row>
    <row r="23" spans="1:71" x14ac:dyDescent="0.2">
      <c r="A23" s="281" t="s">
        <v>463</v>
      </c>
      <c r="B23" s="282" t="s">
        <v>35</v>
      </c>
      <c r="C23" s="269">
        <v>0</v>
      </c>
      <c r="D23" s="269">
        <v>0</v>
      </c>
      <c r="E23" s="269">
        <v>0</v>
      </c>
      <c r="F23" s="269">
        <v>0</v>
      </c>
      <c r="G23" s="269">
        <v>0</v>
      </c>
      <c r="H23" s="269">
        <v>0</v>
      </c>
      <c r="I23" s="269">
        <v>0</v>
      </c>
      <c r="J23" s="269">
        <v>0</v>
      </c>
      <c r="K23" s="269">
        <v>0</v>
      </c>
      <c r="L23" s="269">
        <v>0</v>
      </c>
      <c r="M23" s="269">
        <v>0</v>
      </c>
      <c r="N23" s="269">
        <v>0</v>
      </c>
      <c r="O23" s="269">
        <v>0</v>
      </c>
      <c r="P23" s="269">
        <v>6</v>
      </c>
      <c r="Q23" s="269">
        <v>47</v>
      </c>
      <c r="R23" s="269">
        <v>25</v>
      </c>
      <c r="S23" s="269">
        <v>33</v>
      </c>
      <c r="T23" s="269">
        <v>4</v>
      </c>
      <c r="U23" s="269">
        <v>171</v>
      </c>
      <c r="V23" s="269">
        <v>2</v>
      </c>
      <c r="W23" s="269">
        <v>7</v>
      </c>
      <c r="X23" s="269">
        <v>4</v>
      </c>
      <c r="Y23" s="269">
        <v>19</v>
      </c>
      <c r="Z23" s="269">
        <v>0</v>
      </c>
      <c r="AA23" s="269">
        <v>0</v>
      </c>
      <c r="AB23" s="269">
        <v>0</v>
      </c>
      <c r="AC23" s="269">
        <v>0</v>
      </c>
      <c r="AD23" s="269">
        <v>0</v>
      </c>
      <c r="AE23" s="269">
        <v>0</v>
      </c>
      <c r="AF23" s="269">
        <v>1</v>
      </c>
      <c r="AG23" s="269">
        <v>0</v>
      </c>
      <c r="AH23" s="269">
        <v>3</v>
      </c>
      <c r="AI23" s="269">
        <v>1</v>
      </c>
      <c r="AJ23" s="269">
        <v>0</v>
      </c>
      <c r="AK23" s="269">
        <v>0</v>
      </c>
      <c r="AL23" s="269">
        <v>5</v>
      </c>
      <c r="AM23" s="269">
        <v>0</v>
      </c>
      <c r="AN23" s="269">
        <v>0</v>
      </c>
      <c r="AO23" s="269">
        <v>1</v>
      </c>
      <c r="AP23" s="270">
        <v>329</v>
      </c>
      <c r="AQ23" s="269">
        <v>3</v>
      </c>
      <c r="AR23" s="269">
        <v>300</v>
      </c>
      <c r="AS23" s="269">
        <v>0</v>
      </c>
      <c r="AT23" s="269">
        <v>74</v>
      </c>
      <c r="AU23" s="269">
        <v>44</v>
      </c>
      <c r="AV23" s="269">
        <v>13</v>
      </c>
      <c r="AW23" s="270">
        <v>434</v>
      </c>
      <c r="AX23" s="269">
        <v>763</v>
      </c>
      <c r="AY23" s="270">
        <v>1181</v>
      </c>
      <c r="AZ23" s="270">
        <v>1615</v>
      </c>
      <c r="BA23" s="269">
        <v>1944</v>
      </c>
      <c r="BB23" s="270">
        <v>-514</v>
      </c>
      <c r="BC23" s="269">
        <v>1101</v>
      </c>
      <c r="BD23" s="270">
        <v>1430</v>
      </c>
      <c r="BE23" s="271"/>
      <c r="BG23" s="281" t="s">
        <v>463</v>
      </c>
      <c r="BH23" s="283" t="s">
        <v>35</v>
      </c>
      <c r="BI23" s="273">
        <f t="shared" si="0"/>
        <v>763</v>
      </c>
      <c r="BJ23" s="274">
        <f t="shared" si="1"/>
        <v>514</v>
      </c>
      <c r="BK23" s="275">
        <f t="shared" si="2"/>
        <v>0.6736566186107471</v>
      </c>
      <c r="BL23" s="276">
        <f t="shared" si="3"/>
        <v>0.3263433813892529</v>
      </c>
      <c r="BM23" s="277"/>
      <c r="BN23" s="281" t="s">
        <v>463</v>
      </c>
      <c r="BO23" s="283" t="s">
        <v>35</v>
      </c>
      <c r="BP23" s="278">
        <f t="shared" si="4"/>
        <v>1181</v>
      </c>
      <c r="BQ23" s="279">
        <f t="shared" si="5"/>
        <v>514</v>
      </c>
      <c r="BR23" s="280">
        <f t="shared" si="6"/>
        <v>667</v>
      </c>
      <c r="BS23" s="277"/>
    </row>
    <row r="24" spans="1:71" x14ac:dyDescent="0.2">
      <c r="A24" s="281" t="s">
        <v>464</v>
      </c>
      <c r="B24" s="282" t="s">
        <v>465</v>
      </c>
      <c r="C24" s="269">
        <v>0</v>
      </c>
      <c r="D24" s="269">
        <v>0</v>
      </c>
      <c r="E24" s="269">
        <v>0</v>
      </c>
      <c r="F24" s="269">
        <v>0</v>
      </c>
      <c r="G24" s="269">
        <v>0</v>
      </c>
      <c r="H24" s="269">
        <v>0</v>
      </c>
      <c r="I24" s="269">
        <v>0</v>
      </c>
      <c r="J24" s="269">
        <v>0</v>
      </c>
      <c r="K24" s="269">
        <v>0</v>
      </c>
      <c r="L24" s="269">
        <v>0</v>
      </c>
      <c r="M24" s="269">
        <v>0</v>
      </c>
      <c r="N24" s="269">
        <v>0</v>
      </c>
      <c r="O24" s="269">
        <v>0</v>
      </c>
      <c r="P24" s="269">
        <v>0</v>
      </c>
      <c r="Q24" s="269">
        <v>2</v>
      </c>
      <c r="R24" s="269">
        <v>0</v>
      </c>
      <c r="S24" s="269">
        <v>0</v>
      </c>
      <c r="T24" s="269">
        <v>0</v>
      </c>
      <c r="U24" s="269">
        <v>0</v>
      </c>
      <c r="V24" s="269">
        <v>2</v>
      </c>
      <c r="W24" s="269">
        <v>1</v>
      </c>
      <c r="X24" s="269">
        <v>0</v>
      </c>
      <c r="Y24" s="269">
        <v>4</v>
      </c>
      <c r="Z24" s="269">
        <v>0</v>
      </c>
      <c r="AA24" s="269">
        <v>0</v>
      </c>
      <c r="AB24" s="269">
        <v>0</v>
      </c>
      <c r="AC24" s="269">
        <v>0</v>
      </c>
      <c r="AD24" s="269">
        <v>0</v>
      </c>
      <c r="AE24" s="269">
        <v>0</v>
      </c>
      <c r="AF24" s="269">
        <v>0</v>
      </c>
      <c r="AG24" s="269">
        <v>0</v>
      </c>
      <c r="AH24" s="269">
        <v>3</v>
      </c>
      <c r="AI24" s="269">
        <v>0</v>
      </c>
      <c r="AJ24" s="269">
        <v>0</v>
      </c>
      <c r="AK24" s="269">
        <v>0</v>
      </c>
      <c r="AL24" s="269">
        <v>0</v>
      </c>
      <c r="AM24" s="269">
        <v>0</v>
      </c>
      <c r="AN24" s="269">
        <v>0</v>
      </c>
      <c r="AO24" s="269">
        <v>0</v>
      </c>
      <c r="AP24" s="270">
        <v>12</v>
      </c>
      <c r="AQ24" s="269">
        <v>0</v>
      </c>
      <c r="AR24" s="269">
        <v>286</v>
      </c>
      <c r="AS24" s="269">
        <v>0</v>
      </c>
      <c r="AT24" s="269">
        <v>218</v>
      </c>
      <c r="AU24" s="269">
        <v>20</v>
      </c>
      <c r="AV24" s="269">
        <v>0</v>
      </c>
      <c r="AW24" s="270">
        <v>524</v>
      </c>
      <c r="AX24" s="269">
        <v>536</v>
      </c>
      <c r="AY24" s="270">
        <v>40</v>
      </c>
      <c r="AZ24" s="270">
        <v>564</v>
      </c>
      <c r="BA24" s="269">
        <v>576</v>
      </c>
      <c r="BB24" s="270">
        <v>-511</v>
      </c>
      <c r="BC24" s="269">
        <v>53</v>
      </c>
      <c r="BD24" s="270">
        <v>65</v>
      </c>
      <c r="BE24" s="271"/>
      <c r="BG24" s="281" t="s">
        <v>464</v>
      </c>
      <c r="BH24" s="283" t="s">
        <v>465</v>
      </c>
      <c r="BI24" s="273">
        <f t="shared" si="0"/>
        <v>536</v>
      </c>
      <c r="BJ24" s="274">
        <f t="shared" si="1"/>
        <v>511</v>
      </c>
      <c r="BK24" s="275">
        <f t="shared" si="2"/>
        <v>0.95335820895522383</v>
      </c>
      <c r="BL24" s="276">
        <f t="shared" si="3"/>
        <v>4.6641791044776171E-2</v>
      </c>
      <c r="BM24" s="277"/>
      <c r="BN24" s="281" t="s">
        <v>464</v>
      </c>
      <c r="BO24" s="283" t="s">
        <v>465</v>
      </c>
      <c r="BP24" s="278">
        <f t="shared" si="4"/>
        <v>40</v>
      </c>
      <c r="BQ24" s="279">
        <f t="shared" si="5"/>
        <v>511</v>
      </c>
      <c r="BR24" s="280">
        <f t="shared" si="6"/>
        <v>-471</v>
      </c>
      <c r="BS24" s="277"/>
    </row>
    <row r="25" spans="1:71" x14ac:dyDescent="0.2">
      <c r="A25" s="281" t="s">
        <v>466</v>
      </c>
      <c r="B25" s="282" t="s">
        <v>191</v>
      </c>
      <c r="C25" s="269">
        <v>0</v>
      </c>
      <c r="D25" s="269">
        <v>0</v>
      </c>
      <c r="E25" s="269">
        <v>0</v>
      </c>
      <c r="F25" s="269">
        <v>0</v>
      </c>
      <c r="G25" s="269">
        <v>0</v>
      </c>
      <c r="H25" s="269">
        <v>0</v>
      </c>
      <c r="I25" s="269">
        <v>0</v>
      </c>
      <c r="J25" s="269">
        <v>0</v>
      </c>
      <c r="K25" s="269">
        <v>0</v>
      </c>
      <c r="L25" s="269">
        <v>0</v>
      </c>
      <c r="M25" s="269">
        <v>0</v>
      </c>
      <c r="N25" s="269">
        <v>0</v>
      </c>
      <c r="O25" s="269">
        <v>0</v>
      </c>
      <c r="P25" s="269">
        <v>0</v>
      </c>
      <c r="Q25" s="269">
        <v>0</v>
      </c>
      <c r="R25" s="269">
        <v>1</v>
      </c>
      <c r="S25" s="269">
        <v>0</v>
      </c>
      <c r="T25" s="269">
        <v>0</v>
      </c>
      <c r="U25" s="269">
        <v>0</v>
      </c>
      <c r="V25" s="269">
        <v>0</v>
      </c>
      <c r="W25" s="269">
        <v>104</v>
      </c>
      <c r="X25" s="269">
        <v>0</v>
      </c>
      <c r="Y25" s="269">
        <v>0</v>
      </c>
      <c r="Z25" s="269">
        <v>0</v>
      </c>
      <c r="AA25" s="269">
        <v>0</v>
      </c>
      <c r="AB25" s="269">
        <v>0</v>
      </c>
      <c r="AC25" s="269">
        <v>0</v>
      </c>
      <c r="AD25" s="269">
        <v>0</v>
      </c>
      <c r="AE25" s="269">
        <v>0</v>
      </c>
      <c r="AF25" s="269">
        <v>1</v>
      </c>
      <c r="AG25" s="269">
        <v>0</v>
      </c>
      <c r="AH25" s="269">
        <v>9</v>
      </c>
      <c r="AI25" s="269">
        <v>0</v>
      </c>
      <c r="AJ25" s="269">
        <v>0</v>
      </c>
      <c r="AK25" s="269">
        <v>0</v>
      </c>
      <c r="AL25" s="269">
        <v>20</v>
      </c>
      <c r="AM25" s="269">
        <v>0</v>
      </c>
      <c r="AN25" s="269">
        <v>0</v>
      </c>
      <c r="AO25" s="269">
        <v>0</v>
      </c>
      <c r="AP25" s="270">
        <v>135</v>
      </c>
      <c r="AQ25" s="269">
        <v>0</v>
      </c>
      <c r="AR25" s="269">
        <v>565</v>
      </c>
      <c r="AS25" s="269">
        <v>0</v>
      </c>
      <c r="AT25" s="269">
        <v>205</v>
      </c>
      <c r="AU25" s="269">
        <v>36</v>
      </c>
      <c r="AV25" s="269">
        <v>2</v>
      </c>
      <c r="AW25" s="270">
        <v>808</v>
      </c>
      <c r="AX25" s="269">
        <v>943</v>
      </c>
      <c r="AY25" s="270">
        <v>190</v>
      </c>
      <c r="AZ25" s="270">
        <v>998</v>
      </c>
      <c r="BA25" s="269">
        <v>1133</v>
      </c>
      <c r="BB25" s="270">
        <v>-916</v>
      </c>
      <c r="BC25" s="269">
        <v>82</v>
      </c>
      <c r="BD25" s="270">
        <v>217</v>
      </c>
      <c r="BE25" s="271"/>
      <c r="BG25" s="281" t="s">
        <v>466</v>
      </c>
      <c r="BH25" s="283" t="s">
        <v>191</v>
      </c>
      <c r="BI25" s="273">
        <f t="shared" si="0"/>
        <v>943</v>
      </c>
      <c r="BJ25" s="274">
        <f t="shared" si="1"/>
        <v>916</v>
      </c>
      <c r="BK25" s="275">
        <f t="shared" si="2"/>
        <v>0.97136797454931068</v>
      </c>
      <c r="BL25" s="276">
        <f t="shared" si="3"/>
        <v>2.8632025450689325E-2</v>
      </c>
      <c r="BM25" s="277"/>
      <c r="BN25" s="281" t="s">
        <v>466</v>
      </c>
      <c r="BO25" s="283" t="s">
        <v>191</v>
      </c>
      <c r="BP25" s="278">
        <f t="shared" si="4"/>
        <v>190</v>
      </c>
      <c r="BQ25" s="279">
        <f t="shared" si="5"/>
        <v>916</v>
      </c>
      <c r="BR25" s="280">
        <f t="shared" si="6"/>
        <v>-726</v>
      </c>
      <c r="BS25" s="277"/>
    </row>
    <row r="26" spans="1:71" x14ac:dyDescent="0.2">
      <c r="A26" s="281" t="s">
        <v>467</v>
      </c>
      <c r="B26" s="282" t="s">
        <v>50</v>
      </c>
      <c r="C26" s="269">
        <v>1</v>
      </c>
      <c r="D26" s="269">
        <v>2</v>
      </c>
      <c r="E26" s="269">
        <v>0</v>
      </c>
      <c r="F26" s="269">
        <v>0</v>
      </c>
      <c r="G26" s="269">
        <v>1</v>
      </c>
      <c r="H26" s="269">
        <v>3</v>
      </c>
      <c r="I26" s="269">
        <v>8</v>
      </c>
      <c r="J26" s="269">
        <v>5</v>
      </c>
      <c r="K26" s="269">
        <v>0</v>
      </c>
      <c r="L26" s="269">
        <v>8</v>
      </c>
      <c r="M26" s="269">
        <v>7</v>
      </c>
      <c r="N26" s="269">
        <v>3</v>
      </c>
      <c r="O26" s="269">
        <v>10</v>
      </c>
      <c r="P26" s="269">
        <v>21</v>
      </c>
      <c r="Q26" s="269">
        <v>2</v>
      </c>
      <c r="R26" s="269">
        <v>4</v>
      </c>
      <c r="S26" s="269">
        <v>13</v>
      </c>
      <c r="T26" s="269">
        <v>1</v>
      </c>
      <c r="U26" s="269">
        <v>5</v>
      </c>
      <c r="V26" s="269">
        <v>0</v>
      </c>
      <c r="W26" s="269">
        <v>0</v>
      </c>
      <c r="X26" s="269">
        <v>71</v>
      </c>
      <c r="Y26" s="269">
        <v>7</v>
      </c>
      <c r="Z26" s="269">
        <v>0</v>
      </c>
      <c r="AA26" s="269">
        <v>1</v>
      </c>
      <c r="AB26" s="269">
        <v>5</v>
      </c>
      <c r="AC26" s="269">
        <v>7</v>
      </c>
      <c r="AD26" s="269">
        <v>1</v>
      </c>
      <c r="AE26" s="269">
        <v>0</v>
      </c>
      <c r="AF26" s="269">
        <v>8</v>
      </c>
      <c r="AG26" s="269">
        <v>0</v>
      </c>
      <c r="AH26" s="269">
        <v>14</v>
      </c>
      <c r="AI26" s="269">
        <v>21</v>
      </c>
      <c r="AJ26" s="269">
        <v>6</v>
      </c>
      <c r="AK26" s="269">
        <v>14</v>
      </c>
      <c r="AL26" s="269">
        <v>3</v>
      </c>
      <c r="AM26" s="269">
        <v>5</v>
      </c>
      <c r="AN26" s="269">
        <v>11</v>
      </c>
      <c r="AO26" s="269">
        <v>22</v>
      </c>
      <c r="AP26" s="270">
        <v>290</v>
      </c>
      <c r="AQ26" s="269">
        <v>13</v>
      </c>
      <c r="AR26" s="269">
        <v>257</v>
      </c>
      <c r="AS26" s="269">
        <v>0</v>
      </c>
      <c r="AT26" s="269">
        <v>26</v>
      </c>
      <c r="AU26" s="269">
        <v>8</v>
      </c>
      <c r="AV26" s="269">
        <v>7</v>
      </c>
      <c r="AW26" s="270">
        <v>311</v>
      </c>
      <c r="AX26" s="269">
        <v>601</v>
      </c>
      <c r="AY26" s="270">
        <v>952</v>
      </c>
      <c r="AZ26" s="270">
        <v>1263</v>
      </c>
      <c r="BA26" s="269">
        <v>1553</v>
      </c>
      <c r="BB26" s="270">
        <v>-219</v>
      </c>
      <c r="BC26" s="269">
        <v>1044</v>
      </c>
      <c r="BD26" s="270">
        <v>1334</v>
      </c>
      <c r="BE26" s="271"/>
      <c r="BG26" s="281" t="s">
        <v>467</v>
      </c>
      <c r="BH26" s="283" t="s">
        <v>50</v>
      </c>
      <c r="BI26" s="273">
        <f t="shared" si="0"/>
        <v>601</v>
      </c>
      <c r="BJ26" s="274">
        <f t="shared" si="1"/>
        <v>219</v>
      </c>
      <c r="BK26" s="275">
        <f t="shared" si="2"/>
        <v>0.36439267886855242</v>
      </c>
      <c r="BL26" s="276">
        <f t="shared" si="3"/>
        <v>0.63560732113144758</v>
      </c>
      <c r="BM26" s="277"/>
      <c r="BN26" s="281" t="s">
        <v>467</v>
      </c>
      <c r="BO26" s="283" t="s">
        <v>50</v>
      </c>
      <c r="BP26" s="278">
        <f t="shared" si="4"/>
        <v>952</v>
      </c>
      <c r="BQ26" s="279">
        <f t="shared" si="5"/>
        <v>219</v>
      </c>
      <c r="BR26" s="280">
        <f t="shared" si="6"/>
        <v>733</v>
      </c>
      <c r="BS26" s="277"/>
    </row>
    <row r="27" spans="1:71" x14ac:dyDescent="0.2">
      <c r="A27" s="281" t="s">
        <v>468</v>
      </c>
      <c r="B27" s="282" t="s">
        <v>36</v>
      </c>
      <c r="C27" s="269">
        <v>3</v>
      </c>
      <c r="D27" s="269">
        <v>0</v>
      </c>
      <c r="E27" s="269">
        <v>0</v>
      </c>
      <c r="F27" s="269">
        <v>0</v>
      </c>
      <c r="G27" s="269">
        <v>0</v>
      </c>
      <c r="H27" s="269">
        <v>1</v>
      </c>
      <c r="I27" s="269">
        <v>1</v>
      </c>
      <c r="J27" s="269">
        <v>4</v>
      </c>
      <c r="K27" s="269">
        <v>0</v>
      </c>
      <c r="L27" s="269">
        <v>14</v>
      </c>
      <c r="M27" s="269">
        <v>4</v>
      </c>
      <c r="N27" s="269">
        <v>2</v>
      </c>
      <c r="O27" s="269">
        <v>1</v>
      </c>
      <c r="P27" s="269">
        <v>28</v>
      </c>
      <c r="Q27" s="269">
        <v>3</v>
      </c>
      <c r="R27" s="269">
        <v>2</v>
      </c>
      <c r="S27" s="269">
        <v>2</v>
      </c>
      <c r="T27" s="269">
        <v>1</v>
      </c>
      <c r="U27" s="269">
        <v>2</v>
      </c>
      <c r="V27" s="269">
        <v>0</v>
      </c>
      <c r="W27" s="269">
        <v>0</v>
      </c>
      <c r="X27" s="269">
        <v>1</v>
      </c>
      <c r="Y27" s="269">
        <v>1</v>
      </c>
      <c r="Z27" s="269">
        <v>1</v>
      </c>
      <c r="AA27" s="269">
        <v>14</v>
      </c>
      <c r="AB27" s="269">
        <v>4</v>
      </c>
      <c r="AC27" s="269">
        <v>3</v>
      </c>
      <c r="AD27" s="269">
        <v>0</v>
      </c>
      <c r="AE27" s="269">
        <v>24</v>
      </c>
      <c r="AF27" s="269">
        <v>14</v>
      </c>
      <c r="AG27" s="269">
        <v>0</v>
      </c>
      <c r="AH27" s="269">
        <v>14</v>
      </c>
      <c r="AI27" s="269">
        <v>11</v>
      </c>
      <c r="AJ27" s="269">
        <v>2</v>
      </c>
      <c r="AK27" s="269">
        <v>1</v>
      </c>
      <c r="AL27" s="269">
        <v>0</v>
      </c>
      <c r="AM27" s="269">
        <v>2</v>
      </c>
      <c r="AN27" s="269">
        <v>0</v>
      </c>
      <c r="AO27" s="269">
        <v>0</v>
      </c>
      <c r="AP27" s="270">
        <v>160</v>
      </c>
      <c r="AQ27" s="269">
        <v>0</v>
      </c>
      <c r="AR27" s="269">
        <v>0</v>
      </c>
      <c r="AS27" s="269">
        <v>0</v>
      </c>
      <c r="AT27" s="269">
        <v>2002</v>
      </c>
      <c r="AU27" s="269">
        <v>107</v>
      </c>
      <c r="AV27" s="269">
        <v>0</v>
      </c>
      <c r="AW27" s="270">
        <v>2109</v>
      </c>
      <c r="AX27" s="269">
        <v>2269</v>
      </c>
      <c r="AY27" s="270">
        <v>0</v>
      </c>
      <c r="AZ27" s="270">
        <v>2109</v>
      </c>
      <c r="BA27" s="269">
        <v>2269</v>
      </c>
      <c r="BB27" s="270">
        <v>0</v>
      </c>
      <c r="BC27" s="269">
        <v>2109</v>
      </c>
      <c r="BD27" s="270">
        <v>2269</v>
      </c>
      <c r="BE27" s="271"/>
      <c r="BG27" s="281" t="s">
        <v>468</v>
      </c>
      <c r="BH27" s="283" t="s">
        <v>36</v>
      </c>
      <c r="BI27" s="273">
        <f t="shared" si="0"/>
        <v>2269</v>
      </c>
      <c r="BJ27" s="274">
        <f t="shared" si="1"/>
        <v>0</v>
      </c>
      <c r="BK27" s="275">
        <f t="shared" si="2"/>
        <v>0</v>
      </c>
      <c r="BL27" s="276">
        <f t="shared" si="3"/>
        <v>1</v>
      </c>
      <c r="BM27" s="277"/>
      <c r="BN27" s="281" t="s">
        <v>468</v>
      </c>
      <c r="BO27" s="283" t="s">
        <v>36</v>
      </c>
      <c r="BP27" s="278">
        <f t="shared" si="4"/>
        <v>0</v>
      </c>
      <c r="BQ27" s="279">
        <f t="shared" si="5"/>
        <v>0</v>
      </c>
      <c r="BR27" s="280">
        <f t="shared" si="6"/>
        <v>0</v>
      </c>
      <c r="BS27" s="277"/>
    </row>
    <row r="28" spans="1:71" x14ac:dyDescent="0.2">
      <c r="A28" s="281" t="s">
        <v>469</v>
      </c>
      <c r="B28" s="282" t="s">
        <v>192</v>
      </c>
      <c r="C28" s="269">
        <v>11</v>
      </c>
      <c r="D28" s="269">
        <v>2</v>
      </c>
      <c r="E28" s="269">
        <v>0</v>
      </c>
      <c r="F28" s="269">
        <v>8</v>
      </c>
      <c r="G28" s="269">
        <v>1</v>
      </c>
      <c r="H28" s="269">
        <v>5</v>
      </c>
      <c r="I28" s="269">
        <v>21</v>
      </c>
      <c r="J28" s="269">
        <v>39</v>
      </c>
      <c r="K28" s="269">
        <v>0</v>
      </c>
      <c r="L28" s="269">
        <v>143</v>
      </c>
      <c r="M28" s="269">
        <v>40</v>
      </c>
      <c r="N28" s="269">
        <v>16</v>
      </c>
      <c r="O28" s="269">
        <v>12</v>
      </c>
      <c r="P28" s="269">
        <v>175</v>
      </c>
      <c r="Q28" s="269">
        <v>27</v>
      </c>
      <c r="R28" s="269">
        <v>11</v>
      </c>
      <c r="S28" s="269">
        <v>16</v>
      </c>
      <c r="T28" s="269">
        <v>4</v>
      </c>
      <c r="U28" s="269">
        <v>13</v>
      </c>
      <c r="V28" s="269">
        <v>0</v>
      </c>
      <c r="W28" s="269">
        <v>3</v>
      </c>
      <c r="X28" s="269">
        <v>18</v>
      </c>
      <c r="Y28" s="269">
        <v>7</v>
      </c>
      <c r="Z28" s="269">
        <v>5</v>
      </c>
      <c r="AA28" s="269">
        <v>21</v>
      </c>
      <c r="AB28" s="269">
        <v>93</v>
      </c>
      <c r="AC28" s="269">
        <v>29</v>
      </c>
      <c r="AD28" s="269">
        <v>0</v>
      </c>
      <c r="AE28" s="269">
        <v>0</v>
      </c>
      <c r="AF28" s="269">
        <v>19</v>
      </c>
      <c r="AG28" s="269">
        <v>0</v>
      </c>
      <c r="AH28" s="269">
        <v>21</v>
      </c>
      <c r="AI28" s="269">
        <v>42</v>
      </c>
      <c r="AJ28" s="269">
        <v>16</v>
      </c>
      <c r="AK28" s="269">
        <v>1</v>
      </c>
      <c r="AL28" s="269">
        <v>2</v>
      </c>
      <c r="AM28" s="269">
        <v>34</v>
      </c>
      <c r="AN28" s="269">
        <v>0</v>
      </c>
      <c r="AO28" s="269">
        <v>2</v>
      </c>
      <c r="AP28" s="270">
        <v>857</v>
      </c>
      <c r="AQ28" s="269">
        <v>0</v>
      </c>
      <c r="AR28" s="269">
        <v>610</v>
      </c>
      <c r="AS28" s="269">
        <v>0</v>
      </c>
      <c r="AT28" s="269">
        <v>0</v>
      </c>
      <c r="AU28" s="269">
        <v>0</v>
      </c>
      <c r="AV28" s="269">
        <v>0</v>
      </c>
      <c r="AW28" s="270">
        <v>610</v>
      </c>
      <c r="AX28" s="269">
        <v>1467</v>
      </c>
      <c r="AY28" s="270">
        <v>0</v>
      </c>
      <c r="AZ28" s="270">
        <v>610</v>
      </c>
      <c r="BA28" s="269">
        <v>1467</v>
      </c>
      <c r="BB28" s="270">
        <v>-1414</v>
      </c>
      <c r="BC28" s="269">
        <v>-804</v>
      </c>
      <c r="BD28" s="270">
        <v>53</v>
      </c>
      <c r="BE28" s="271"/>
      <c r="BG28" s="281" t="s">
        <v>469</v>
      </c>
      <c r="BH28" s="283" t="s">
        <v>192</v>
      </c>
      <c r="BI28" s="273">
        <f t="shared" si="0"/>
        <v>1467</v>
      </c>
      <c r="BJ28" s="274">
        <f t="shared" si="1"/>
        <v>1414</v>
      </c>
      <c r="BK28" s="275">
        <f t="shared" si="2"/>
        <v>0.96387184730743014</v>
      </c>
      <c r="BL28" s="276">
        <f t="shared" si="3"/>
        <v>3.6128152692569859E-2</v>
      </c>
      <c r="BM28" s="277"/>
      <c r="BN28" s="281" t="s">
        <v>469</v>
      </c>
      <c r="BO28" s="283" t="s">
        <v>192</v>
      </c>
      <c r="BP28" s="278">
        <f t="shared" si="4"/>
        <v>0</v>
      </c>
      <c r="BQ28" s="279">
        <f t="shared" si="5"/>
        <v>1414</v>
      </c>
      <c r="BR28" s="280">
        <f t="shared" si="6"/>
        <v>-1414</v>
      </c>
      <c r="BS28" s="277"/>
    </row>
    <row r="29" spans="1:71" x14ac:dyDescent="0.2">
      <c r="A29" s="281" t="s">
        <v>470</v>
      </c>
      <c r="B29" s="282" t="s">
        <v>285</v>
      </c>
      <c r="C29" s="269">
        <v>1</v>
      </c>
      <c r="D29" s="269">
        <v>0</v>
      </c>
      <c r="E29" s="269">
        <v>0</v>
      </c>
      <c r="F29" s="269">
        <v>0</v>
      </c>
      <c r="G29" s="269">
        <v>0</v>
      </c>
      <c r="H29" s="269">
        <v>0</v>
      </c>
      <c r="I29" s="269">
        <v>1</v>
      </c>
      <c r="J29" s="269">
        <v>3</v>
      </c>
      <c r="K29" s="269">
        <v>0</v>
      </c>
      <c r="L29" s="269">
        <v>4</v>
      </c>
      <c r="M29" s="269">
        <v>1</v>
      </c>
      <c r="N29" s="269">
        <v>0</v>
      </c>
      <c r="O29" s="269">
        <v>0</v>
      </c>
      <c r="P29" s="269">
        <v>5</v>
      </c>
      <c r="Q29" s="269">
        <v>1</v>
      </c>
      <c r="R29" s="269">
        <v>1</v>
      </c>
      <c r="S29" s="269">
        <v>1</v>
      </c>
      <c r="T29" s="269">
        <v>0</v>
      </c>
      <c r="U29" s="269">
        <v>1</v>
      </c>
      <c r="V29" s="269">
        <v>0</v>
      </c>
      <c r="W29" s="269">
        <v>0</v>
      </c>
      <c r="X29" s="269">
        <v>1</v>
      </c>
      <c r="Y29" s="269">
        <v>2</v>
      </c>
      <c r="Z29" s="269">
        <v>0</v>
      </c>
      <c r="AA29" s="269">
        <v>44</v>
      </c>
      <c r="AB29" s="269">
        <v>11</v>
      </c>
      <c r="AC29" s="269">
        <v>3</v>
      </c>
      <c r="AD29" s="269">
        <v>0</v>
      </c>
      <c r="AE29" s="269">
        <v>0</v>
      </c>
      <c r="AF29" s="269">
        <v>5</v>
      </c>
      <c r="AG29" s="269">
        <v>0</v>
      </c>
      <c r="AH29" s="269">
        <v>6</v>
      </c>
      <c r="AI29" s="269">
        <v>16</v>
      </c>
      <c r="AJ29" s="269">
        <v>6</v>
      </c>
      <c r="AK29" s="269">
        <v>1</v>
      </c>
      <c r="AL29" s="269">
        <v>0</v>
      </c>
      <c r="AM29" s="269">
        <v>9</v>
      </c>
      <c r="AN29" s="269">
        <v>0</v>
      </c>
      <c r="AO29" s="269">
        <v>1</v>
      </c>
      <c r="AP29" s="270">
        <v>124</v>
      </c>
      <c r="AQ29" s="269">
        <v>0</v>
      </c>
      <c r="AR29" s="269">
        <v>178</v>
      </c>
      <c r="AS29" s="269">
        <v>-3</v>
      </c>
      <c r="AT29" s="269">
        <v>0</v>
      </c>
      <c r="AU29" s="269">
        <v>0</v>
      </c>
      <c r="AV29" s="269">
        <v>0</v>
      </c>
      <c r="AW29" s="270">
        <v>175</v>
      </c>
      <c r="AX29" s="269">
        <v>299</v>
      </c>
      <c r="AY29" s="270">
        <v>172</v>
      </c>
      <c r="AZ29" s="270">
        <v>347</v>
      </c>
      <c r="BA29" s="269">
        <v>471</v>
      </c>
      <c r="BB29" s="270">
        <v>0</v>
      </c>
      <c r="BC29" s="269">
        <v>347</v>
      </c>
      <c r="BD29" s="270">
        <v>471</v>
      </c>
      <c r="BE29" s="271"/>
      <c r="BG29" s="281" t="s">
        <v>470</v>
      </c>
      <c r="BH29" s="283" t="s">
        <v>285</v>
      </c>
      <c r="BI29" s="273">
        <f t="shared" si="0"/>
        <v>299</v>
      </c>
      <c r="BJ29" s="274">
        <f t="shared" si="1"/>
        <v>0</v>
      </c>
      <c r="BK29" s="275">
        <f t="shared" si="2"/>
        <v>0</v>
      </c>
      <c r="BL29" s="276">
        <f t="shared" si="3"/>
        <v>1</v>
      </c>
      <c r="BM29" s="277"/>
      <c r="BN29" s="281" t="s">
        <v>470</v>
      </c>
      <c r="BO29" s="283" t="s">
        <v>285</v>
      </c>
      <c r="BP29" s="278">
        <f t="shared" si="4"/>
        <v>172</v>
      </c>
      <c r="BQ29" s="279">
        <f t="shared" si="5"/>
        <v>0</v>
      </c>
      <c r="BR29" s="280">
        <f t="shared" si="6"/>
        <v>172</v>
      </c>
      <c r="BS29" s="277"/>
    </row>
    <row r="30" spans="1:71" x14ac:dyDescent="0.2">
      <c r="A30" s="281" t="s">
        <v>471</v>
      </c>
      <c r="B30" s="282" t="s">
        <v>281</v>
      </c>
      <c r="C30" s="269">
        <v>1</v>
      </c>
      <c r="D30" s="269">
        <v>0</v>
      </c>
      <c r="E30" s="269">
        <v>0</v>
      </c>
      <c r="F30" s="269">
        <v>0</v>
      </c>
      <c r="G30" s="269">
        <v>0</v>
      </c>
      <c r="H30" s="269">
        <v>0</v>
      </c>
      <c r="I30" s="269">
        <v>0</v>
      </c>
      <c r="J30" s="269">
        <v>3</v>
      </c>
      <c r="K30" s="269">
        <v>0</v>
      </c>
      <c r="L30" s="269">
        <v>0</v>
      </c>
      <c r="M30" s="269">
        <v>1</v>
      </c>
      <c r="N30" s="269">
        <v>0</v>
      </c>
      <c r="O30" s="269">
        <v>0</v>
      </c>
      <c r="P30" s="269">
        <v>1</v>
      </c>
      <c r="Q30" s="269">
        <v>1</v>
      </c>
      <c r="R30" s="269">
        <v>0</v>
      </c>
      <c r="S30" s="269">
        <v>1</v>
      </c>
      <c r="T30" s="269">
        <v>0</v>
      </c>
      <c r="U30" s="269">
        <v>0</v>
      </c>
      <c r="V30" s="269">
        <v>0</v>
      </c>
      <c r="W30" s="269">
        <v>0</v>
      </c>
      <c r="X30" s="269">
        <v>0</v>
      </c>
      <c r="Y30" s="269">
        <v>4</v>
      </c>
      <c r="Z30" s="269">
        <v>1</v>
      </c>
      <c r="AA30" s="269">
        <v>1</v>
      </c>
      <c r="AB30" s="269">
        <v>0</v>
      </c>
      <c r="AC30" s="269">
        <v>1</v>
      </c>
      <c r="AD30" s="269">
        <v>0</v>
      </c>
      <c r="AE30" s="269">
        <v>0</v>
      </c>
      <c r="AF30" s="269">
        <v>8</v>
      </c>
      <c r="AG30" s="269">
        <v>0</v>
      </c>
      <c r="AH30" s="269">
        <v>45</v>
      </c>
      <c r="AI30" s="269">
        <v>10</v>
      </c>
      <c r="AJ30" s="269">
        <v>5</v>
      </c>
      <c r="AK30" s="269">
        <v>0</v>
      </c>
      <c r="AL30" s="269">
        <v>0</v>
      </c>
      <c r="AM30" s="269">
        <v>15</v>
      </c>
      <c r="AN30" s="269">
        <v>0</v>
      </c>
      <c r="AO30" s="269">
        <v>6</v>
      </c>
      <c r="AP30" s="270">
        <v>104</v>
      </c>
      <c r="AQ30" s="269">
        <v>0</v>
      </c>
      <c r="AR30" s="269">
        <v>26</v>
      </c>
      <c r="AS30" s="269">
        <v>65</v>
      </c>
      <c r="AT30" s="269">
        <v>0</v>
      </c>
      <c r="AU30" s="269">
        <v>0</v>
      </c>
      <c r="AV30" s="269">
        <v>0</v>
      </c>
      <c r="AW30" s="270">
        <v>91</v>
      </c>
      <c r="AX30" s="269">
        <v>195</v>
      </c>
      <c r="AY30" s="270">
        <v>1017</v>
      </c>
      <c r="AZ30" s="270">
        <v>1108</v>
      </c>
      <c r="BA30" s="269">
        <v>1212</v>
      </c>
      <c r="BB30" s="270">
        <v>0</v>
      </c>
      <c r="BC30" s="269">
        <v>1108</v>
      </c>
      <c r="BD30" s="270">
        <v>1212</v>
      </c>
      <c r="BE30" s="271"/>
      <c r="BG30" s="281" t="s">
        <v>471</v>
      </c>
      <c r="BH30" s="283" t="s">
        <v>281</v>
      </c>
      <c r="BI30" s="273">
        <f t="shared" si="0"/>
        <v>195</v>
      </c>
      <c r="BJ30" s="274">
        <f t="shared" si="1"/>
        <v>0</v>
      </c>
      <c r="BK30" s="275">
        <f t="shared" si="2"/>
        <v>0</v>
      </c>
      <c r="BL30" s="276">
        <f t="shared" si="3"/>
        <v>1</v>
      </c>
      <c r="BM30" s="277"/>
      <c r="BN30" s="281" t="s">
        <v>471</v>
      </c>
      <c r="BO30" s="283" t="s">
        <v>281</v>
      </c>
      <c r="BP30" s="278">
        <f t="shared" si="4"/>
        <v>1017</v>
      </c>
      <c r="BQ30" s="279">
        <f t="shared" si="5"/>
        <v>0</v>
      </c>
      <c r="BR30" s="280">
        <f t="shared" si="6"/>
        <v>1017</v>
      </c>
      <c r="BS30" s="277"/>
    </row>
    <row r="31" spans="1:71" x14ac:dyDescent="0.2">
      <c r="A31" s="281" t="s">
        <v>472</v>
      </c>
      <c r="B31" s="282" t="s">
        <v>384</v>
      </c>
      <c r="C31" s="269">
        <v>82</v>
      </c>
      <c r="D31" s="269">
        <v>3</v>
      </c>
      <c r="E31" s="269">
        <v>0</v>
      </c>
      <c r="F31" s="269">
        <v>4</v>
      </c>
      <c r="G31" s="269">
        <v>10</v>
      </c>
      <c r="H31" s="269">
        <v>13</v>
      </c>
      <c r="I31" s="269">
        <v>46</v>
      </c>
      <c r="J31" s="269">
        <v>53</v>
      </c>
      <c r="K31" s="269">
        <v>0</v>
      </c>
      <c r="L31" s="269">
        <v>250</v>
      </c>
      <c r="M31" s="269">
        <v>27</v>
      </c>
      <c r="N31" s="269">
        <v>8</v>
      </c>
      <c r="O31" s="269">
        <v>13</v>
      </c>
      <c r="P31" s="269">
        <v>336</v>
      </c>
      <c r="Q31" s="269">
        <v>86</v>
      </c>
      <c r="R31" s="269">
        <v>44</v>
      </c>
      <c r="S31" s="269">
        <v>82</v>
      </c>
      <c r="T31" s="269">
        <v>6</v>
      </c>
      <c r="U31" s="269">
        <v>75</v>
      </c>
      <c r="V31" s="269">
        <v>3</v>
      </c>
      <c r="W31" s="269">
        <v>9</v>
      </c>
      <c r="X31" s="269">
        <v>100</v>
      </c>
      <c r="Y31" s="269">
        <v>134</v>
      </c>
      <c r="Z31" s="269">
        <v>1</v>
      </c>
      <c r="AA31" s="269">
        <v>9</v>
      </c>
      <c r="AB31" s="269">
        <v>18</v>
      </c>
      <c r="AC31" s="269">
        <v>14</v>
      </c>
      <c r="AD31" s="269">
        <v>0</v>
      </c>
      <c r="AE31" s="269">
        <v>2</v>
      </c>
      <c r="AF31" s="269">
        <v>22</v>
      </c>
      <c r="AG31" s="269">
        <v>0</v>
      </c>
      <c r="AH31" s="269">
        <v>17</v>
      </c>
      <c r="AI31" s="269">
        <v>23</v>
      </c>
      <c r="AJ31" s="269">
        <v>60</v>
      </c>
      <c r="AK31" s="269">
        <v>10</v>
      </c>
      <c r="AL31" s="269">
        <v>14</v>
      </c>
      <c r="AM31" s="269">
        <v>75</v>
      </c>
      <c r="AN31" s="269">
        <v>5</v>
      </c>
      <c r="AO31" s="269">
        <v>36</v>
      </c>
      <c r="AP31" s="270">
        <v>1690</v>
      </c>
      <c r="AQ31" s="269">
        <v>60</v>
      </c>
      <c r="AR31" s="269">
        <v>4352</v>
      </c>
      <c r="AS31" s="269">
        <v>1</v>
      </c>
      <c r="AT31" s="269">
        <v>137</v>
      </c>
      <c r="AU31" s="269">
        <v>79</v>
      </c>
      <c r="AV31" s="269">
        <v>1</v>
      </c>
      <c r="AW31" s="270">
        <v>4630</v>
      </c>
      <c r="AX31" s="269">
        <v>6320</v>
      </c>
      <c r="AY31" s="270">
        <v>472</v>
      </c>
      <c r="AZ31" s="270">
        <v>5102</v>
      </c>
      <c r="BA31" s="269">
        <v>6792</v>
      </c>
      <c r="BB31" s="270">
        <v>-5593</v>
      </c>
      <c r="BC31" s="269">
        <v>-491</v>
      </c>
      <c r="BD31" s="270">
        <v>1199</v>
      </c>
      <c r="BE31" s="271"/>
      <c r="BG31" s="281" t="s">
        <v>472</v>
      </c>
      <c r="BH31" s="283" t="s">
        <v>384</v>
      </c>
      <c r="BI31" s="273">
        <f t="shared" si="0"/>
        <v>6320</v>
      </c>
      <c r="BJ31" s="274">
        <f t="shared" si="1"/>
        <v>5593</v>
      </c>
      <c r="BK31" s="275">
        <f t="shared" si="2"/>
        <v>0.8849683544303798</v>
      </c>
      <c r="BL31" s="276">
        <f t="shared" si="3"/>
        <v>0.1150316455696202</v>
      </c>
      <c r="BM31" s="277"/>
      <c r="BN31" s="281" t="s">
        <v>472</v>
      </c>
      <c r="BO31" s="283" t="s">
        <v>384</v>
      </c>
      <c r="BP31" s="278">
        <f t="shared" si="4"/>
        <v>472</v>
      </c>
      <c r="BQ31" s="279">
        <f t="shared" si="5"/>
        <v>5593</v>
      </c>
      <c r="BR31" s="280">
        <f t="shared" si="6"/>
        <v>-5121</v>
      </c>
      <c r="BS31" s="277"/>
    </row>
    <row r="32" spans="1:71" x14ac:dyDescent="0.2">
      <c r="A32" s="281" t="s">
        <v>473</v>
      </c>
      <c r="B32" s="282" t="s">
        <v>37</v>
      </c>
      <c r="C32" s="269">
        <v>6</v>
      </c>
      <c r="D32" s="269">
        <v>2</v>
      </c>
      <c r="E32" s="269">
        <v>0</v>
      </c>
      <c r="F32" s="269">
        <v>8</v>
      </c>
      <c r="G32" s="269">
        <v>0</v>
      </c>
      <c r="H32" s="269">
        <v>3</v>
      </c>
      <c r="I32" s="269">
        <v>5</v>
      </c>
      <c r="J32" s="269">
        <v>7</v>
      </c>
      <c r="K32" s="269">
        <v>0</v>
      </c>
      <c r="L32" s="269">
        <v>11</v>
      </c>
      <c r="M32" s="269">
        <v>8</v>
      </c>
      <c r="N32" s="269">
        <v>1</v>
      </c>
      <c r="O32" s="269">
        <v>2</v>
      </c>
      <c r="P32" s="269">
        <v>82</v>
      </c>
      <c r="Q32" s="269">
        <v>12</v>
      </c>
      <c r="R32" s="269">
        <v>7</v>
      </c>
      <c r="S32" s="269">
        <v>18</v>
      </c>
      <c r="T32" s="269">
        <v>1</v>
      </c>
      <c r="U32" s="269">
        <v>9</v>
      </c>
      <c r="V32" s="269">
        <v>0</v>
      </c>
      <c r="W32" s="269">
        <v>1</v>
      </c>
      <c r="X32" s="269">
        <v>27</v>
      </c>
      <c r="Y32" s="269">
        <v>28</v>
      </c>
      <c r="Z32" s="269">
        <v>1</v>
      </c>
      <c r="AA32" s="269">
        <v>11</v>
      </c>
      <c r="AB32" s="269">
        <v>32</v>
      </c>
      <c r="AC32" s="269">
        <v>21</v>
      </c>
      <c r="AD32" s="269">
        <v>4</v>
      </c>
      <c r="AE32" s="269">
        <v>190</v>
      </c>
      <c r="AF32" s="269">
        <v>21</v>
      </c>
      <c r="AG32" s="269">
        <v>0</v>
      </c>
      <c r="AH32" s="269">
        <v>34</v>
      </c>
      <c r="AI32" s="269">
        <v>17</v>
      </c>
      <c r="AJ32" s="269">
        <v>14</v>
      </c>
      <c r="AK32" s="269">
        <v>7</v>
      </c>
      <c r="AL32" s="269">
        <v>8</v>
      </c>
      <c r="AM32" s="269">
        <v>4</v>
      </c>
      <c r="AN32" s="269">
        <v>0</v>
      </c>
      <c r="AO32" s="269">
        <v>1</v>
      </c>
      <c r="AP32" s="270">
        <v>603</v>
      </c>
      <c r="AQ32" s="269">
        <v>0</v>
      </c>
      <c r="AR32" s="269">
        <v>1658</v>
      </c>
      <c r="AS32" s="269">
        <v>0</v>
      </c>
      <c r="AT32" s="269">
        <v>0</v>
      </c>
      <c r="AU32" s="269">
        <v>0</v>
      </c>
      <c r="AV32" s="269">
        <v>0</v>
      </c>
      <c r="AW32" s="270">
        <v>1658</v>
      </c>
      <c r="AX32" s="269">
        <v>2261</v>
      </c>
      <c r="AY32" s="270">
        <v>6</v>
      </c>
      <c r="AZ32" s="270">
        <v>1664</v>
      </c>
      <c r="BA32" s="269">
        <v>2267</v>
      </c>
      <c r="BB32" s="270">
        <v>-2175</v>
      </c>
      <c r="BC32" s="269">
        <v>-511</v>
      </c>
      <c r="BD32" s="270">
        <v>92</v>
      </c>
      <c r="BE32" s="271"/>
      <c r="BG32" s="281" t="s">
        <v>473</v>
      </c>
      <c r="BH32" s="283" t="s">
        <v>37</v>
      </c>
      <c r="BI32" s="273">
        <f t="shared" si="0"/>
        <v>2261</v>
      </c>
      <c r="BJ32" s="274">
        <f t="shared" si="1"/>
        <v>2175</v>
      </c>
      <c r="BK32" s="275">
        <f t="shared" si="2"/>
        <v>0.96196373286156567</v>
      </c>
      <c r="BL32" s="276">
        <f t="shared" si="3"/>
        <v>3.8036267138434332E-2</v>
      </c>
      <c r="BM32" s="277"/>
      <c r="BN32" s="281" t="s">
        <v>473</v>
      </c>
      <c r="BO32" s="283" t="s">
        <v>37</v>
      </c>
      <c r="BP32" s="278">
        <f t="shared" si="4"/>
        <v>6</v>
      </c>
      <c r="BQ32" s="279">
        <f t="shared" si="5"/>
        <v>2175</v>
      </c>
      <c r="BR32" s="280">
        <f t="shared" si="6"/>
        <v>-2169</v>
      </c>
      <c r="BS32" s="277"/>
    </row>
    <row r="33" spans="1:71" x14ac:dyDescent="0.2">
      <c r="A33" s="281" t="s">
        <v>474</v>
      </c>
      <c r="B33" s="282" t="s">
        <v>38</v>
      </c>
      <c r="C33" s="269">
        <v>2</v>
      </c>
      <c r="D33" s="269">
        <v>0</v>
      </c>
      <c r="E33" s="269">
        <v>0</v>
      </c>
      <c r="F33" s="269">
        <v>1</v>
      </c>
      <c r="G33" s="269">
        <v>0</v>
      </c>
      <c r="H33" s="269">
        <v>1</v>
      </c>
      <c r="I33" s="269">
        <v>1</v>
      </c>
      <c r="J33" s="269">
        <v>2</v>
      </c>
      <c r="K33" s="269">
        <v>0</v>
      </c>
      <c r="L33" s="269">
        <v>2</v>
      </c>
      <c r="M33" s="269">
        <v>2</v>
      </c>
      <c r="N33" s="269">
        <v>0</v>
      </c>
      <c r="O33" s="269">
        <v>0</v>
      </c>
      <c r="P33" s="269">
        <v>23</v>
      </c>
      <c r="Q33" s="269">
        <v>4</v>
      </c>
      <c r="R33" s="269">
        <v>2</v>
      </c>
      <c r="S33" s="269">
        <v>3</v>
      </c>
      <c r="T33" s="269">
        <v>0</v>
      </c>
      <c r="U33" s="269">
        <v>2</v>
      </c>
      <c r="V33" s="269">
        <v>0</v>
      </c>
      <c r="W33" s="269">
        <v>0</v>
      </c>
      <c r="X33" s="269">
        <v>1</v>
      </c>
      <c r="Y33" s="269">
        <v>8</v>
      </c>
      <c r="Z33" s="269">
        <v>0</v>
      </c>
      <c r="AA33" s="269">
        <v>0</v>
      </c>
      <c r="AB33" s="269">
        <v>1</v>
      </c>
      <c r="AC33" s="269">
        <v>33</v>
      </c>
      <c r="AD33" s="269">
        <v>1</v>
      </c>
      <c r="AE33" s="269">
        <v>22</v>
      </c>
      <c r="AF33" s="269">
        <v>45</v>
      </c>
      <c r="AG33" s="269">
        <v>0</v>
      </c>
      <c r="AH33" s="269">
        <v>3</v>
      </c>
      <c r="AI33" s="269">
        <v>4</v>
      </c>
      <c r="AJ33" s="269">
        <v>19</v>
      </c>
      <c r="AK33" s="269">
        <v>4</v>
      </c>
      <c r="AL33" s="269">
        <v>3</v>
      </c>
      <c r="AM33" s="269">
        <v>14</v>
      </c>
      <c r="AN33" s="269">
        <v>0</v>
      </c>
      <c r="AO33" s="269">
        <v>14</v>
      </c>
      <c r="AP33" s="270">
        <v>217</v>
      </c>
      <c r="AQ33" s="269">
        <v>0</v>
      </c>
      <c r="AR33" s="269">
        <v>3323</v>
      </c>
      <c r="AS33" s="269">
        <v>1</v>
      </c>
      <c r="AT33" s="269">
        <v>0</v>
      </c>
      <c r="AU33" s="269">
        <v>29</v>
      </c>
      <c r="AV33" s="269">
        <v>0</v>
      </c>
      <c r="AW33" s="270">
        <v>3353</v>
      </c>
      <c r="AX33" s="269">
        <v>3570</v>
      </c>
      <c r="AY33" s="270">
        <v>1</v>
      </c>
      <c r="AZ33" s="270">
        <v>3354</v>
      </c>
      <c r="BA33" s="269">
        <v>3571</v>
      </c>
      <c r="BB33" s="270">
        <v>-1077</v>
      </c>
      <c r="BC33" s="269">
        <v>2277</v>
      </c>
      <c r="BD33" s="270">
        <v>2494</v>
      </c>
      <c r="BE33" s="271"/>
      <c r="BG33" s="281" t="s">
        <v>474</v>
      </c>
      <c r="BH33" s="283" t="s">
        <v>38</v>
      </c>
      <c r="BI33" s="273">
        <f t="shared" si="0"/>
        <v>3570</v>
      </c>
      <c r="BJ33" s="274">
        <f t="shared" si="1"/>
        <v>1077</v>
      </c>
      <c r="BK33" s="275">
        <f t="shared" si="2"/>
        <v>0.30168067226890755</v>
      </c>
      <c r="BL33" s="276">
        <f t="shared" si="3"/>
        <v>0.6983193277310924</v>
      </c>
      <c r="BM33" s="277"/>
      <c r="BN33" s="281" t="s">
        <v>474</v>
      </c>
      <c r="BO33" s="283" t="s">
        <v>38</v>
      </c>
      <c r="BP33" s="278">
        <f t="shared" si="4"/>
        <v>1</v>
      </c>
      <c r="BQ33" s="279">
        <f t="shared" si="5"/>
        <v>1077</v>
      </c>
      <c r="BR33" s="280">
        <f t="shared" si="6"/>
        <v>-1076</v>
      </c>
      <c r="BS33" s="277"/>
    </row>
    <row r="34" spans="1:71" x14ac:dyDescent="0.2">
      <c r="A34" s="281" t="s">
        <v>475</v>
      </c>
      <c r="B34" s="282" t="s">
        <v>476</v>
      </c>
      <c r="C34" s="269">
        <v>34</v>
      </c>
      <c r="D34" s="269">
        <v>5</v>
      </c>
      <c r="E34" s="269">
        <v>0</v>
      </c>
      <c r="F34" s="269">
        <v>3</v>
      </c>
      <c r="G34" s="269">
        <v>2</v>
      </c>
      <c r="H34" s="269">
        <v>1</v>
      </c>
      <c r="I34" s="269">
        <v>20</v>
      </c>
      <c r="J34" s="269">
        <v>28</v>
      </c>
      <c r="K34" s="269">
        <v>0</v>
      </c>
      <c r="L34" s="269">
        <v>70</v>
      </c>
      <c r="M34" s="269">
        <v>31</v>
      </c>
      <c r="N34" s="269">
        <v>5</v>
      </c>
      <c r="O34" s="269">
        <v>8</v>
      </c>
      <c r="P34" s="269">
        <v>148</v>
      </c>
      <c r="Q34" s="269">
        <v>31</v>
      </c>
      <c r="R34" s="269">
        <v>15</v>
      </c>
      <c r="S34" s="269">
        <v>27</v>
      </c>
      <c r="T34" s="269">
        <v>3</v>
      </c>
      <c r="U34" s="269">
        <v>25</v>
      </c>
      <c r="V34" s="269">
        <v>0</v>
      </c>
      <c r="W34" s="269">
        <v>2</v>
      </c>
      <c r="X34" s="269">
        <v>165</v>
      </c>
      <c r="Y34" s="269">
        <v>60</v>
      </c>
      <c r="Z34" s="269">
        <v>2</v>
      </c>
      <c r="AA34" s="269">
        <v>5</v>
      </c>
      <c r="AB34" s="269">
        <v>52</v>
      </c>
      <c r="AC34" s="269">
        <v>25</v>
      </c>
      <c r="AD34" s="269">
        <v>2</v>
      </c>
      <c r="AE34" s="269">
        <v>0</v>
      </c>
      <c r="AF34" s="269">
        <v>79</v>
      </c>
      <c r="AG34" s="269">
        <v>0</v>
      </c>
      <c r="AH34" s="269">
        <v>37</v>
      </c>
      <c r="AI34" s="269">
        <v>24</v>
      </c>
      <c r="AJ34" s="269">
        <v>13</v>
      </c>
      <c r="AK34" s="269">
        <v>7</v>
      </c>
      <c r="AL34" s="269">
        <v>5</v>
      </c>
      <c r="AM34" s="269">
        <v>14</v>
      </c>
      <c r="AN34" s="269">
        <v>5</v>
      </c>
      <c r="AO34" s="269">
        <v>45</v>
      </c>
      <c r="AP34" s="270">
        <v>998</v>
      </c>
      <c r="AQ34" s="269">
        <v>16</v>
      </c>
      <c r="AR34" s="269">
        <v>1282</v>
      </c>
      <c r="AS34" s="269">
        <v>7</v>
      </c>
      <c r="AT34" s="269">
        <v>14</v>
      </c>
      <c r="AU34" s="269">
        <v>4</v>
      </c>
      <c r="AV34" s="269">
        <v>1</v>
      </c>
      <c r="AW34" s="270">
        <v>1324</v>
      </c>
      <c r="AX34" s="269">
        <v>2322</v>
      </c>
      <c r="AY34" s="270">
        <v>1413</v>
      </c>
      <c r="AZ34" s="270">
        <v>2737</v>
      </c>
      <c r="BA34" s="269">
        <v>3735</v>
      </c>
      <c r="BB34" s="270">
        <v>-1737</v>
      </c>
      <c r="BC34" s="269">
        <v>1000</v>
      </c>
      <c r="BD34" s="270">
        <v>1998</v>
      </c>
      <c r="BE34" s="271"/>
      <c r="BG34" s="281" t="s">
        <v>475</v>
      </c>
      <c r="BH34" s="283" t="s">
        <v>476</v>
      </c>
      <c r="BI34" s="273">
        <f t="shared" si="0"/>
        <v>2322</v>
      </c>
      <c r="BJ34" s="274">
        <f t="shared" si="1"/>
        <v>1737</v>
      </c>
      <c r="BK34" s="275">
        <f t="shared" si="2"/>
        <v>0.74806201550387597</v>
      </c>
      <c r="BL34" s="276">
        <f t="shared" si="3"/>
        <v>0.25193798449612403</v>
      </c>
      <c r="BM34" s="277"/>
      <c r="BN34" s="281" t="s">
        <v>475</v>
      </c>
      <c r="BO34" s="283" t="s">
        <v>476</v>
      </c>
      <c r="BP34" s="278">
        <f t="shared" si="4"/>
        <v>1413</v>
      </c>
      <c r="BQ34" s="279">
        <f t="shared" si="5"/>
        <v>1737</v>
      </c>
      <c r="BR34" s="280">
        <f t="shared" si="6"/>
        <v>-324</v>
      </c>
      <c r="BS34" s="277"/>
    </row>
    <row r="35" spans="1:71" x14ac:dyDescent="0.2">
      <c r="A35" s="281" t="s">
        <v>477</v>
      </c>
      <c r="B35" s="282" t="s">
        <v>193</v>
      </c>
      <c r="C35" s="269">
        <v>4</v>
      </c>
      <c r="D35" s="269">
        <v>0</v>
      </c>
      <c r="E35" s="269">
        <v>0</v>
      </c>
      <c r="F35" s="269">
        <v>1</v>
      </c>
      <c r="G35" s="269">
        <v>0</v>
      </c>
      <c r="H35" s="269">
        <v>1</v>
      </c>
      <c r="I35" s="269">
        <v>3</v>
      </c>
      <c r="J35" s="269">
        <v>15</v>
      </c>
      <c r="K35" s="269">
        <v>0</v>
      </c>
      <c r="L35" s="269">
        <v>14</v>
      </c>
      <c r="M35" s="269">
        <v>4</v>
      </c>
      <c r="N35" s="269">
        <v>0</v>
      </c>
      <c r="O35" s="269">
        <v>1</v>
      </c>
      <c r="P35" s="269">
        <v>44</v>
      </c>
      <c r="Q35" s="269">
        <v>14</v>
      </c>
      <c r="R35" s="269">
        <v>11</v>
      </c>
      <c r="S35" s="269">
        <v>11</v>
      </c>
      <c r="T35" s="269">
        <v>1</v>
      </c>
      <c r="U35" s="269">
        <v>18</v>
      </c>
      <c r="V35" s="269">
        <v>2</v>
      </c>
      <c r="W35" s="269">
        <v>0</v>
      </c>
      <c r="X35" s="269">
        <v>5</v>
      </c>
      <c r="Y35" s="269">
        <v>18</v>
      </c>
      <c r="Z35" s="269">
        <v>0</v>
      </c>
      <c r="AA35" s="269">
        <v>19</v>
      </c>
      <c r="AB35" s="269">
        <v>13</v>
      </c>
      <c r="AC35" s="269">
        <v>46</v>
      </c>
      <c r="AD35" s="269">
        <v>5</v>
      </c>
      <c r="AE35" s="269">
        <v>0</v>
      </c>
      <c r="AF35" s="269">
        <v>34</v>
      </c>
      <c r="AG35" s="269">
        <v>35</v>
      </c>
      <c r="AH35" s="269">
        <v>49</v>
      </c>
      <c r="AI35" s="269">
        <v>23</v>
      </c>
      <c r="AJ35" s="269">
        <v>15</v>
      </c>
      <c r="AK35" s="269">
        <v>17</v>
      </c>
      <c r="AL35" s="269">
        <v>12</v>
      </c>
      <c r="AM35" s="269">
        <v>16</v>
      </c>
      <c r="AN35" s="269">
        <v>0</v>
      </c>
      <c r="AO35" s="269">
        <v>34</v>
      </c>
      <c r="AP35" s="270">
        <v>485</v>
      </c>
      <c r="AQ35" s="269">
        <v>7</v>
      </c>
      <c r="AR35" s="269">
        <v>1121</v>
      </c>
      <c r="AS35" s="269">
        <v>1</v>
      </c>
      <c r="AT35" s="269">
        <v>242</v>
      </c>
      <c r="AU35" s="269">
        <v>54</v>
      </c>
      <c r="AV35" s="269">
        <v>0</v>
      </c>
      <c r="AW35" s="270">
        <v>1425</v>
      </c>
      <c r="AX35" s="269">
        <v>1910</v>
      </c>
      <c r="AY35" s="270">
        <v>9</v>
      </c>
      <c r="AZ35" s="270">
        <v>1434</v>
      </c>
      <c r="BA35" s="269">
        <v>1919</v>
      </c>
      <c r="BB35" s="270">
        <v>-1798</v>
      </c>
      <c r="BC35" s="269">
        <v>-364</v>
      </c>
      <c r="BD35" s="270">
        <v>121</v>
      </c>
      <c r="BE35" s="271"/>
      <c r="BG35" s="281" t="s">
        <v>477</v>
      </c>
      <c r="BH35" s="283" t="s">
        <v>193</v>
      </c>
      <c r="BI35" s="273">
        <f t="shared" si="0"/>
        <v>1910</v>
      </c>
      <c r="BJ35" s="274">
        <f t="shared" si="1"/>
        <v>1798</v>
      </c>
      <c r="BK35" s="275">
        <f t="shared" si="2"/>
        <v>0.94136125654450264</v>
      </c>
      <c r="BL35" s="276">
        <f t="shared" si="3"/>
        <v>5.8638743455497355E-2</v>
      </c>
      <c r="BM35" s="277"/>
      <c r="BN35" s="281" t="s">
        <v>477</v>
      </c>
      <c r="BO35" s="283" t="s">
        <v>193</v>
      </c>
      <c r="BP35" s="278">
        <f t="shared" si="4"/>
        <v>9</v>
      </c>
      <c r="BQ35" s="279">
        <f t="shared" si="5"/>
        <v>1798</v>
      </c>
      <c r="BR35" s="280">
        <f t="shared" si="6"/>
        <v>-1789</v>
      </c>
      <c r="BS35" s="277"/>
    </row>
    <row r="36" spans="1:71" x14ac:dyDescent="0.2">
      <c r="A36" s="281" t="s">
        <v>478</v>
      </c>
      <c r="B36" s="282" t="s">
        <v>39</v>
      </c>
      <c r="C36" s="269">
        <v>0</v>
      </c>
      <c r="D36" s="269">
        <v>0</v>
      </c>
      <c r="E36" s="269">
        <v>0</v>
      </c>
      <c r="F36" s="269">
        <v>0</v>
      </c>
      <c r="G36" s="269">
        <v>0</v>
      </c>
      <c r="H36" s="269">
        <v>0</v>
      </c>
      <c r="I36" s="269">
        <v>0</v>
      </c>
      <c r="J36" s="269">
        <v>0</v>
      </c>
      <c r="K36" s="269">
        <v>0</v>
      </c>
      <c r="L36" s="269">
        <v>0</v>
      </c>
      <c r="M36" s="269">
        <v>0</v>
      </c>
      <c r="N36" s="269">
        <v>0</v>
      </c>
      <c r="O36" s="269">
        <v>0</v>
      </c>
      <c r="P36" s="269">
        <v>0</v>
      </c>
      <c r="Q36" s="269">
        <v>0</v>
      </c>
      <c r="R36" s="269">
        <v>0</v>
      </c>
      <c r="S36" s="269">
        <v>0</v>
      </c>
      <c r="T36" s="269">
        <v>0</v>
      </c>
      <c r="U36" s="269">
        <v>0</v>
      </c>
      <c r="V36" s="269">
        <v>0</v>
      </c>
      <c r="W36" s="269">
        <v>0</v>
      </c>
      <c r="X36" s="269">
        <v>0</v>
      </c>
      <c r="Y36" s="269">
        <v>0</v>
      </c>
      <c r="Z36" s="269">
        <v>0</v>
      </c>
      <c r="AA36" s="269">
        <v>0</v>
      </c>
      <c r="AB36" s="269">
        <v>0</v>
      </c>
      <c r="AC36" s="269">
        <v>0</v>
      </c>
      <c r="AD36" s="269">
        <v>0</v>
      </c>
      <c r="AE36" s="269">
        <v>0</v>
      </c>
      <c r="AF36" s="269">
        <v>0</v>
      </c>
      <c r="AG36" s="269">
        <v>0</v>
      </c>
      <c r="AH36" s="269">
        <v>0</v>
      </c>
      <c r="AI36" s="269">
        <v>0</v>
      </c>
      <c r="AJ36" s="269">
        <v>0</v>
      </c>
      <c r="AK36" s="269">
        <v>0</v>
      </c>
      <c r="AL36" s="269">
        <v>0</v>
      </c>
      <c r="AM36" s="269">
        <v>0</v>
      </c>
      <c r="AN36" s="269">
        <v>0</v>
      </c>
      <c r="AO36" s="269">
        <v>109</v>
      </c>
      <c r="AP36" s="270">
        <v>109</v>
      </c>
      <c r="AQ36" s="269">
        <v>0</v>
      </c>
      <c r="AR36" s="269">
        <v>102</v>
      </c>
      <c r="AS36" s="269">
        <v>1411</v>
      </c>
      <c r="AT36" s="269">
        <v>0</v>
      </c>
      <c r="AU36" s="269">
        <v>0</v>
      </c>
      <c r="AV36" s="269">
        <v>0</v>
      </c>
      <c r="AW36" s="270">
        <v>1513</v>
      </c>
      <c r="AX36" s="269">
        <v>1622</v>
      </c>
      <c r="AY36" s="270">
        <v>0</v>
      </c>
      <c r="AZ36" s="270">
        <v>1513</v>
      </c>
      <c r="BA36" s="269">
        <v>1622</v>
      </c>
      <c r="BB36" s="270">
        <v>0</v>
      </c>
      <c r="BC36" s="269">
        <v>1513</v>
      </c>
      <c r="BD36" s="270">
        <v>1622</v>
      </c>
      <c r="BE36" s="271"/>
      <c r="BG36" s="281" t="s">
        <v>478</v>
      </c>
      <c r="BH36" s="283" t="s">
        <v>39</v>
      </c>
      <c r="BI36" s="273">
        <f t="shared" si="0"/>
        <v>1622</v>
      </c>
      <c r="BJ36" s="274">
        <f t="shared" si="1"/>
        <v>0</v>
      </c>
      <c r="BK36" s="275">
        <f t="shared" si="2"/>
        <v>0</v>
      </c>
      <c r="BL36" s="276">
        <f t="shared" si="3"/>
        <v>1</v>
      </c>
      <c r="BM36" s="277"/>
      <c r="BN36" s="281" t="s">
        <v>478</v>
      </c>
      <c r="BO36" s="283" t="s">
        <v>39</v>
      </c>
      <c r="BP36" s="278">
        <f t="shared" si="4"/>
        <v>0</v>
      </c>
      <c r="BQ36" s="279">
        <f t="shared" si="5"/>
        <v>0</v>
      </c>
      <c r="BR36" s="280">
        <f t="shared" si="6"/>
        <v>0</v>
      </c>
      <c r="BS36" s="277"/>
    </row>
    <row r="37" spans="1:71" x14ac:dyDescent="0.2">
      <c r="A37" s="281" t="s">
        <v>479</v>
      </c>
      <c r="B37" s="282" t="s">
        <v>40</v>
      </c>
      <c r="C37" s="269">
        <v>0</v>
      </c>
      <c r="D37" s="269">
        <v>0</v>
      </c>
      <c r="E37" s="269">
        <v>0</v>
      </c>
      <c r="F37" s="269">
        <v>0</v>
      </c>
      <c r="G37" s="269">
        <v>0</v>
      </c>
      <c r="H37" s="269">
        <v>0</v>
      </c>
      <c r="I37" s="269">
        <v>0</v>
      </c>
      <c r="J37" s="269">
        <v>0</v>
      </c>
      <c r="K37" s="269">
        <v>0</v>
      </c>
      <c r="L37" s="269">
        <v>1</v>
      </c>
      <c r="M37" s="269">
        <v>0</v>
      </c>
      <c r="N37" s="269">
        <v>0</v>
      </c>
      <c r="O37" s="269">
        <v>0</v>
      </c>
      <c r="P37" s="269">
        <v>2</v>
      </c>
      <c r="Q37" s="269">
        <v>0</v>
      </c>
      <c r="R37" s="269">
        <v>0</v>
      </c>
      <c r="S37" s="269">
        <v>0</v>
      </c>
      <c r="T37" s="269">
        <v>0</v>
      </c>
      <c r="U37" s="269">
        <v>1</v>
      </c>
      <c r="V37" s="269">
        <v>0</v>
      </c>
      <c r="W37" s="269">
        <v>0</v>
      </c>
      <c r="X37" s="269">
        <v>0</v>
      </c>
      <c r="Y37" s="269">
        <v>0</v>
      </c>
      <c r="Z37" s="269">
        <v>0</v>
      </c>
      <c r="AA37" s="269">
        <v>0</v>
      </c>
      <c r="AB37" s="269">
        <v>0</v>
      </c>
      <c r="AC37" s="269">
        <v>0</v>
      </c>
      <c r="AD37" s="269">
        <v>0</v>
      </c>
      <c r="AE37" s="269">
        <v>0</v>
      </c>
      <c r="AF37" s="269">
        <v>1</v>
      </c>
      <c r="AG37" s="269">
        <v>0</v>
      </c>
      <c r="AH37" s="269">
        <v>0</v>
      </c>
      <c r="AI37" s="269">
        <v>0</v>
      </c>
      <c r="AJ37" s="269">
        <v>0</v>
      </c>
      <c r="AK37" s="269">
        <v>0</v>
      </c>
      <c r="AL37" s="269">
        <v>0</v>
      </c>
      <c r="AM37" s="269">
        <v>0</v>
      </c>
      <c r="AN37" s="269">
        <v>0</v>
      </c>
      <c r="AO37" s="269">
        <v>0</v>
      </c>
      <c r="AP37" s="270">
        <v>5</v>
      </c>
      <c r="AQ37" s="269">
        <v>0</v>
      </c>
      <c r="AR37" s="269">
        <v>750</v>
      </c>
      <c r="AS37" s="269">
        <v>1395</v>
      </c>
      <c r="AT37" s="269">
        <v>662</v>
      </c>
      <c r="AU37" s="269">
        <v>160</v>
      </c>
      <c r="AV37" s="269">
        <v>0</v>
      </c>
      <c r="AW37" s="270">
        <v>2967</v>
      </c>
      <c r="AX37" s="269">
        <v>2972</v>
      </c>
      <c r="AY37" s="270">
        <v>91</v>
      </c>
      <c r="AZ37" s="270">
        <v>3058</v>
      </c>
      <c r="BA37" s="269">
        <v>3063</v>
      </c>
      <c r="BB37" s="270">
        <v>-1417</v>
      </c>
      <c r="BC37" s="269">
        <v>1641</v>
      </c>
      <c r="BD37" s="270">
        <v>1646</v>
      </c>
      <c r="BE37" s="271"/>
      <c r="BG37" s="281" t="s">
        <v>479</v>
      </c>
      <c r="BH37" s="283" t="s">
        <v>40</v>
      </c>
      <c r="BI37" s="273">
        <f t="shared" si="0"/>
        <v>2972</v>
      </c>
      <c r="BJ37" s="274">
        <f t="shared" si="1"/>
        <v>1417</v>
      </c>
      <c r="BK37" s="275">
        <f t="shared" si="2"/>
        <v>0.47678331090174969</v>
      </c>
      <c r="BL37" s="276">
        <f t="shared" si="3"/>
        <v>0.52321668909825036</v>
      </c>
      <c r="BM37" s="277"/>
      <c r="BN37" s="281" t="s">
        <v>479</v>
      </c>
      <c r="BO37" s="283" t="s">
        <v>40</v>
      </c>
      <c r="BP37" s="278">
        <f t="shared" si="4"/>
        <v>91</v>
      </c>
      <c r="BQ37" s="279">
        <f t="shared" si="5"/>
        <v>1417</v>
      </c>
      <c r="BR37" s="280">
        <f t="shared" si="6"/>
        <v>-1326</v>
      </c>
      <c r="BS37" s="277"/>
    </row>
    <row r="38" spans="1:71" x14ac:dyDescent="0.2">
      <c r="A38" s="281" t="s">
        <v>480</v>
      </c>
      <c r="B38" s="282" t="s">
        <v>481</v>
      </c>
      <c r="C38" s="269">
        <v>1</v>
      </c>
      <c r="D38" s="269">
        <v>0</v>
      </c>
      <c r="E38" s="269">
        <v>0</v>
      </c>
      <c r="F38" s="269">
        <v>0</v>
      </c>
      <c r="G38" s="269">
        <v>0</v>
      </c>
      <c r="H38" s="269">
        <v>0</v>
      </c>
      <c r="I38" s="269">
        <v>0</v>
      </c>
      <c r="J38" s="269">
        <v>0</v>
      </c>
      <c r="K38" s="269">
        <v>0</v>
      </c>
      <c r="L38" s="269">
        <v>0</v>
      </c>
      <c r="M38" s="269">
        <v>0</v>
      </c>
      <c r="N38" s="269">
        <v>0</v>
      </c>
      <c r="O38" s="269">
        <v>0</v>
      </c>
      <c r="P38" s="269">
        <v>0</v>
      </c>
      <c r="Q38" s="269">
        <v>0</v>
      </c>
      <c r="R38" s="269">
        <v>0</v>
      </c>
      <c r="S38" s="269">
        <v>0</v>
      </c>
      <c r="T38" s="269">
        <v>0</v>
      </c>
      <c r="U38" s="269">
        <v>0</v>
      </c>
      <c r="V38" s="269">
        <v>0</v>
      </c>
      <c r="W38" s="269">
        <v>0</v>
      </c>
      <c r="X38" s="269">
        <v>0</v>
      </c>
      <c r="Y38" s="269">
        <v>0</v>
      </c>
      <c r="Z38" s="269">
        <v>0</v>
      </c>
      <c r="AA38" s="269">
        <v>0</v>
      </c>
      <c r="AB38" s="269">
        <v>0</v>
      </c>
      <c r="AC38" s="269">
        <v>0</v>
      </c>
      <c r="AD38" s="269">
        <v>0</v>
      </c>
      <c r="AE38" s="269">
        <v>0</v>
      </c>
      <c r="AF38" s="269">
        <v>4</v>
      </c>
      <c r="AG38" s="269">
        <v>0</v>
      </c>
      <c r="AH38" s="269">
        <v>0</v>
      </c>
      <c r="AI38" s="269">
        <v>0</v>
      </c>
      <c r="AJ38" s="269">
        <v>25</v>
      </c>
      <c r="AK38" s="269">
        <v>0</v>
      </c>
      <c r="AL38" s="269">
        <v>0</v>
      </c>
      <c r="AM38" s="269">
        <v>0</v>
      </c>
      <c r="AN38" s="269">
        <v>0</v>
      </c>
      <c r="AO38" s="269">
        <v>1</v>
      </c>
      <c r="AP38" s="270">
        <v>31</v>
      </c>
      <c r="AQ38" s="269">
        <v>22</v>
      </c>
      <c r="AR38" s="269">
        <v>1327</v>
      </c>
      <c r="AS38" s="269">
        <v>4154</v>
      </c>
      <c r="AT38" s="269">
        <v>0</v>
      </c>
      <c r="AU38" s="269">
        <v>0</v>
      </c>
      <c r="AV38" s="269">
        <v>0</v>
      </c>
      <c r="AW38" s="270">
        <v>5503</v>
      </c>
      <c r="AX38" s="269">
        <v>5534</v>
      </c>
      <c r="AY38" s="270">
        <v>49</v>
      </c>
      <c r="AZ38" s="270">
        <v>5552</v>
      </c>
      <c r="BA38" s="269">
        <v>5583</v>
      </c>
      <c r="BB38" s="270">
        <v>-4397</v>
      </c>
      <c r="BC38" s="269">
        <v>1155</v>
      </c>
      <c r="BD38" s="270">
        <v>1186</v>
      </c>
      <c r="BE38" s="271"/>
      <c r="BG38" s="281" t="s">
        <v>480</v>
      </c>
      <c r="BH38" s="283" t="s">
        <v>481</v>
      </c>
      <c r="BI38" s="273">
        <f t="shared" si="0"/>
        <v>5534</v>
      </c>
      <c r="BJ38" s="274">
        <f t="shared" si="1"/>
        <v>4397</v>
      </c>
      <c r="BK38" s="275">
        <f t="shared" si="2"/>
        <v>0.79454282616552219</v>
      </c>
      <c r="BL38" s="276">
        <f t="shared" si="3"/>
        <v>0.20545717383447781</v>
      </c>
      <c r="BM38" s="277"/>
      <c r="BN38" s="281" t="s">
        <v>480</v>
      </c>
      <c r="BO38" s="283" t="s">
        <v>481</v>
      </c>
      <c r="BP38" s="278">
        <f t="shared" si="4"/>
        <v>49</v>
      </c>
      <c r="BQ38" s="279">
        <f t="shared" si="5"/>
        <v>4397</v>
      </c>
      <c r="BR38" s="280">
        <f t="shared" si="6"/>
        <v>-4348</v>
      </c>
      <c r="BS38" s="277"/>
    </row>
    <row r="39" spans="1:71" x14ac:dyDescent="0.2">
      <c r="A39" s="281" t="s">
        <v>482</v>
      </c>
      <c r="B39" s="282" t="s">
        <v>483</v>
      </c>
      <c r="C39" s="269">
        <v>0</v>
      </c>
      <c r="D39" s="269">
        <v>0</v>
      </c>
      <c r="E39" s="269">
        <v>0</v>
      </c>
      <c r="F39" s="269">
        <v>0</v>
      </c>
      <c r="G39" s="269">
        <v>0</v>
      </c>
      <c r="H39" s="269">
        <v>0</v>
      </c>
      <c r="I39" s="269">
        <v>0</v>
      </c>
      <c r="J39" s="269">
        <v>2</v>
      </c>
      <c r="K39" s="269">
        <v>0</v>
      </c>
      <c r="L39" s="269">
        <v>1</v>
      </c>
      <c r="M39" s="269">
        <v>0</v>
      </c>
      <c r="N39" s="269">
        <v>0</v>
      </c>
      <c r="O39" s="269">
        <v>0</v>
      </c>
      <c r="P39" s="269">
        <v>6</v>
      </c>
      <c r="Q39" s="269">
        <v>4</v>
      </c>
      <c r="R39" s="269">
        <v>2</v>
      </c>
      <c r="S39" s="269">
        <v>2</v>
      </c>
      <c r="T39" s="269">
        <v>0</v>
      </c>
      <c r="U39" s="269">
        <v>1</v>
      </c>
      <c r="V39" s="269">
        <v>0</v>
      </c>
      <c r="W39" s="269">
        <v>0</v>
      </c>
      <c r="X39" s="269">
        <v>1</v>
      </c>
      <c r="Y39" s="269">
        <v>2</v>
      </c>
      <c r="Z39" s="269">
        <v>0</v>
      </c>
      <c r="AA39" s="269">
        <v>5</v>
      </c>
      <c r="AB39" s="269">
        <v>2</v>
      </c>
      <c r="AC39" s="269">
        <v>0</v>
      </c>
      <c r="AD39" s="269">
        <v>0</v>
      </c>
      <c r="AE39" s="269">
        <v>0</v>
      </c>
      <c r="AF39" s="269">
        <v>3</v>
      </c>
      <c r="AG39" s="269">
        <v>0</v>
      </c>
      <c r="AH39" s="269">
        <v>0</v>
      </c>
      <c r="AI39" s="269">
        <v>1</v>
      </c>
      <c r="AJ39" s="269">
        <v>1</v>
      </c>
      <c r="AK39" s="269">
        <v>0</v>
      </c>
      <c r="AL39" s="269">
        <v>1</v>
      </c>
      <c r="AM39" s="269">
        <v>1</v>
      </c>
      <c r="AN39" s="269">
        <v>0</v>
      </c>
      <c r="AO39" s="269">
        <v>2</v>
      </c>
      <c r="AP39" s="270">
        <v>37</v>
      </c>
      <c r="AQ39" s="269">
        <v>0</v>
      </c>
      <c r="AR39" s="269">
        <v>374</v>
      </c>
      <c r="AS39" s="269">
        <v>0</v>
      </c>
      <c r="AT39" s="269">
        <v>0</v>
      </c>
      <c r="AU39" s="269">
        <v>0</v>
      </c>
      <c r="AV39" s="269">
        <v>0</v>
      </c>
      <c r="AW39" s="270">
        <v>374</v>
      </c>
      <c r="AX39" s="269">
        <v>411</v>
      </c>
      <c r="AY39" s="270">
        <v>2</v>
      </c>
      <c r="AZ39" s="270">
        <v>376</v>
      </c>
      <c r="BA39" s="269">
        <v>413</v>
      </c>
      <c r="BB39" s="270">
        <v>-151</v>
      </c>
      <c r="BC39" s="269">
        <v>225</v>
      </c>
      <c r="BD39" s="270">
        <v>262</v>
      </c>
      <c r="BE39" s="271"/>
      <c r="BG39" s="281" t="s">
        <v>482</v>
      </c>
      <c r="BH39" s="283" t="s">
        <v>483</v>
      </c>
      <c r="BI39" s="273">
        <f t="shared" si="0"/>
        <v>411</v>
      </c>
      <c r="BJ39" s="274">
        <f t="shared" si="1"/>
        <v>151</v>
      </c>
      <c r="BK39" s="275">
        <f t="shared" si="2"/>
        <v>0.36739659367396593</v>
      </c>
      <c r="BL39" s="276">
        <f t="shared" si="3"/>
        <v>0.63260340632603407</v>
      </c>
      <c r="BM39" s="277"/>
      <c r="BN39" s="281" t="s">
        <v>482</v>
      </c>
      <c r="BO39" s="283" t="s">
        <v>483</v>
      </c>
      <c r="BP39" s="278">
        <f t="shared" si="4"/>
        <v>2</v>
      </c>
      <c r="BQ39" s="279">
        <f t="shared" si="5"/>
        <v>151</v>
      </c>
      <c r="BR39" s="280">
        <f t="shared" si="6"/>
        <v>-149</v>
      </c>
      <c r="BS39" s="277"/>
    </row>
    <row r="40" spans="1:71" x14ac:dyDescent="0.2">
      <c r="A40" s="281" t="s">
        <v>484</v>
      </c>
      <c r="B40" s="282" t="s">
        <v>41</v>
      </c>
      <c r="C40" s="269">
        <v>22</v>
      </c>
      <c r="D40" s="269">
        <v>3</v>
      </c>
      <c r="E40" s="269">
        <v>0</v>
      </c>
      <c r="F40" s="269">
        <v>10</v>
      </c>
      <c r="G40" s="269">
        <v>3</v>
      </c>
      <c r="H40" s="269">
        <v>6</v>
      </c>
      <c r="I40" s="269">
        <v>11</v>
      </c>
      <c r="J40" s="269">
        <v>58</v>
      </c>
      <c r="K40" s="269">
        <v>0</v>
      </c>
      <c r="L40" s="269">
        <v>148</v>
      </c>
      <c r="M40" s="269">
        <v>37</v>
      </c>
      <c r="N40" s="269">
        <v>4</v>
      </c>
      <c r="O40" s="269">
        <v>5</v>
      </c>
      <c r="P40" s="269">
        <v>187</v>
      </c>
      <c r="Q40" s="269">
        <v>71</v>
      </c>
      <c r="R40" s="269">
        <v>33</v>
      </c>
      <c r="S40" s="269">
        <v>48</v>
      </c>
      <c r="T40" s="269">
        <v>7</v>
      </c>
      <c r="U40" s="269">
        <v>53</v>
      </c>
      <c r="V40" s="269">
        <v>2</v>
      </c>
      <c r="W40" s="269">
        <v>5</v>
      </c>
      <c r="X40" s="269">
        <v>42</v>
      </c>
      <c r="Y40" s="269">
        <v>217</v>
      </c>
      <c r="Z40" s="269">
        <v>4</v>
      </c>
      <c r="AA40" s="269">
        <v>63</v>
      </c>
      <c r="AB40" s="269">
        <v>75</v>
      </c>
      <c r="AC40" s="269">
        <v>103</v>
      </c>
      <c r="AD40" s="269">
        <v>11</v>
      </c>
      <c r="AE40" s="269">
        <v>5</v>
      </c>
      <c r="AF40" s="269">
        <v>209</v>
      </c>
      <c r="AG40" s="269">
        <v>16</v>
      </c>
      <c r="AH40" s="269">
        <v>149</v>
      </c>
      <c r="AI40" s="269">
        <v>84</v>
      </c>
      <c r="AJ40" s="269">
        <v>61</v>
      </c>
      <c r="AK40" s="269">
        <v>21</v>
      </c>
      <c r="AL40" s="269">
        <v>95</v>
      </c>
      <c r="AM40" s="269">
        <v>33</v>
      </c>
      <c r="AN40" s="269">
        <v>0</v>
      </c>
      <c r="AO40" s="269">
        <v>17</v>
      </c>
      <c r="AP40" s="270">
        <v>1918</v>
      </c>
      <c r="AQ40" s="269">
        <v>24</v>
      </c>
      <c r="AR40" s="269">
        <v>1004</v>
      </c>
      <c r="AS40" s="269">
        <v>0</v>
      </c>
      <c r="AT40" s="269">
        <v>40</v>
      </c>
      <c r="AU40" s="269">
        <v>15</v>
      </c>
      <c r="AV40" s="269">
        <v>0</v>
      </c>
      <c r="AW40" s="270">
        <v>1083</v>
      </c>
      <c r="AX40" s="269">
        <v>3001</v>
      </c>
      <c r="AY40" s="270">
        <v>70</v>
      </c>
      <c r="AZ40" s="270">
        <v>1153</v>
      </c>
      <c r="BA40" s="269">
        <v>3071</v>
      </c>
      <c r="BB40" s="270">
        <v>-2447</v>
      </c>
      <c r="BC40" s="269">
        <v>-1294</v>
      </c>
      <c r="BD40" s="270">
        <v>624</v>
      </c>
      <c r="BE40" s="271"/>
      <c r="BG40" s="281" t="s">
        <v>484</v>
      </c>
      <c r="BH40" s="283" t="s">
        <v>41</v>
      </c>
      <c r="BI40" s="273">
        <f t="shared" si="0"/>
        <v>3001</v>
      </c>
      <c r="BJ40" s="274">
        <f t="shared" si="1"/>
        <v>2447</v>
      </c>
      <c r="BK40" s="275">
        <f t="shared" si="2"/>
        <v>0.81539486837720765</v>
      </c>
      <c r="BL40" s="276">
        <f t="shared" si="3"/>
        <v>0.18460513162279235</v>
      </c>
      <c r="BM40" s="277"/>
      <c r="BN40" s="281" t="s">
        <v>484</v>
      </c>
      <c r="BO40" s="283" t="s">
        <v>41</v>
      </c>
      <c r="BP40" s="278">
        <f t="shared" si="4"/>
        <v>70</v>
      </c>
      <c r="BQ40" s="279">
        <f t="shared" si="5"/>
        <v>2447</v>
      </c>
      <c r="BR40" s="280">
        <f t="shared" si="6"/>
        <v>-2377</v>
      </c>
      <c r="BS40" s="277"/>
    </row>
    <row r="41" spans="1:71" x14ac:dyDescent="0.2">
      <c r="A41" s="286">
        <v>37</v>
      </c>
      <c r="B41" s="282" t="s">
        <v>42</v>
      </c>
      <c r="C41" s="269">
        <v>0</v>
      </c>
      <c r="D41" s="269">
        <v>0</v>
      </c>
      <c r="E41" s="269">
        <v>0</v>
      </c>
      <c r="F41" s="269">
        <v>0</v>
      </c>
      <c r="G41" s="269">
        <v>0</v>
      </c>
      <c r="H41" s="269">
        <v>0</v>
      </c>
      <c r="I41" s="269">
        <v>0</v>
      </c>
      <c r="J41" s="269">
        <v>0</v>
      </c>
      <c r="K41" s="269">
        <v>0</v>
      </c>
      <c r="L41" s="269">
        <v>0</v>
      </c>
      <c r="M41" s="269">
        <v>0</v>
      </c>
      <c r="N41" s="269">
        <v>0</v>
      </c>
      <c r="O41" s="269">
        <v>0</v>
      </c>
      <c r="P41" s="269">
        <v>0</v>
      </c>
      <c r="Q41" s="269">
        <v>0</v>
      </c>
      <c r="R41" s="269">
        <v>0</v>
      </c>
      <c r="S41" s="269">
        <v>0</v>
      </c>
      <c r="T41" s="269">
        <v>0</v>
      </c>
      <c r="U41" s="269">
        <v>0</v>
      </c>
      <c r="V41" s="269">
        <v>0</v>
      </c>
      <c r="W41" s="269">
        <v>0</v>
      </c>
      <c r="X41" s="269">
        <v>1</v>
      </c>
      <c r="Y41" s="269">
        <v>1</v>
      </c>
      <c r="Z41" s="269">
        <v>0</v>
      </c>
      <c r="AA41" s="269">
        <v>0</v>
      </c>
      <c r="AB41" s="269">
        <v>0</v>
      </c>
      <c r="AC41" s="269">
        <v>1</v>
      </c>
      <c r="AD41" s="269">
        <v>0</v>
      </c>
      <c r="AE41" s="269">
        <v>1</v>
      </c>
      <c r="AF41" s="269">
        <v>0</v>
      </c>
      <c r="AG41" s="269">
        <v>0</v>
      </c>
      <c r="AH41" s="269">
        <v>1</v>
      </c>
      <c r="AI41" s="269">
        <v>5</v>
      </c>
      <c r="AJ41" s="269">
        <v>15</v>
      </c>
      <c r="AK41" s="269">
        <v>1</v>
      </c>
      <c r="AL41" s="269">
        <v>0</v>
      </c>
      <c r="AM41" s="269">
        <v>12</v>
      </c>
      <c r="AN41" s="269">
        <v>0</v>
      </c>
      <c r="AO41" s="269">
        <v>1</v>
      </c>
      <c r="AP41" s="270">
        <v>39</v>
      </c>
      <c r="AQ41" s="269">
        <v>411</v>
      </c>
      <c r="AR41" s="269">
        <v>2920</v>
      </c>
      <c r="AS41" s="269">
        <v>0</v>
      </c>
      <c r="AT41" s="269">
        <v>0</v>
      </c>
      <c r="AU41" s="269">
        <v>0</v>
      </c>
      <c r="AV41" s="269">
        <v>0</v>
      </c>
      <c r="AW41" s="270">
        <v>3331</v>
      </c>
      <c r="AX41" s="269">
        <v>3370</v>
      </c>
      <c r="AY41" s="270">
        <v>243</v>
      </c>
      <c r="AZ41" s="270">
        <v>3574</v>
      </c>
      <c r="BA41" s="269">
        <v>3613</v>
      </c>
      <c r="BB41" s="270">
        <v>-2658</v>
      </c>
      <c r="BC41" s="269">
        <v>916</v>
      </c>
      <c r="BD41" s="270">
        <v>955</v>
      </c>
      <c r="BE41" s="271"/>
      <c r="BG41" s="286">
        <v>37</v>
      </c>
      <c r="BH41" s="283" t="s">
        <v>42</v>
      </c>
      <c r="BI41" s="273">
        <f t="shared" si="0"/>
        <v>3370</v>
      </c>
      <c r="BJ41" s="274">
        <f t="shared" si="1"/>
        <v>2658</v>
      </c>
      <c r="BK41" s="275">
        <f t="shared" si="2"/>
        <v>0.78872403560830862</v>
      </c>
      <c r="BL41" s="276">
        <f t="shared" si="3"/>
        <v>0.21127596439169138</v>
      </c>
      <c r="BM41" s="277"/>
      <c r="BN41" s="286">
        <v>37</v>
      </c>
      <c r="BO41" s="283" t="s">
        <v>42</v>
      </c>
      <c r="BP41" s="278">
        <f t="shared" si="4"/>
        <v>243</v>
      </c>
      <c r="BQ41" s="279">
        <f t="shared" si="5"/>
        <v>2658</v>
      </c>
      <c r="BR41" s="280">
        <f t="shared" si="6"/>
        <v>-2415</v>
      </c>
      <c r="BS41" s="277"/>
    </row>
    <row r="42" spans="1:71" x14ac:dyDescent="0.2">
      <c r="A42" s="287">
        <v>38</v>
      </c>
      <c r="B42" s="268" t="s">
        <v>282</v>
      </c>
      <c r="C42" s="269">
        <v>2</v>
      </c>
      <c r="D42" s="269">
        <v>0</v>
      </c>
      <c r="E42" s="269">
        <v>0</v>
      </c>
      <c r="F42" s="269">
        <v>0</v>
      </c>
      <c r="G42" s="269">
        <v>0</v>
      </c>
      <c r="H42" s="269">
        <v>0</v>
      </c>
      <c r="I42" s="269">
        <v>0</v>
      </c>
      <c r="J42" s="269">
        <v>2</v>
      </c>
      <c r="K42" s="269">
        <v>0</v>
      </c>
      <c r="L42" s="269">
        <v>2</v>
      </c>
      <c r="M42" s="269">
        <v>2</v>
      </c>
      <c r="N42" s="269">
        <v>0</v>
      </c>
      <c r="O42" s="269">
        <v>0</v>
      </c>
      <c r="P42" s="269">
        <v>6</v>
      </c>
      <c r="Q42" s="269">
        <v>2</v>
      </c>
      <c r="R42" s="269">
        <v>2</v>
      </c>
      <c r="S42" s="269">
        <v>4</v>
      </c>
      <c r="T42" s="269">
        <v>0</v>
      </c>
      <c r="U42" s="269">
        <v>2</v>
      </c>
      <c r="V42" s="269">
        <v>0</v>
      </c>
      <c r="W42" s="269">
        <v>0</v>
      </c>
      <c r="X42" s="269">
        <v>2</v>
      </c>
      <c r="Y42" s="269">
        <v>4</v>
      </c>
      <c r="Z42" s="269">
        <v>0</v>
      </c>
      <c r="AA42" s="269">
        <v>2</v>
      </c>
      <c r="AB42" s="269">
        <v>7</v>
      </c>
      <c r="AC42" s="269">
        <v>4</v>
      </c>
      <c r="AD42" s="269">
        <v>0</v>
      </c>
      <c r="AE42" s="269">
        <v>0</v>
      </c>
      <c r="AF42" s="269">
        <v>6</v>
      </c>
      <c r="AG42" s="269">
        <v>0</v>
      </c>
      <c r="AH42" s="269">
        <v>9</v>
      </c>
      <c r="AI42" s="269">
        <v>8</v>
      </c>
      <c r="AJ42" s="269">
        <v>6</v>
      </c>
      <c r="AK42" s="269">
        <v>4</v>
      </c>
      <c r="AL42" s="269">
        <v>2</v>
      </c>
      <c r="AM42" s="269">
        <v>2</v>
      </c>
      <c r="AN42" s="269">
        <v>0</v>
      </c>
      <c r="AO42" s="269">
        <v>0</v>
      </c>
      <c r="AP42" s="270">
        <v>80</v>
      </c>
      <c r="AQ42" s="269">
        <v>0</v>
      </c>
      <c r="AR42" s="269">
        <v>0</v>
      </c>
      <c r="AS42" s="269">
        <v>0</v>
      </c>
      <c r="AT42" s="269">
        <v>0</v>
      </c>
      <c r="AU42" s="269">
        <v>0</v>
      </c>
      <c r="AV42" s="269">
        <v>0</v>
      </c>
      <c r="AW42" s="270">
        <v>0</v>
      </c>
      <c r="AX42" s="269">
        <v>80</v>
      </c>
      <c r="AY42" s="270">
        <v>0</v>
      </c>
      <c r="AZ42" s="270">
        <v>0</v>
      </c>
      <c r="BA42" s="269">
        <v>80</v>
      </c>
      <c r="BB42" s="270">
        <v>0</v>
      </c>
      <c r="BC42" s="269">
        <v>0</v>
      </c>
      <c r="BD42" s="270">
        <v>80</v>
      </c>
      <c r="BE42" s="271"/>
      <c r="BG42" s="287">
        <v>38</v>
      </c>
      <c r="BH42" s="272" t="s">
        <v>282</v>
      </c>
      <c r="BI42" s="273">
        <f t="shared" si="0"/>
        <v>80</v>
      </c>
      <c r="BJ42" s="274">
        <f t="shared" si="1"/>
        <v>0</v>
      </c>
      <c r="BK42" s="275">
        <f t="shared" si="2"/>
        <v>0</v>
      </c>
      <c r="BL42" s="276">
        <f t="shared" si="3"/>
        <v>1</v>
      </c>
      <c r="BM42" s="277"/>
      <c r="BN42" s="287">
        <v>38</v>
      </c>
      <c r="BO42" s="272" t="s">
        <v>282</v>
      </c>
      <c r="BP42" s="278">
        <f t="shared" si="4"/>
        <v>0</v>
      </c>
      <c r="BQ42" s="279">
        <f t="shared" si="5"/>
        <v>0</v>
      </c>
      <c r="BR42" s="280">
        <f t="shared" si="6"/>
        <v>0</v>
      </c>
      <c r="BS42" s="277"/>
    </row>
    <row r="43" spans="1:71" x14ac:dyDescent="0.2">
      <c r="A43" s="287">
        <v>39</v>
      </c>
      <c r="B43" s="268" t="s">
        <v>283</v>
      </c>
      <c r="C43" s="269">
        <v>4</v>
      </c>
      <c r="D43" s="269">
        <v>0</v>
      </c>
      <c r="E43" s="269">
        <v>0</v>
      </c>
      <c r="F43" s="269">
        <v>3</v>
      </c>
      <c r="G43" s="269">
        <v>1</v>
      </c>
      <c r="H43" s="269">
        <v>1</v>
      </c>
      <c r="I43" s="269">
        <v>3</v>
      </c>
      <c r="J43" s="269">
        <v>2</v>
      </c>
      <c r="K43" s="269">
        <v>0</v>
      </c>
      <c r="L43" s="269">
        <v>6</v>
      </c>
      <c r="M43" s="269">
        <v>7</v>
      </c>
      <c r="N43" s="269">
        <v>1</v>
      </c>
      <c r="O43" s="269">
        <v>2</v>
      </c>
      <c r="P43" s="269">
        <v>31</v>
      </c>
      <c r="Q43" s="269">
        <v>16</v>
      </c>
      <c r="R43" s="269">
        <v>8</v>
      </c>
      <c r="S43" s="269">
        <v>6</v>
      </c>
      <c r="T43" s="269">
        <v>0</v>
      </c>
      <c r="U43" s="269">
        <v>4</v>
      </c>
      <c r="V43" s="269">
        <v>0</v>
      </c>
      <c r="W43" s="269">
        <v>0</v>
      </c>
      <c r="X43" s="269">
        <v>4</v>
      </c>
      <c r="Y43" s="269">
        <v>36</v>
      </c>
      <c r="Z43" s="269">
        <v>0</v>
      </c>
      <c r="AA43" s="269">
        <v>5</v>
      </c>
      <c r="AB43" s="269">
        <v>31</v>
      </c>
      <c r="AC43" s="269">
        <v>11</v>
      </c>
      <c r="AD43" s="269">
        <v>1</v>
      </c>
      <c r="AE43" s="269">
        <v>0</v>
      </c>
      <c r="AF43" s="269">
        <v>26</v>
      </c>
      <c r="AG43" s="269">
        <v>0</v>
      </c>
      <c r="AH43" s="269">
        <v>6</v>
      </c>
      <c r="AI43" s="269">
        <v>24</v>
      </c>
      <c r="AJ43" s="269">
        <v>9</v>
      </c>
      <c r="AK43" s="269">
        <v>3</v>
      </c>
      <c r="AL43" s="269">
        <v>3</v>
      </c>
      <c r="AM43" s="269">
        <v>5</v>
      </c>
      <c r="AN43" s="269">
        <v>0</v>
      </c>
      <c r="AO43" s="269">
        <v>0</v>
      </c>
      <c r="AP43" s="270">
        <v>259</v>
      </c>
      <c r="AQ43" s="269">
        <v>1</v>
      </c>
      <c r="AR43" s="269">
        <v>597</v>
      </c>
      <c r="AS43" s="269">
        <v>0</v>
      </c>
      <c r="AT43" s="269">
        <v>0</v>
      </c>
      <c r="AU43" s="269">
        <v>0</v>
      </c>
      <c r="AV43" s="269">
        <v>0</v>
      </c>
      <c r="AW43" s="270">
        <v>598</v>
      </c>
      <c r="AX43" s="269">
        <v>857</v>
      </c>
      <c r="AY43" s="270">
        <v>1</v>
      </c>
      <c r="AZ43" s="270">
        <v>599</v>
      </c>
      <c r="BA43" s="269">
        <v>858</v>
      </c>
      <c r="BB43" s="270">
        <v>-279</v>
      </c>
      <c r="BC43" s="269">
        <v>320</v>
      </c>
      <c r="BD43" s="270">
        <v>579</v>
      </c>
      <c r="BE43" s="271"/>
      <c r="BG43" s="287">
        <v>39</v>
      </c>
      <c r="BH43" s="272" t="s">
        <v>283</v>
      </c>
      <c r="BI43" s="273">
        <f t="shared" si="0"/>
        <v>857</v>
      </c>
      <c r="BJ43" s="274">
        <f t="shared" si="1"/>
        <v>279</v>
      </c>
      <c r="BK43" s="275">
        <f t="shared" si="2"/>
        <v>0.32555425904317387</v>
      </c>
      <c r="BL43" s="276">
        <f t="shared" si="3"/>
        <v>0.67444574095682608</v>
      </c>
      <c r="BM43" s="277"/>
      <c r="BN43" s="287">
        <v>39</v>
      </c>
      <c r="BO43" s="272" t="s">
        <v>283</v>
      </c>
      <c r="BP43" s="278">
        <f t="shared" si="4"/>
        <v>1</v>
      </c>
      <c r="BQ43" s="279">
        <f t="shared" si="5"/>
        <v>279</v>
      </c>
      <c r="BR43" s="280">
        <f t="shared" si="6"/>
        <v>-278</v>
      </c>
      <c r="BS43" s="277"/>
    </row>
    <row r="44" spans="1:71" x14ac:dyDescent="0.2">
      <c r="A44" s="288">
        <v>40</v>
      </c>
      <c r="B44" s="289" t="s">
        <v>43</v>
      </c>
      <c r="C44" s="290">
        <v>617</v>
      </c>
      <c r="D44" s="290">
        <v>43</v>
      </c>
      <c r="E44" s="290">
        <v>0</v>
      </c>
      <c r="F44" s="290">
        <v>51</v>
      </c>
      <c r="G44" s="290">
        <v>78</v>
      </c>
      <c r="H44" s="290">
        <v>105</v>
      </c>
      <c r="I44" s="290">
        <v>379</v>
      </c>
      <c r="J44" s="290">
        <v>891</v>
      </c>
      <c r="K44" s="290">
        <v>16</v>
      </c>
      <c r="L44" s="290">
        <v>2726</v>
      </c>
      <c r="M44" s="290">
        <v>365</v>
      </c>
      <c r="N44" s="290">
        <v>265</v>
      </c>
      <c r="O44" s="290">
        <v>250</v>
      </c>
      <c r="P44" s="290">
        <v>4063</v>
      </c>
      <c r="Q44" s="290">
        <v>1097</v>
      </c>
      <c r="R44" s="290">
        <v>577</v>
      </c>
      <c r="S44" s="290">
        <v>985</v>
      </c>
      <c r="T44" s="290">
        <v>98</v>
      </c>
      <c r="U44" s="290">
        <v>929</v>
      </c>
      <c r="V44" s="290">
        <v>40</v>
      </c>
      <c r="W44" s="290">
        <v>166</v>
      </c>
      <c r="X44" s="290">
        <v>792</v>
      </c>
      <c r="Y44" s="290">
        <v>1220</v>
      </c>
      <c r="Z44" s="290">
        <v>34</v>
      </c>
      <c r="AA44" s="290">
        <v>237</v>
      </c>
      <c r="AB44" s="290">
        <v>403</v>
      </c>
      <c r="AC44" s="290">
        <v>330</v>
      </c>
      <c r="AD44" s="290">
        <v>25</v>
      </c>
      <c r="AE44" s="290">
        <v>246</v>
      </c>
      <c r="AF44" s="290">
        <v>603</v>
      </c>
      <c r="AG44" s="290">
        <v>51</v>
      </c>
      <c r="AH44" s="290">
        <v>470</v>
      </c>
      <c r="AI44" s="290">
        <v>356</v>
      </c>
      <c r="AJ44" s="290">
        <v>471</v>
      </c>
      <c r="AK44" s="290">
        <v>109</v>
      </c>
      <c r="AL44" s="290">
        <v>213</v>
      </c>
      <c r="AM44" s="290">
        <v>407</v>
      </c>
      <c r="AN44" s="290">
        <v>80</v>
      </c>
      <c r="AO44" s="290">
        <v>395</v>
      </c>
      <c r="AP44" s="291">
        <v>20183</v>
      </c>
      <c r="AQ44" s="290">
        <v>616</v>
      </c>
      <c r="AR44" s="290">
        <v>25099</v>
      </c>
      <c r="AS44" s="290">
        <v>7032</v>
      </c>
      <c r="AT44" s="290">
        <v>3795</v>
      </c>
      <c r="AU44" s="290">
        <v>716</v>
      </c>
      <c r="AV44" s="290">
        <v>172</v>
      </c>
      <c r="AW44" s="291">
        <v>37430</v>
      </c>
      <c r="AX44" s="290">
        <v>57613</v>
      </c>
      <c r="AY44" s="291">
        <v>23612</v>
      </c>
      <c r="AZ44" s="291">
        <v>61042</v>
      </c>
      <c r="BA44" s="290">
        <v>81225</v>
      </c>
      <c r="BB44" s="291">
        <v>-40160</v>
      </c>
      <c r="BC44" s="290">
        <v>20882</v>
      </c>
      <c r="BD44" s="291">
        <v>41065</v>
      </c>
      <c r="BE44" s="271"/>
      <c r="BG44" s="288">
        <v>40</v>
      </c>
      <c r="BH44" s="292" t="s">
        <v>43</v>
      </c>
      <c r="BI44" s="293">
        <f t="shared" si="0"/>
        <v>57613</v>
      </c>
      <c r="BJ44" s="294">
        <f t="shared" si="1"/>
        <v>40160</v>
      </c>
      <c r="BK44" s="295">
        <f t="shared" si="2"/>
        <v>0.69706489854720288</v>
      </c>
      <c r="BL44" s="296">
        <f t="shared" si="3"/>
        <v>0.30293510145279712</v>
      </c>
      <c r="BM44" s="277"/>
      <c r="BN44" s="288">
        <v>40</v>
      </c>
      <c r="BO44" s="292" t="s">
        <v>43</v>
      </c>
      <c r="BP44" s="297">
        <f t="shared" si="4"/>
        <v>23612</v>
      </c>
      <c r="BQ44" s="298">
        <f t="shared" si="5"/>
        <v>40160</v>
      </c>
      <c r="BR44" s="299">
        <f t="shared" si="6"/>
        <v>-16548</v>
      </c>
    </row>
    <row r="45" spans="1:71" x14ac:dyDescent="0.2">
      <c r="A45" s="300">
        <v>41</v>
      </c>
      <c r="B45" s="301" t="s">
        <v>52</v>
      </c>
      <c r="C45" s="302">
        <v>4</v>
      </c>
      <c r="D45" s="302">
        <v>2</v>
      </c>
      <c r="E45" s="302">
        <v>0</v>
      </c>
      <c r="F45" s="302">
        <v>10</v>
      </c>
      <c r="G45" s="302">
        <v>1</v>
      </c>
      <c r="H45" s="302">
        <v>2</v>
      </c>
      <c r="I45" s="302">
        <v>9</v>
      </c>
      <c r="J45" s="302">
        <v>16</v>
      </c>
      <c r="K45" s="302">
        <v>0</v>
      </c>
      <c r="L45" s="302">
        <v>73</v>
      </c>
      <c r="M45" s="302">
        <v>11</v>
      </c>
      <c r="N45" s="302">
        <v>4</v>
      </c>
      <c r="O45" s="302">
        <v>2</v>
      </c>
      <c r="P45" s="302">
        <v>107</v>
      </c>
      <c r="Q45" s="302">
        <v>30</v>
      </c>
      <c r="R45" s="302">
        <v>13</v>
      </c>
      <c r="S45" s="302">
        <v>26</v>
      </c>
      <c r="T45" s="302">
        <v>2</v>
      </c>
      <c r="U45" s="302">
        <v>22</v>
      </c>
      <c r="V45" s="302">
        <v>2</v>
      </c>
      <c r="W45" s="302">
        <v>2</v>
      </c>
      <c r="X45" s="302">
        <v>26</v>
      </c>
      <c r="Y45" s="302">
        <v>49</v>
      </c>
      <c r="Z45" s="302">
        <v>1</v>
      </c>
      <c r="AA45" s="302">
        <v>7</v>
      </c>
      <c r="AB45" s="302">
        <v>32</v>
      </c>
      <c r="AC45" s="302">
        <v>28</v>
      </c>
      <c r="AD45" s="302">
        <v>3</v>
      </c>
      <c r="AE45" s="302">
        <v>0</v>
      </c>
      <c r="AF45" s="302">
        <v>45</v>
      </c>
      <c r="AG45" s="302">
        <v>0</v>
      </c>
      <c r="AH45" s="302">
        <v>17</v>
      </c>
      <c r="AI45" s="302">
        <v>12</v>
      </c>
      <c r="AJ45" s="302">
        <v>14</v>
      </c>
      <c r="AK45" s="302">
        <v>10</v>
      </c>
      <c r="AL45" s="302">
        <v>9</v>
      </c>
      <c r="AM45" s="302">
        <v>23</v>
      </c>
      <c r="AN45" s="302">
        <v>0</v>
      </c>
      <c r="AO45" s="302">
        <v>2</v>
      </c>
      <c r="AP45" s="303">
        <v>616</v>
      </c>
      <c r="AQ45" s="269"/>
      <c r="AR45" s="269"/>
      <c r="AS45" s="269"/>
      <c r="AT45" s="269"/>
      <c r="AU45" s="269"/>
      <c r="AV45" s="269"/>
      <c r="AW45" s="269"/>
      <c r="AX45" s="269"/>
      <c r="AY45" s="269"/>
      <c r="AZ45" s="269"/>
      <c r="BA45" s="269"/>
      <c r="BB45" s="269"/>
      <c r="BC45" s="269"/>
      <c r="BD45" s="269"/>
      <c r="BE45" s="271"/>
      <c r="BG45" s="56" t="s">
        <v>485</v>
      </c>
      <c r="BI45" s="274"/>
      <c r="BJ45" s="274"/>
      <c r="BN45" s="56" t="s">
        <v>485</v>
      </c>
    </row>
    <row r="46" spans="1:71" x14ac:dyDescent="0.2">
      <c r="A46" s="286">
        <v>42</v>
      </c>
      <c r="B46" s="282" t="s">
        <v>53</v>
      </c>
      <c r="C46" s="269">
        <v>136</v>
      </c>
      <c r="D46" s="269">
        <v>31</v>
      </c>
      <c r="E46" s="269">
        <v>0</v>
      </c>
      <c r="F46" s="269">
        <v>51</v>
      </c>
      <c r="G46" s="269">
        <v>18</v>
      </c>
      <c r="H46" s="269">
        <v>43</v>
      </c>
      <c r="I46" s="269">
        <v>100</v>
      </c>
      <c r="J46" s="269">
        <v>125</v>
      </c>
      <c r="K46" s="269">
        <v>1</v>
      </c>
      <c r="L46" s="269">
        <v>876</v>
      </c>
      <c r="M46" s="269">
        <v>150</v>
      </c>
      <c r="N46" s="269">
        <v>21</v>
      </c>
      <c r="O46" s="269">
        <v>33</v>
      </c>
      <c r="P46" s="269">
        <v>2069</v>
      </c>
      <c r="Q46" s="269">
        <v>372</v>
      </c>
      <c r="R46" s="269">
        <v>225</v>
      </c>
      <c r="S46" s="269">
        <v>344</v>
      </c>
      <c r="T46" s="269">
        <v>30</v>
      </c>
      <c r="U46" s="269">
        <v>282</v>
      </c>
      <c r="V46" s="269">
        <v>12</v>
      </c>
      <c r="W46" s="269">
        <v>28</v>
      </c>
      <c r="X46" s="269">
        <v>346</v>
      </c>
      <c r="Y46" s="269">
        <v>784</v>
      </c>
      <c r="Z46" s="269">
        <v>3</v>
      </c>
      <c r="AA46" s="269">
        <v>66</v>
      </c>
      <c r="AB46" s="269">
        <v>613</v>
      </c>
      <c r="AC46" s="269">
        <v>512</v>
      </c>
      <c r="AD46" s="269">
        <v>32</v>
      </c>
      <c r="AE46" s="269">
        <v>5</v>
      </c>
      <c r="AF46" s="269">
        <v>728</v>
      </c>
      <c r="AG46" s="269">
        <v>8</v>
      </c>
      <c r="AH46" s="269">
        <v>567</v>
      </c>
      <c r="AI46" s="269">
        <v>959</v>
      </c>
      <c r="AJ46" s="269">
        <v>589</v>
      </c>
      <c r="AK46" s="269">
        <v>126</v>
      </c>
      <c r="AL46" s="269">
        <v>215</v>
      </c>
      <c r="AM46" s="269">
        <v>273</v>
      </c>
      <c r="AN46" s="269">
        <v>0</v>
      </c>
      <c r="AO46" s="269">
        <v>6</v>
      </c>
      <c r="AP46" s="270">
        <v>10779</v>
      </c>
      <c r="AQ46" s="269"/>
      <c r="AR46" s="269"/>
      <c r="AS46" s="269"/>
      <c r="AT46" s="269"/>
      <c r="AU46" s="269"/>
      <c r="AV46" s="269"/>
      <c r="AW46" s="269"/>
      <c r="AX46" s="269"/>
      <c r="AY46" s="269"/>
      <c r="AZ46" s="269"/>
      <c r="BA46" s="269"/>
      <c r="BB46" s="269"/>
      <c r="BC46" s="269"/>
      <c r="BD46" s="269"/>
      <c r="BE46" s="271"/>
      <c r="BI46" s="274"/>
      <c r="BJ46" s="274"/>
    </row>
    <row r="47" spans="1:71" x14ac:dyDescent="0.2">
      <c r="A47" s="286">
        <v>43</v>
      </c>
      <c r="B47" s="282" t="s">
        <v>54</v>
      </c>
      <c r="C47" s="269">
        <v>227</v>
      </c>
      <c r="D47" s="269">
        <v>48</v>
      </c>
      <c r="E47" s="269">
        <v>0</v>
      </c>
      <c r="F47" s="269">
        <v>6</v>
      </c>
      <c r="G47" s="269">
        <v>9</v>
      </c>
      <c r="H47" s="269">
        <v>-4</v>
      </c>
      <c r="I47" s="269">
        <v>58</v>
      </c>
      <c r="J47" s="269">
        <v>78</v>
      </c>
      <c r="K47" s="269">
        <v>1</v>
      </c>
      <c r="L47" s="269">
        <v>-29</v>
      </c>
      <c r="M47" s="269">
        <v>66</v>
      </c>
      <c r="N47" s="269">
        <v>39</v>
      </c>
      <c r="O47" s="269">
        <v>28</v>
      </c>
      <c r="P47" s="269">
        <v>213</v>
      </c>
      <c r="Q47" s="269">
        <v>203</v>
      </c>
      <c r="R47" s="269">
        <v>116</v>
      </c>
      <c r="S47" s="269">
        <v>39</v>
      </c>
      <c r="T47" s="269">
        <v>-6</v>
      </c>
      <c r="U47" s="269">
        <v>-32</v>
      </c>
      <c r="V47" s="269">
        <v>-3</v>
      </c>
      <c r="W47" s="269">
        <v>3</v>
      </c>
      <c r="X47" s="269">
        <v>10</v>
      </c>
      <c r="Y47" s="269">
        <v>59</v>
      </c>
      <c r="Z47" s="269">
        <v>3</v>
      </c>
      <c r="AA47" s="269">
        <v>60</v>
      </c>
      <c r="AB47" s="269">
        <v>42</v>
      </c>
      <c r="AC47" s="269">
        <v>163</v>
      </c>
      <c r="AD47" s="269">
        <v>25</v>
      </c>
      <c r="AE47" s="269">
        <v>1222</v>
      </c>
      <c r="AF47" s="269">
        <v>273</v>
      </c>
      <c r="AG47" s="269">
        <v>31</v>
      </c>
      <c r="AH47" s="269">
        <v>0</v>
      </c>
      <c r="AI47" s="269">
        <v>11</v>
      </c>
      <c r="AJ47" s="269">
        <v>36</v>
      </c>
      <c r="AK47" s="269">
        <v>-4</v>
      </c>
      <c r="AL47" s="269">
        <v>60</v>
      </c>
      <c r="AM47" s="269">
        <v>105</v>
      </c>
      <c r="AN47" s="269">
        <v>0</v>
      </c>
      <c r="AO47" s="269">
        <v>149</v>
      </c>
      <c r="AP47" s="270">
        <v>3305</v>
      </c>
      <c r="AQ47" s="269"/>
      <c r="AR47" s="269"/>
      <c r="AS47" s="269"/>
      <c r="AT47" s="269"/>
      <c r="AU47" s="269"/>
      <c r="AV47" s="269"/>
      <c r="AW47" s="269"/>
      <c r="AX47" s="269"/>
      <c r="AY47" s="269"/>
      <c r="AZ47" s="269"/>
      <c r="BA47" s="269"/>
      <c r="BB47" s="269"/>
      <c r="BC47" s="269"/>
      <c r="BD47" s="269"/>
      <c r="BE47" s="271"/>
      <c r="BI47" s="274"/>
      <c r="BJ47" s="274"/>
    </row>
    <row r="48" spans="1:71" x14ac:dyDescent="0.2">
      <c r="A48" s="286">
        <v>44</v>
      </c>
      <c r="B48" s="282" t="s">
        <v>55</v>
      </c>
      <c r="C48" s="269">
        <v>182</v>
      </c>
      <c r="D48" s="269">
        <v>8</v>
      </c>
      <c r="E48" s="269">
        <v>0</v>
      </c>
      <c r="F48" s="269">
        <v>16</v>
      </c>
      <c r="G48" s="269">
        <v>7</v>
      </c>
      <c r="H48" s="269">
        <v>20</v>
      </c>
      <c r="I48" s="269">
        <v>38</v>
      </c>
      <c r="J48" s="269">
        <v>167</v>
      </c>
      <c r="K48" s="269">
        <v>2</v>
      </c>
      <c r="L48" s="269">
        <v>330</v>
      </c>
      <c r="M48" s="269">
        <v>81</v>
      </c>
      <c r="N48" s="269">
        <v>20</v>
      </c>
      <c r="O48" s="269">
        <v>10</v>
      </c>
      <c r="P48" s="269">
        <v>604</v>
      </c>
      <c r="Q48" s="269">
        <v>201</v>
      </c>
      <c r="R48" s="269">
        <v>108</v>
      </c>
      <c r="S48" s="269">
        <v>237</v>
      </c>
      <c r="T48" s="269">
        <v>28</v>
      </c>
      <c r="U48" s="269">
        <v>224</v>
      </c>
      <c r="V48" s="269">
        <v>12</v>
      </c>
      <c r="W48" s="269">
        <v>16</v>
      </c>
      <c r="X48" s="269">
        <v>129</v>
      </c>
      <c r="Y48" s="269">
        <v>83</v>
      </c>
      <c r="Z48" s="269">
        <v>10</v>
      </c>
      <c r="AA48" s="269">
        <v>102</v>
      </c>
      <c r="AB48" s="269">
        <v>98</v>
      </c>
      <c r="AC48" s="269">
        <v>115</v>
      </c>
      <c r="AD48" s="269">
        <v>7</v>
      </c>
      <c r="AE48" s="269">
        <v>914</v>
      </c>
      <c r="AF48" s="269">
        <v>194</v>
      </c>
      <c r="AG48" s="269">
        <v>26</v>
      </c>
      <c r="AH48" s="269">
        <v>565</v>
      </c>
      <c r="AI48" s="269">
        <v>293</v>
      </c>
      <c r="AJ48" s="269">
        <v>71</v>
      </c>
      <c r="AK48" s="269">
        <v>16</v>
      </c>
      <c r="AL48" s="269">
        <v>97</v>
      </c>
      <c r="AM48" s="269">
        <v>96</v>
      </c>
      <c r="AN48" s="269">
        <v>0</v>
      </c>
      <c r="AO48" s="269">
        <v>21</v>
      </c>
      <c r="AP48" s="270">
        <v>5148</v>
      </c>
      <c r="AQ48" s="269"/>
      <c r="AR48" s="269"/>
      <c r="AS48" s="269"/>
      <c r="AT48" s="269"/>
      <c r="AU48" s="269"/>
      <c r="AV48" s="269"/>
      <c r="AW48" s="269"/>
      <c r="AX48" s="269"/>
      <c r="AY48" s="269"/>
      <c r="AZ48" s="269"/>
      <c r="BA48" s="269"/>
      <c r="BB48" s="269"/>
      <c r="BC48" s="269"/>
      <c r="BD48" s="269"/>
      <c r="BE48" s="271"/>
      <c r="BI48" s="274"/>
      <c r="BJ48" s="274"/>
    </row>
    <row r="49" spans="1:57" x14ac:dyDescent="0.2">
      <c r="A49" s="286">
        <v>45</v>
      </c>
      <c r="B49" s="282" t="s">
        <v>56</v>
      </c>
      <c r="C49" s="269">
        <v>45</v>
      </c>
      <c r="D49" s="269">
        <v>3</v>
      </c>
      <c r="E49" s="269">
        <v>0</v>
      </c>
      <c r="F49" s="269">
        <v>10</v>
      </c>
      <c r="G49" s="269">
        <v>4</v>
      </c>
      <c r="H49" s="269">
        <v>8</v>
      </c>
      <c r="I49" s="269">
        <v>17</v>
      </c>
      <c r="J49" s="269">
        <v>25</v>
      </c>
      <c r="K49" s="269">
        <v>3</v>
      </c>
      <c r="L49" s="269">
        <v>152</v>
      </c>
      <c r="M49" s="269">
        <v>22</v>
      </c>
      <c r="N49" s="269">
        <v>7</v>
      </c>
      <c r="O49" s="269">
        <v>2</v>
      </c>
      <c r="P49" s="269">
        <v>200</v>
      </c>
      <c r="Q49" s="269">
        <v>12</v>
      </c>
      <c r="R49" s="269">
        <v>10</v>
      </c>
      <c r="S49" s="269">
        <v>26</v>
      </c>
      <c r="T49" s="269">
        <v>1</v>
      </c>
      <c r="U49" s="269">
        <v>5</v>
      </c>
      <c r="V49" s="269">
        <v>2</v>
      </c>
      <c r="W49" s="269">
        <v>2</v>
      </c>
      <c r="X49" s="269">
        <v>31</v>
      </c>
      <c r="Y49" s="269">
        <v>84</v>
      </c>
      <c r="Z49" s="269">
        <v>2</v>
      </c>
      <c r="AA49" s="269">
        <v>22</v>
      </c>
      <c r="AB49" s="269">
        <v>24</v>
      </c>
      <c r="AC49" s="269">
        <v>52</v>
      </c>
      <c r="AD49" s="269">
        <v>1</v>
      </c>
      <c r="AE49" s="269">
        <v>107</v>
      </c>
      <c r="AF49" s="269">
        <v>163</v>
      </c>
      <c r="AG49" s="269">
        <v>5</v>
      </c>
      <c r="AH49" s="269">
        <v>3</v>
      </c>
      <c r="AI49" s="269">
        <v>17</v>
      </c>
      <c r="AJ49" s="269">
        <v>17</v>
      </c>
      <c r="AK49" s="269">
        <v>9</v>
      </c>
      <c r="AL49" s="269">
        <v>30</v>
      </c>
      <c r="AM49" s="269">
        <v>51</v>
      </c>
      <c r="AN49" s="269">
        <v>0</v>
      </c>
      <c r="AO49" s="269">
        <v>8</v>
      </c>
      <c r="AP49" s="270">
        <v>1182</v>
      </c>
      <c r="AQ49" s="269"/>
      <c r="AR49" s="269"/>
      <c r="AS49" s="269"/>
      <c r="AT49" s="269"/>
      <c r="AU49" s="269"/>
      <c r="AV49" s="269"/>
      <c r="AW49" s="269"/>
      <c r="AX49" s="269"/>
      <c r="AY49" s="269"/>
      <c r="AZ49" s="269"/>
      <c r="BA49" s="269"/>
      <c r="BB49" s="269"/>
      <c r="BC49" s="269"/>
      <c r="BD49" s="269"/>
      <c r="BE49" s="271"/>
    </row>
    <row r="50" spans="1:57" x14ac:dyDescent="0.2">
      <c r="A50" s="286">
        <v>46</v>
      </c>
      <c r="B50" s="282" t="s">
        <v>204</v>
      </c>
      <c r="C50" s="269">
        <v>-79</v>
      </c>
      <c r="D50" s="269">
        <v>-5</v>
      </c>
      <c r="E50" s="269">
        <v>0</v>
      </c>
      <c r="F50" s="269">
        <v>0</v>
      </c>
      <c r="G50" s="269">
        <v>-1</v>
      </c>
      <c r="H50" s="269">
        <v>0</v>
      </c>
      <c r="I50" s="269">
        <v>0</v>
      </c>
      <c r="J50" s="269">
        <v>0</v>
      </c>
      <c r="K50" s="269">
        <v>0</v>
      </c>
      <c r="L50" s="269">
        <v>0</v>
      </c>
      <c r="M50" s="269">
        <v>0</v>
      </c>
      <c r="N50" s="269">
        <v>0</v>
      </c>
      <c r="O50" s="269">
        <v>0</v>
      </c>
      <c r="P50" s="269">
        <v>0</v>
      </c>
      <c r="Q50" s="269">
        <v>0</v>
      </c>
      <c r="R50" s="269">
        <v>0</v>
      </c>
      <c r="S50" s="269">
        <v>0</v>
      </c>
      <c r="T50" s="269">
        <v>0</v>
      </c>
      <c r="U50" s="269">
        <v>0</v>
      </c>
      <c r="V50" s="269">
        <v>0</v>
      </c>
      <c r="W50" s="269">
        <v>0</v>
      </c>
      <c r="X50" s="269">
        <v>0</v>
      </c>
      <c r="Y50" s="269">
        <v>-10</v>
      </c>
      <c r="Z50" s="269">
        <v>0</v>
      </c>
      <c r="AA50" s="269">
        <v>-23</v>
      </c>
      <c r="AB50" s="269">
        <v>0</v>
      </c>
      <c r="AC50" s="269">
        <v>-1</v>
      </c>
      <c r="AD50" s="269">
        <v>-1</v>
      </c>
      <c r="AE50" s="269">
        <v>0</v>
      </c>
      <c r="AF50" s="269">
        <v>-8</v>
      </c>
      <c r="AG50" s="269">
        <v>0</v>
      </c>
      <c r="AH50" s="269">
        <v>0</v>
      </c>
      <c r="AI50" s="269">
        <v>-2</v>
      </c>
      <c r="AJ50" s="269">
        <v>-12</v>
      </c>
      <c r="AK50" s="269">
        <v>-4</v>
      </c>
      <c r="AL50" s="269">
        <v>0</v>
      </c>
      <c r="AM50" s="269">
        <v>0</v>
      </c>
      <c r="AN50" s="269">
        <v>0</v>
      </c>
      <c r="AO50" s="269">
        <v>-2</v>
      </c>
      <c r="AP50" s="270">
        <v>-148</v>
      </c>
      <c r="AQ50" s="269"/>
      <c r="AR50" s="269"/>
      <c r="AS50" s="269"/>
      <c r="AT50" s="269"/>
      <c r="AU50" s="269"/>
      <c r="AV50" s="269"/>
      <c r="AW50" s="269"/>
      <c r="AX50" s="269"/>
      <c r="AY50" s="269"/>
      <c r="AZ50" s="269"/>
      <c r="BA50" s="269"/>
      <c r="BB50" s="269"/>
      <c r="BC50" s="269"/>
      <c r="BD50" s="269"/>
      <c r="BE50" s="271"/>
    </row>
    <row r="51" spans="1:57" x14ac:dyDescent="0.2">
      <c r="A51" s="288">
        <v>47</v>
      </c>
      <c r="B51" s="289" t="s">
        <v>58</v>
      </c>
      <c r="C51" s="290">
        <v>515</v>
      </c>
      <c r="D51" s="290">
        <v>87</v>
      </c>
      <c r="E51" s="290">
        <v>0</v>
      </c>
      <c r="F51" s="290">
        <v>93</v>
      </c>
      <c r="G51" s="290">
        <v>38</v>
      </c>
      <c r="H51" s="290">
        <v>69</v>
      </c>
      <c r="I51" s="290">
        <v>222</v>
      </c>
      <c r="J51" s="290">
        <v>411</v>
      </c>
      <c r="K51" s="290">
        <v>7</v>
      </c>
      <c r="L51" s="290">
        <v>1402</v>
      </c>
      <c r="M51" s="290">
        <v>330</v>
      </c>
      <c r="N51" s="290">
        <v>91</v>
      </c>
      <c r="O51" s="290">
        <v>75</v>
      </c>
      <c r="P51" s="290">
        <v>3193</v>
      </c>
      <c r="Q51" s="290">
        <v>818</v>
      </c>
      <c r="R51" s="290">
        <v>472</v>
      </c>
      <c r="S51" s="290">
        <v>672</v>
      </c>
      <c r="T51" s="290">
        <v>55</v>
      </c>
      <c r="U51" s="290">
        <v>501</v>
      </c>
      <c r="V51" s="290">
        <v>25</v>
      </c>
      <c r="W51" s="290">
        <v>51</v>
      </c>
      <c r="X51" s="290">
        <v>542</v>
      </c>
      <c r="Y51" s="290">
        <v>1049</v>
      </c>
      <c r="Z51" s="290">
        <v>19</v>
      </c>
      <c r="AA51" s="290">
        <v>234</v>
      </c>
      <c r="AB51" s="290">
        <v>809</v>
      </c>
      <c r="AC51" s="290">
        <v>869</v>
      </c>
      <c r="AD51" s="290">
        <v>67</v>
      </c>
      <c r="AE51" s="290">
        <v>2248</v>
      </c>
      <c r="AF51" s="290">
        <v>1395</v>
      </c>
      <c r="AG51" s="290">
        <v>70</v>
      </c>
      <c r="AH51" s="290">
        <v>1152</v>
      </c>
      <c r="AI51" s="290">
        <v>1290</v>
      </c>
      <c r="AJ51" s="290">
        <v>715</v>
      </c>
      <c r="AK51" s="290">
        <v>153</v>
      </c>
      <c r="AL51" s="290">
        <v>411</v>
      </c>
      <c r="AM51" s="290">
        <v>548</v>
      </c>
      <c r="AN51" s="290">
        <v>0</v>
      </c>
      <c r="AO51" s="290">
        <v>184</v>
      </c>
      <c r="AP51" s="291">
        <v>20882</v>
      </c>
      <c r="AQ51" s="269"/>
      <c r="AR51" s="269"/>
      <c r="AS51" s="269"/>
      <c r="AT51" s="269"/>
      <c r="AU51" s="269"/>
      <c r="AV51" s="269"/>
      <c r="AW51" s="269"/>
      <c r="AX51" s="269"/>
      <c r="AY51" s="269"/>
      <c r="AZ51" s="269"/>
      <c r="BA51" s="269"/>
      <c r="BB51" s="269"/>
      <c r="BC51" s="269"/>
      <c r="BD51" s="269"/>
      <c r="BE51" s="271"/>
    </row>
    <row r="52" spans="1:57" x14ac:dyDescent="0.2">
      <c r="A52" s="304">
        <v>48</v>
      </c>
      <c r="B52" s="305" t="s">
        <v>439</v>
      </c>
      <c r="C52" s="306">
        <v>1132</v>
      </c>
      <c r="D52" s="306">
        <v>130</v>
      </c>
      <c r="E52" s="306">
        <v>0</v>
      </c>
      <c r="F52" s="306">
        <v>144</v>
      </c>
      <c r="G52" s="306">
        <v>116</v>
      </c>
      <c r="H52" s="306">
        <v>174</v>
      </c>
      <c r="I52" s="306">
        <v>601</v>
      </c>
      <c r="J52" s="306">
        <v>1302</v>
      </c>
      <c r="K52" s="306">
        <v>23</v>
      </c>
      <c r="L52" s="306">
        <v>4128</v>
      </c>
      <c r="M52" s="306">
        <v>695</v>
      </c>
      <c r="N52" s="306">
        <v>356</v>
      </c>
      <c r="O52" s="306">
        <v>325</v>
      </c>
      <c r="P52" s="306">
        <v>7256</v>
      </c>
      <c r="Q52" s="306">
        <v>1915</v>
      </c>
      <c r="R52" s="306">
        <v>1049</v>
      </c>
      <c r="S52" s="306">
        <v>1657</v>
      </c>
      <c r="T52" s="306">
        <v>153</v>
      </c>
      <c r="U52" s="306">
        <v>1430</v>
      </c>
      <c r="V52" s="306">
        <v>65</v>
      </c>
      <c r="W52" s="306">
        <v>217</v>
      </c>
      <c r="X52" s="306">
        <v>1334</v>
      </c>
      <c r="Y52" s="306">
        <v>2269</v>
      </c>
      <c r="Z52" s="306">
        <v>53</v>
      </c>
      <c r="AA52" s="306">
        <v>471</v>
      </c>
      <c r="AB52" s="306">
        <v>1212</v>
      </c>
      <c r="AC52" s="306">
        <v>1199</v>
      </c>
      <c r="AD52" s="306">
        <v>92</v>
      </c>
      <c r="AE52" s="306">
        <v>2494</v>
      </c>
      <c r="AF52" s="306">
        <v>1998</v>
      </c>
      <c r="AG52" s="306">
        <v>121</v>
      </c>
      <c r="AH52" s="306">
        <v>1622</v>
      </c>
      <c r="AI52" s="306">
        <v>1646</v>
      </c>
      <c r="AJ52" s="306">
        <v>1186</v>
      </c>
      <c r="AK52" s="306">
        <v>262</v>
      </c>
      <c r="AL52" s="306">
        <v>624</v>
      </c>
      <c r="AM52" s="306">
        <v>955</v>
      </c>
      <c r="AN52" s="306">
        <v>80</v>
      </c>
      <c r="AO52" s="306">
        <v>579</v>
      </c>
      <c r="AP52" s="307">
        <v>41065</v>
      </c>
      <c r="AQ52" s="269"/>
      <c r="AR52" s="269"/>
      <c r="AS52" s="269"/>
      <c r="AT52" s="269"/>
      <c r="AU52" s="269"/>
      <c r="AV52" s="269"/>
      <c r="AW52" s="269"/>
      <c r="AX52" s="269"/>
      <c r="AY52" s="269"/>
      <c r="AZ52" s="269"/>
      <c r="BA52" s="269"/>
      <c r="BB52" s="269"/>
      <c r="BC52" s="269"/>
      <c r="BD52" s="269"/>
      <c r="BE52" s="271"/>
    </row>
    <row r="53" spans="1:57" x14ac:dyDescent="0.2">
      <c r="A53" s="56" t="s">
        <v>485</v>
      </c>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45"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 style="310" customWidth="1"/>
    <col min="2" max="2" width="21" style="310" customWidth="1"/>
    <col min="3" max="53" width="9" style="310"/>
    <col min="54" max="54" width="10.36328125" style="310" customWidth="1"/>
    <col min="55" max="256" width="9" style="310"/>
    <col min="257" max="257" width="3" style="310" customWidth="1"/>
    <col min="258" max="258" width="21" style="310" customWidth="1"/>
    <col min="259" max="309" width="9" style="310"/>
    <col min="310" max="310" width="10.36328125" style="310" customWidth="1"/>
    <col min="311" max="512" width="9" style="310"/>
    <col min="513" max="513" width="3" style="310" customWidth="1"/>
    <col min="514" max="514" width="21" style="310" customWidth="1"/>
    <col min="515" max="565" width="9" style="310"/>
    <col min="566" max="566" width="10.36328125" style="310" customWidth="1"/>
    <col min="567" max="768" width="9" style="310"/>
    <col min="769" max="769" width="3" style="310" customWidth="1"/>
    <col min="770" max="770" width="21" style="310" customWidth="1"/>
    <col min="771" max="821" width="9" style="310"/>
    <col min="822" max="822" width="10.36328125" style="310" customWidth="1"/>
    <col min="823" max="1024" width="9" style="310"/>
    <col min="1025" max="1025" width="3" style="310" customWidth="1"/>
    <col min="1026" max="1026" width="21" style="310" customWidth="1"/>
    <col min="1027" max="1077" width="9" style="310"/>
    <col min="1078" max="1078" width="10.36328125" style="310" customWidth="1"/>
    <col min="1079" max="1280" width="9" style="310"/>
    <col min="1281" max="1281" width="3" style="310" customWidth="1"/>
    <col min="1282" max="1282" width="21" style="310" customWidth="1"/>
    <col min="1283" max="1333" width="9" style="310"/>
    <col min="1334" max="1334" width="10.36328125" style="310" customWidth="1"/>
    <col min="1335" max="1536" width="9" style="310"/>
    <col min="1537" max="1537" width="3" style="310" customWidth="1"/>
    <col min="1538" max="1538" width="21" style="310" customWidth="1"/>
    <col min="1539" max="1589" width="9" style="310"/>
    <col min="1590" max="1590" width="10.36328125" style="310" customWidth="1"/>
    <col min="1591" max="1792" width="9" style="310"/>
    <col min="1793" max="1793" width="3" style="310" customWidth="1"/>
    <col min="1794" max="1794" width="21" style="310" customWidth="1"/>
    <col min="1795" max="1845" width="9" style="310"/>
    <col min="1846" max="1846" width="10.36328125" style="310" customWidth="1"/>
    <col min="1847" max="2048" width="9" style="310"/>
    <col min="2049" max="2049" width="3" style="310" customWidth="1"/>
    <col min="2050" max="2050" width="21" style="310" customWidth="1"/>
    <col min="2051" max="2101" width="9" style="310"/>
    <col min="2102" max="2102" width="10.36328125" style="310" customWidth="1"/>
    <col min="2103" max="2304" width="9" style="310"/>
    <col min="2305" max="2305" width="3" style="310" customWidth="1"/>
    <col min="2306" max="2306" width="21" style="310" customWidth="1"/>
    <col min="2307" max="2357" width="9" style="310"/>
    <col min="2358" max="2358" width="10.36328125" style="310" customWidth="1"/>
    <col min="2359" max="2560" width="9" style="310"/>
    <col min="2561" max="2561" width="3" style="310" customWidth="1"/>
    <col min="2562" max="2562" width="21" style="310" customWidth="1"/>
    <col min="2563" max="2613" width="9" style="310"/>
    <col min="2614" max="2614" width="10.36328125" style="310" customWidth="1"/>
    <col min="2615" max="2816" width="9" style="310"/>
    <col min="2817" max="2817" width="3" style="310" customWidth="1"/>
    <col min="2818" max="2818" width="21" style="310" customWidth="1"/>
    <col min="2819" max="2869" width="9" style="310"/>
    <col min="2870" max="2870" width="10.36328125" style="310" customWidth="1"/>
    <col min="2871" max="3072" width="9" style="310"/>
    <col min="3073" max="3073" width="3" style="310" customWidth="1"/>
    <col min="3074" max="3074" width="21" style="310" customWidth="1"/>
    <col min="3075" max="3125" width="9" style="310"/>
    <col min="3126" max="3126" width="10.36328125" style="310" customWidth="1"/>
    <col min="3127" max="3328" width="9" style="310"/>
    <col min="3329" max="3329" width="3" style="310" customWidth="1"/>
    <col min="3330" max="3330" width="21" style="310" customWidth="1"/>
    <col min="3331" max="3381" width="9" style="310"/>
    <col min="3382" max="3382" width="10.36328125" style="310" customWidth="1"/>
    <col min="3383" max="3584" width="9" style="310"/>
    <col min="3585" max="3585" width="3" style="310" customWidth="1"/>
    <col min="3586" max="3586" width="21" style="310" customWidth="1"/>
    <col min="3587" max="3637" width="9" style="310"/>
    <col min="3638" max="3638" width="10.36328125" style="310" customWidth="1"/>
    <col min="3639" max="3840" width="9" style="310"/>
    <col min="3841" max="3841" width="3" style="310" customWidth="1"/>
    <col min="3842" max="3842" width="21" style="310" customWidth="1"/>
    <col min="3843" max="3893" width="9" style="310"/>
    <col min="3894" max="3894" width="10.36328125" style="310" customWidth="1"/>
    <col min="3895" max="4096" width="9" style="310"/>
    <col min="4097" max="4097" width="3" style="310" customWidth="1"/>
    <col min="4098" max="4098" width="21" style="310" customWidth="1"/>
    <col min="4099" max="4149" width="9" style="310"/>
    <col min="4150" max="4150" width="10.36328125" style="310" customWidth="1"/>
    <col min="4151" max="4352" width="9" style="310"/>
    <col min="4353" max="4353" width="3" style="310" customWidth="1"/>
    <col min="4354" max="4354" width="21" style="310" customWidth="1"/>
    <col min="4355" max="4405" width="9" style="310"/>
    <col min="4406" max="4406" width="10.36328125" style="310" customWidth="1"/>
    <col min="4407" max="4608" width="9" style="310"/>
    <col min="4609" max="4609" width="3" style="310" customWidth="1"/>
    <col min="4610" max="4610" width="21" style="310" customWidth="1"/>
    <col min="4611" max="4661" width="9" style="310"/>
    <col min="4662" max="4662" width="10.36328125" style="310" customWidth="1"/>
    <col min="4663" max="4864" width="9" style="310"/>
    <col min="4865" max="4865" width="3" style="310" customWidth="1"/>
    <col min="4866" max="4866" width="21" style="310" customWidth="1"/>
    <col min="4867" max="4917" width="9" style="310"/>
    <col min="4918" max="4918" width="10.36328125" style="310" customWidth="1"/>
    <col min="4919" max="5120" width="9" style="310"/>
    <col min="5121" max="5121" width="3" style="310" customWidth="1"/>
    <col min="5122" max="5122" width="21" style="310" customWidth="1"/>
    <col min="5123" max="5173" width="9" style="310"/>
    <col min="5174" max="5174" width="10.36328125" style="310" customWidth="1"/>
    <col min="5175" max="5376" width="9" style="310"/>
    <col min="5377" max="5377" width="3" style="310" customWidth="1"/>
    <col min="5378" max="5378" width="21" style="310" customWidth="1"/>
    <col min="5379" max="5429" width="9" style="310"/>
    <col min="5430" max="5430" width="10.36328125" style="310" customWidth="1"/>
    <col min="5431" max="5632" width="9" style="310"/>
    <col min="5633" max="5633" width="3" style="310" customWidth="1"/>
    <col min="5634" max="5634" width="21" style="310" customWidth="1"/>
    <col min="5635" max="5685" width="9" style="310"/>
    <col min="5686" max="5686" width="10.36328125" style="310" customWidth="1"/>
    <col min="5687" max="5888" width="9" style="310"/>
    <col min="5889" max="5889" width="3" style="310" customWidth="1"/>
    <col min="5890" max="5890" width="21" style="310" customWidth="1"/>
    <col min="5891" max="5941" width="9" style="310"/>
    <col min="5942" max="5942" width="10.36328125" style="310" customWidth="1"/>
    <col min="5943" max="6144" width="9" style="310"/>
    <col min="6145" max="6145" width="3" style="310" customWidth="1"/>
    <col min="6146" max="6146" width="21" style="310" customWidth="1"/>
    <col min="6147" max="6197" width="9" style="310"/>
    <col min="6198" max="6198" width="10.36328125" style="310" customWidth="1"/>
    <col min="6199" max="6400" width="9" style="310"/>
    <col min="6401" max="6401" width="3" style="310" customWidth="1"/>
    <col min="6402" max="6402" width="21" style="310" customWidth="1"/>
    <col min="6403" max="6453" width="9" style="310"/>
    <col min="6454" max="6454" width="10.36328125" style="310" customWidth="1"/>
    <col min="6455" max="6656" width="9" style="310"/>
    <col min="6657" max="6657" width="3" style="310" customWidth="1"/>
    <col min="6658" max="6658" width="21" style="310" customWidth="1"/>
    <col min="6659" max="6709" width="9" style="310"/>
    <col min="6710" max="6710" width="10.36328125" style="310" customWidth="1"/>
    <col min="6711" max="6912" width="9" style="310"/>
    <col min="6913" max="6913" width="3" style="310" customWidth="1"/>
    <col min="6914" max="6914" width="21" style="310" customWidth="1"/>
    <col min="6915" max="6965" width="9" style="310"/>
    <col min="6966" max="6966" width="10.36328125" style="310" customWidth="1"/>
    <col min="6967" max="7168" width="9" style="310"/>
    <col min="7169" max="7169" width="3" style="310" customWidth="1"/>
    <col min="7170" max="7170" width="21" style="310" customWidth="1"/>
    <col min="7171" max="7221" width="9" style="310"/>
    <col min="7222" max="7222" width="10.36328125" style="310" customWidth="1"/>
    <col min="7223" max="7424" width="9" style="310"/>
    <col min="7425" max="7425" width="3" style="310" customWidth="1"/>
    <col min="7426" max="7426" width="21" style="310" customWidth="1"/>
    <col min="7427" max="7477" width="9" style="310"/>
    <col min="7478" max="7478" width="10.36328125" style="310" customWidth="1"/>
    <col min="7479" max="7680" width="9" style="310"/>
    <col min="7681" max="7681" width="3" style="310" customWidth="1"/>
    <col min="7682" max="7682" width="21" style="310" customWidth="1"/>
    <col min="7683" max="7733" width="9" style="310"/>
    <col min="7734" max="7734" width="10.36328125" style="310" customWidth="1"/>
    <col min="7735" max="7936" width="9" style="310"/>
    <col min="7937" max="7937" width="3" style="310" customWidth="1"/>
    <col min="7938" max="7938" width="21" style="310" customWidth="1"/>
    <col min="7939" max="7989" width="9" style="310"/>
    <col min="7990" max="7990" width="10.36328125" style="310" customWidth="1"/>
    <col min="7991" max="8192" width="9" style="310"/>
    <col min="8193" max="8193" width="3" style="310" customWidth="1"/>
    <col min="8194" max="8194" width="21" style="310" customWidth="1"/>
    <col min="8195" max="8245" width="9" style="310"/>
    <col min="8246" max="8246" width="10.36328125" style="310" customWidth="1"/>
    <col min="8247" max="8448" width="9" style="310"/>
    <col min="8449" max="8449" width="3" style="310" customWidth="1"/>
    <col min="8450" max="8450" width="21" style="310" customWidth="1"/>
    <col min="8451" max="8501" width="9" style="310"/>
    <col min="8502" max="8502" width="10.36328125" style="310" customWidth="1"/>
    <col min="8503" max="8704" width="9" style="310"/>
    <col min="8705" max="8705" width="3" style="310" customWidth="1"/>
    <col min="8706" max="8706" width="21" style="310" customWidth="1"/>
    <col min="8707" max="8757" width="9" style="310"/>
    <col min="8758" max="8758" width="10.36328125" style="310" customWidth="1"/>
    <col min="8759" max="8960" width="9" style="310"/>
    <col min="8961" max="8961" width="3" style="310" customWidth="1"/>
    <col min="8962" max="8962" width="21" style="310" customWidth="1"/>
    <col min="8963" max="9013" width="9" style="310"/>
    <col min="9014" max="9014" width="10.36328125" style="310" customWidth="1"/>
    <col min="9015" max="9216" width="9" style="310"/>
    <col min="9217" max="9217" width="3" style="310" customWidth="1"/>
    <col min="9218" max="9218" width="21" style="310" customWidth="1"/>
    <col min="9219" max="9269" width="9" style="310"/>
    <col min="9270" max="9270" width="10.36328125" style="310" customWidth="1"/>
    <col min="9271" max="9472" width="9" style="310"/>
    <col min="9473" max="9473" width="3" style="310" customWidth="1"/>
    <col min="9474" max="9474" width="21" style="310" customWidth="1"/>
    <col min="9475" max="9525" width="9" style="310"/>
    <col min="9526" max="9526" width="10.36328125" style="310" customWidth="1"/>
    <col min="9527" max="9728" width="9" style="310"/>
    <col min="9729" max="9729" width="3" style="310" customWidth="1"/>
    <col min="9730" max="9730" width="21" style="310" customWidth="1"/>
    <col min="9731" max="9781" width="9" style="310"/>
    <col min="9782" max="9782" width="10.36328125" style="310" customWidth="1"/>
    <col min="9783" max="9984" width="9" style="310"/>
    <col min="9985" max="9985" width="3" style="310" customWidth="1"/>
    <col min="9986" max="9986" width="21" style="310" customWidth="1"/>
    <col min="9987" max="10037" width="9" style="310"/>
    <col min="10038" max="10038" width="10.36328125" style="310" customWidth="1"/>
    <col min="10039" max="10240" width="9" style="310"/>
    <col min="10241" max="10241" width="3" style="310" customWidth="1"/>
    <col min="10242" max="10242" width="21" style="310" customWidth="1"/>
    <col min="10243" max="10293" width="9" style="310"/>
    <col min="10294" max="10294" width="10.36328125" style="310" customWidth="1"/>
    <col min="10295" max="10496" width="9" style="310"/>
    <col min="10497" max="10497" width="3" style="310" customWidth="1"/>
    <col min="10498" max="10498" width="21" style="310" customWidth="1"/>
    <col min="10499" max="10549" width="9" style="310"/>
    <col min="10550" max="10550" width="10.36328125" style="310" customWidth="1"/>
    <col min="10551" max="10752" width="9" style="310"/>
    <col min="10753" max="10753" width="3" style="310" customWidth="1"/>
    <col min="10754" max="10754" width="21" style="310" customWidth="1"/>
    <col min="10755" max="10805" width="9" style="310"/>
    <col min="10806" max="10806" width="10.36328125" style="310" customWidth="1"/>
    <col min="10807" max="11008" width="9" style="310"/>
    <col min="11009" max="11009" width="3" style="310" customWidth="1"/>
    <col min="11010" max="11010" width="21" style="310" customWidth="1"/>
    <col min="11011" max="11061" width="9" style="310"/>
    <col min="11062" max="11062" width="10.36328125" style="310" customWidth="1"/>
    <col min="11063" max="11264" width="9" style="310"/>
    <col min="11265" max="11265" width="3" style="310" customWidth="1"/>
    <col min="11266" max="11266" width="21" style="310" customWidth="1"/>
    <col min="11267" max="11317" width="9" style="310"/>
    <col min="11318" max="11318" width="10.36328125" style="310" customWidth="1"/>
    <col min="11319" max="11520" width="9" style="310"/>
    <col min="11521" max="11521" width="3" style="310" customWidth="1"/>
    <col min="11522" max="11522" width="21" style="310" customWidth="1"/>
    <col min="11523" max="11573" width="9" style="310"/>
    <col min="11574" max="11574" width="10.36328125" style="310" customWidth="1"/>
    <col min="11575" max="11776" width="9" style="310"/>
    <col min="11777" max="11777" width="3" style="310" customWidth="1"/>
    <col min="11778" max="11778" width="21" style="310" customWidth="1"/>
    <col min="11779" max="11829" width="9" style="310"/>
    <col min="11830" max="11830" width="10.36328125" style="310" customWidth="1"/>
    <col min="11831" max="12032" width="9" style="310"/>
    <col min="12033" max="12033" width="3" style="310" customWidth="1"/>
    <col min="12034" max="12034" width="21" style="310" customWidth="1"/>
    <col min="12035" max="12085" width="9" style="310"/>
    <col min="12086" max="12086" width="10.36328125" style="310" customWidth="1"/>
    <col min="12087" max="12288" width="9" style="310"/>
    <col min="12289" max="12289" width="3" style="310" customWidth="1"/>
    <col min="12290" max="12290" width="21" style="310" customWidth="1"/>
    <col min="12291" max="12341" width="9" style="310"/>
    <col min="12342" max="12342" width="10.36328125" style="310" customWidth="1"/>
    <col min="12343" max="12544" width="9" style="310"/>
    <col min="12545" max="12545" width="3" style="310" customWidth="1"/>
    <col min="12546" max="12546" width="21" style="310" customWidth="1"/>
    <col min="12547" max="12597" width="9" style="310"/>
    <col min="12598" max="12598" width="10.36328125" style="310" customWidth="1"/>
    <col min="12599" max="12800" width="9" style="310"/>
    <col min="12801" max="12801" width="3" style="310" customWidth="1"/>
    <col min="12802" max="12802" width="21" style="310" customWidth="1"/>
    <col min="12803" max="12853" width="9" style="310"/>
    <col min="12854" max="12854" width="10.36328125" style="310" customWidth="1"/>
    <col min="12855" max="13056" width="9" style="310"/>
    <col min="13057" max="13057" width="3" style="310" customWidth="1"/>
    <col min="13058" max="13058" width="21" style="310" customWidth="1"/>
    <col min="13059" max="13109" width="9" style="310"/>
    <col min="13110" max="13110" width="10.36328125" style="310" customWidth="1"/>
    <col min="13111" max="13312" width="9" style="310"/>
    <col min="13313" max="13313" width="3" style="310" customWidth="1"/>
    <col min="13314" max="13314" width="21" style="310" customWidth="1"/>
    <col min="13315" max="13365" width="9" style="310"/>
    <col min="13366" max="13366" width="10.36328125" style="310" customWidth="1"/>
    <col min="13367" max="13568" width="9" style="310"/>
    <col min="13569" max="13569" width="3" style="310" customWidth="1"/>
    <col min="13570" max="13570" width="21" style="310" customWidth="1"/>
    <col min="13571" max="13621" width="9" style="310"/>
    <col min="13622" max="13622" width="10.36328125" style="310" customWidth="1"/>
    <col min="13623" max="13824" width="9" style="310"/>
    <col min="13825" max="13825" width="3" style="310" customWidth="1"/>
    <col min="13826" max="13826" width="21" style="310" customWidth="1"/>
    <col min="13827" max="13877" width="9" style="310"/>
    <col min="13878" max="13878" width="10.36328125" style="310" customWidth="1"/>
    <col min="13879" max="14080" width="9" style="310"/>
    <col min="14081" max="14081" width="3" style="310" customWidth="1"/>
    <col min="14082" max="14082" width="21" style="310" customWidth="1"/>
    <col min="14083" max="14133" width="9" style="310"/>
    <col min="14134" max="14134" width="10.36328125" style="310" customWidth="1"/>
    <col min="14135" max="14336" width="9" style="310"/>
    <col min="14337" max="14337" width="3" style="310" customWidth="1"/>
    <col min="14338" max="14338" width="21" style="310" customWidth="1"/>
    <col min="14339" max="14389" width="9" style="310"/>
    <col min="14390" max="14390" width="10.36328125" style="310" customWidth="1"/>
    <col min="14391" max="14592" width="9" style="310"/>
    <col min="14593" max="14593" width="3" style="310" customWidth="1"/>
    <col min="14594" max="14594" width="21" style="310" customWidth="1"/>
    <col min="14595" max="14645" width="9" style="310"/>
    <col min="14646" max="14646" width="10.36328125" style="310" customWidth="1"/>
    <col min="14647" max="14848" width="9" style="310"/>
    <col min="14849" max="14849" width="3" style="310" customWidth="1"/>
    <col min="14850" max="14850" width="21" style="310" customWidth="1"/>
    <col min="14851" max="14901" width="9" style="310"/>
    <col min="14902" max="14902" width="10.36328125" style="310" customWidth="1"/>
    <col min="14903" max="15104" width="9" style="310"/>
    <col min="15105" max="15105" width="3" style="310" customWidth="1"/>
    <col min="15106" max="15106" width="21" style="310" customWidth="1"/>
    <col min="15107" max="15157" width="9" style="310"/>
    <col min="15158" max="15158" width="10.36328125" style="310" customWidth="1"/>
    <col min="15159" max="15360" width="9" style="310"/>
    <col min="15361" max="15361" width="3" style="310" customWidth="1"/>
    <col min="15362" max="15362" width="21" style="310" customWidth="1"/>
    <col min="15363" max="15413" width="9" style="310"/>
    <col min="15414" max="15414" width="10.36328125" style="310" customWidth="1"/>
    <col min="15415" max="15616" width="9" style="310"/>
    <col min="15617" max="15617" width="3" style="310" customWidth="1"/>
    <col min="15618" max="15618" width="21" style="310" customWidth="1"/>
    <col min="15619" max="15669" width="9" style="310"/>
    <col min="15670" max="15670" width="10.36328125" style="310" customWidth="1"/>
    <col min="15671" max="15872" width="9" style="310"/>
    <col min="15873" max="15873" width="3" style="310" customWidth="1"/>
    <col min="15874" max="15874" width="21" style="310" customWidth="1"/>
    <col min="15875" max="15925" width="9" style="310"/>
    <col min="15926" max="15926" width="10.36328125" style="310" customWidth="1"/>
    <col min="15927" max="16128" width="9" style="310"/>
    <col min="16129" max="16129" width="3" style="310" customWidth="1"/>
    <col min="16130" max="16130" width="21" style="310" customWidth="1"/>
    <col min="16131" max="16181" width="9" style="310"/>
    <col min="16182" max="16182" width="10.36328125" style="310" customWidth="1"/>
    <col min="16183" max="16384" width="9" style="310"/>
  </cols>
  <sheetData>
    <row r="1" spans="1:56" x14ac:dyDescent="0.2">
      <c r="A1" s="236" t="s">
        <v>397</v>
      </c>
      <c r="B1" s="308"/>
      <c r="C1" s="308"/>
      <c r="D1" s="308"/>
      <c r="E1" s="308" t="s">
        <v>611</v>
      </c>
      <c r="F1" s="308"/>
      <c r="G1" s="309" t="s">
        <v>177</v>
      </c>
      <c r="H1" s="308"/>
      <c r="I1" s="308"/>
      <c r="J1" s="308"/>
      <c r="K1" s="308"/>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row>
    <row r="2" spans="1:56" x14ac:dyDescent="0.2">
      <c r="A2" s="311" t="s">
        <v>348</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row>
    <row r="3" spans="1:56" x14ac:dyDescent="0.2">
      <c r="A3" s="211" t="s">
        <v>1</v>
      </c>
      <c r="B3" s="233"/>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12">
        <v>40</v>
      </c>
      <c r="AQ3" s="245">
        <v>41</v>
      </c>
      <c r="AR3" s="245">
        <v>42</v>
      </c>
      <c r="AS3" s="245">
        <v>43</v>
      </c>
      <c r="AT3" s="245">
        <v>44</v>
      </c>
      <c r="AU3" s="245">
        <v>45</v>
      </c>
      <c r="AV3" s="245">
        <v>46</v>
      </c>
      <c r="AW3" s="244">
        <v>47</v>
      </c>
      <c r="AX3" s="245">
        <v>48</v>
      </c>
      <c r="AY3" s="246">
        <v>49</v>
      </c>
      <c r="AZ3" s="244">
        <v>50</v>
      </c>
      <c r="BA3" s="245">
        <v>51</v>
      </c>
      <c r="BB3" s="246">
        <v>52</v>
      </c>
      <c r="BC3" s="245">
        <v>53</v>
      </c>
      <c r="BD3" s="244">
        <v>54</v>
      </c>
    </row>
    <row r="4" spans="1:56" ht="50" x14ac:dyDescent="0.2">
      <c r="A4" s="234"/>
      <c r="B4" s="235"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312" t="s">
        <v>43</v>
      </c>
      <c r="AQ4" s="258" t="s">
        <v>52</v>
      </c>
      <c r="AR4" s="258" t="s">
        <v>44</v>
      </c>
      <c r="AS4" s="258" t="s">
        <v>45</v>
      </c>
      <c r="AT4" s="258" t="s">
        <v>433</v>
      </c>
      <c r="AU4" s="258" t="s">
        <v>434</v>
      </c>
      <c r="AV4" s="258" t="s">
        <v>46</v>
      </c>
      <c r="AW4" s="257" t="s">
        <v>435</v>
      </c>
      <c r="AX4" s="258" t="s">
        <v>436</v>
      </c>
      <c r="AY4" s="259" t="s">
        <v>437</v>
      </c>
      <c r="AZ4" s="257" t="s">
        <v>47</v>
      </c>
      <c r="BA4" s="258" t="s">
        <v>48</v>
      </c>
      <c r="BB4" s="259" t="s">
        <v>438</v>
      </c>
      <c r="BC4" s="258" t="s">
        <v>49</v>
      </c>
      <c r="BD4" s="257" t="s">
        <v>439</v>
      </c>
    </row>
    <row r="5" spans="1:56" x14ac:dyDescent="0.2">
      <c r="A5" s="267" t="s">
        <v>442</v>
      </c>
      <c r="B5" s="272" t="s">
        <v>443</v>
      </c>
      <c r="C5" s="442">
        <v>0.14134275618374559</v>
      </c>
      <c r="D5" s="442">
        <v>0</v>
      </c>
      <c r="E5" s="442">
        <v>0</v>
      </c>
      <c r="F5" s="442">
        <v>0</v>
      </c>
      <c r="G5" s="442">
        <v>0.20689655172413793</v>
      </c>
      <c r="H5" s="442">
        <v>5.7471264367816091E-3</v>
      </c>
      <c r="I5" s="442">
        <v>0</v>
      </c>
      <c r="J5" s="442">
        <v>1.5360983102918587E-3</v>
      </c>
      <c r="K5" s="442">
        <v>0</v>
      </c>
      <c r="L5" s="442">
        <v>2.4224806201550387E-4</v>
      </c>
      <c r="M5" s="442">
        <v>0</v>
      </c>
      <c r="N5" s="442">
        <v>0</v>
      </c>
      <c r="O5" s="442">
        <v>0</v>
      </c>
      <c r="P5" s="442">
        <v>0</v>
      </c>
      <c r="Q5" s="442">
        <v>0</v>
      </c>
      <c r="R5" s="442">
        <v>0</v>
      </c>
      <c r="S5" s="442">
        <v>0</v>
      </c>
      <c r="T5" s="442">
        <v>0</v>
      </c>
      <c r="U5" s="442">
        <v>0</v>
      </c>
      <c r="V5" s="442">
        <v>0</v>
      </c>
      <c r="W5" s="442">
        <v>0</v>
      </c>
      <c r="X5" s="442">
        <v>3.7481259370314842E-3</v>
      </c>
      <c r="Y5" s="442">
        <v>8.8144557073600708E-4</v>
      </c>
      <c r="Z5" s="442">
        <v>0</v>
      </c>
      <c r="AA5" s="442">
        <v>0</v>
      </c>
      <c r="AB5" s="442">
        <v>0</v>
      </c>
      <c r="AC5" s="442">
        <v>0</v>
      </c>
      <c r="AD5" s="442">
        <v>0</v>
      </c>
      <c r="AE5" s="442">
        <v>0</v>
      </c>
      <c r="AF5" s="442">
        <v>0</v>
      </c>
      <c r="AG5" s="442">
        <v>0</v>
      </c>
      <c r="AH5" s="442">
        <v>0</v>
      </c>
      <c r="AI5" s="442">
        <v>2.4301336573511541E-3</v>
      </c>
      <c r="AJ5" s="442">
        <v>2.5295109612141651E-3</v>
      </c>
      <c r="AK5" s="442">
        <v>3.8167938931297708E-3</v>
      </c>
      <c r="AL5" s="442">
        <v>0</v>
      </c>
      <c r="AM5" s="442">
        <v>1.5706806282722512E-2</v>
      </c>
      <c r="AN5" s="442">
        <v>0</v>
      </c>
      <c r="AO5" s="442">
        <v>0</v>
      </c>
      <c r="AP5" s="443">
        <v>5.3086570071837333E-3</v>
      </c>
      <c r="AQ5" s="442">
        <v>3.246753246753247E-3</v>
      </c>
      <c r="AR5" s="442">
        <v>1.3068249731064983E-2</v>
      </c>
      <c r="AS5" s="442">
        <v>0</v>
      </c>
      <c r="AT5" s="442">
        <v>0</v>
      </c>
      <c r="AU5" s="442">
        <v>2.7932960893854749E-3</v>
      </c>
      <c r="AV5" s="442">
        <v>0</v>
      </c>
      <c r="AW5" s="443">
        <v>8.8698904621960992E-3</v>
      </c>
      <c r="AX5" s="442">
        <v>9.5464565289084067E-3</v>
      </c>
      <c r="AY5" s="443">
        <v>2.4902591902422496E-2</v>
      </c>
      <c r="AZ5" s="443">
        <v>1.5071590052750565E-2</v>
      </c>
      <c r="BA5" s="442">
        <v>1.4010464758387195E-2</v>
      </c>
      <c r="BB5" s="443">
        <v>1.49402390438247E-4</v>
      </c>
      <c r="BC5" s="442">
        <v>4.3769753854994729E-2</v>
      </c>
      <c r="BD5" s="443">
        <v>2.7566053817119202E-2</v>
      </c>
    </row>
    <row r="6" spans="1:56" x14ac:dyDescent="0.2">
      <c r="A6" s="267" t="s">
        <v>444</v>
      </c>
      <c r="B6" s="272" t="s">
        <v>445</v>
      </c>
      <c r="C6" s="442">
        <v>0</v>
      </c>
      <c r="D6" s="442">
        <v>0.13076923076923078</v>
      </c>
      <c r="E6" s="442">
        <v>0</v>
      </c>
      <c r="F6" s="442">
        <v>0</v>
      </c>
      <c r="G6" s="442">
        <v>0</v>
      </c>
      <c r="H6" s="442">
        <v>0</v>
      </c>
      <c r="I6" s="442">
        <v>8.153078202995008E-2</v>
      </c>
      <c r="J6" s="442">
        <v>0</v>
      </c>
      <c r="K6" s="442">
        <v>0</v>
      </c>
      <c r="L6" s="442">
        <v>0</v>
      </c>
      <c r="M6" s="442">
        <v>0</v>
      </c>
      <c r="N6" s="442">
        <v>0</v>
      </c>
      <c r="O6" s="442">
        <v>0</v>
      </c>
      <c r="P6" s="442">
        <v>0</v>
      </c>
      <c r="Q6" s="442">
        <v>0</v>
      </c>
      <c r="R6" s="442">
        <v>0</v>
      </c>
      <c r="S6" s="442">
        <v>0</v>
      </c>
      <c r="T6" s="442">
        <v>0</v>
      </c>
      <c r="U6" s="442">
        <v>0</v>
      </c>
      <c r="V6" s="442">
        <v>0</v>
      </c>
      <c r="W6" s="442">
        <v>0</v>
      </c>
      <c r="X6" s="442">
        <v>0</v>
      </c>
      <c r="Y6" s="442">
        <v>0</v>
      </c>
      <c r="Z6" s="442">
        <v>0</v>
      </c>
      <c r="AA6" s="442">
        <v>0</v>
      </c>
      <c r="AB6" s="442">
        <v>0</v>
      </c>
      <c r="AC6" s="442">
        <v>0</v>
      </c>
      <c r="AD6" s="442">
        <v>0</v>
      </c>
      <c r="AE6" s="442">
        <v>0</v>
      </c>
      <c r="AF6" s="442">
        <v>0</v>
      </c>
      <c r="AG6" s="442">
        <v>0</v>
      </c>
      <c r="AH6" s="442">
        <v>0</v>
      </c>
      <c r="AI6" s="442">
        <v>0</v>
      </c>
      <c r="AJ6" s="442">
        <v>0</v>
      </c>
      <c r="AK6" s="442">
        <v>0</v>
      </c>
      <c r="AL6" s="442">
        <v>0</v>
      </c>
      <c r="AM6" s="442">
        <v>1.0471204188481676E-3</v>
      </c>
      <c r="AN6" s="442">
        <v>0</v>
      </c>
      <c r="AO6" s="442">
        <v>0</v>
      </c>
      <c r="AP6" s="443">
        <v>1.6315597223913309E-3</v>
      </c>
      <c r="AQ6" s="442">
        <v>0</v>
      </c>
      <c r="AR6" s="442">
        <v>6.773178214271485E-4</v>
      </c>
      <c r="AS6" s="442">
        <v>0</v>
      </c>
      <c r="AT6" s="442">
        <v>0</v>
      </c>
      <c r="AU6" s="442">
        <v>0</v>
      </c>
      <c r="AV6" s="442">
        <v>0.23255813953488372</v>
      </c>
      <c r="AW6" s="443">
        <v>1.5228426395939086E-3</v>
      </c>
      <c r="AX6" s="442">
        <v>2.1522920174266223E-3</v>
      </c>
      <c r="AY6" s="443">
        <v>3.8116212095544639E-4</v>
      </c>
      <c r="AZ6" s="443">
        <v>1.081222764653845E-3</v>
      </c>
      <c r="BA6" s="442">
        <v>1.6374269005847953E-3</v>
      </c>
      <c r="BB6" s="443">
        <v>7.4701195219123502E-5</v>
      </c>
      <c r="BC6" s="442">
        <v>3.0169523991954795E-3</v>
      </c>
      <c r="BD6" s="443">
        <v>3.1657128941921346E-3</v>
      </c>
    </row>
    <row r="7" spans="1:56" x14ac:dyDescent="0.2">
      <c r="A7" s="267" t="s">
        <v>446</v>
      </c>
      <c r="B7" s="272" t="s">
        <v>249</v>
      </c>
      <c r="C7" s="442">
        <v>0</v>
      </c>
      <c r="D7" s="442">
        <v>0</v>
      </c>
      <c r="E7" s="442">
        <v>0</v>
      </c>
      <c r="F7" s="442">
        <v>0</v>
      </c>
      <c r="G7" s="442">
        <v>4.3103448275862072E-2</v>
      </c>
      <c r="H7" s="442">
        <v>0</v>
      </c>
      <c r="I7" s="442">
        <v>0</v>
      </c>
      <c r="J7" s="442">
        <v>0</v>
      </c>
      <c r="K7" s="442">
        <v>0</v>
      </c>
      <c r="L7" s="442">
        <v>0</v>
      </c>
      <c r="M7" s="442">
        <v>0</v>
      </c>
      <c r="N7" s="442">
        <v>0</v>
      </c>
      <c r="O7" s="442">
        <v>0</v>
      </c>
      <c r="P7" s="442">
        <v>0</v>
      </c>
      <c r="Q7" s="442">
        <v>0</v>
      </c>
      <c r="R7" s="442">
        <v>0</v>
      </c>
      <c r="S7" s="442">
        <v>0</v>
      </c>
      <c r="T7" s="442">
        <v>0</v>
      </c>
      <c r="U7" s="442">
        <v>0</v>
      </c>
      <c r="V7" s="442">
        <v>0</v>
      </c>
      <c r="W7" s="442">
        <v>0</v>
      </c>
      <c r="X7" s="442">
        <v>1.0494752623688156E-2</v>
      </c>
      <c r="Y7" s="442">
        <v>0</v>
      </c>
      <c r="Z7" s="442">
        <v>0</v>
      </c>
      <c r="AA7" s="442">
        <v>0</v>
      </c>
      <c r="AB7" s="442">
        <v>0</v>
      </c>
      <c r="AC7" s="442">
        <v>0</v>
      </c>
      <c r="AD7" s="442">
        <v>0</v>
      </c>
      <c r="AE7" s="442">
        <v>0</v>
      </c>
      <c r="AF7" s="442">
        <v>0</v>
      </c>
      <c r="AG7" s="442">
        <v>0</v>
      </c>
      <c r="AH7" s="442">
        <v>0</v>
      </c>
      <c r="AI7" s="442">
        <v>0</v>
      </c>
      <c r="AJ7" s="442">
        <v>0</v>
      </c>
      <c r="AK7" s="442">
        <v>0</v>
      </c>
      <c r="AL7" s="442">
        <v>0</v>
      </c>
      <c r="AM7" s="442">
        <v>3.1413612565445027E-3</v>
      </c>
      <c r="AN7" s="442">
        <v>0</v>
      </c>
      <c r="AO7" s="442">
        <v>0</v>
      </c>
      <c r="AP7" s="443">
        <v>5.3573602824789966E-4</v>
      </c>
      <c r="AQ7" s="442">
        <v>1.6233766233766235E-3</v>
      </c>
      <c r="AR7" s="442">
        <v>1.354635642854297E-3</v>
      </c>
      <c r="AS7" s="442">
        <v>0</v>
      </c>
      <c r="AT7" s="442">
        <v>0</v>
      </c>
      <c r="AU7" s="442">
        <v>0</v>
      </c>
      <c r="AV7" s="442">
        <v>0</v>
      </c>
      <c r="AW7" s="443">
        <v>9.3507881378573335E-4</v>
      </c>
      <c r="AX7" s="442">
        <v>9.8936004026868932E-4</v>
      </c>
      <c r="AY7" s="443">
        <v>0</v>
      </c>
      <c r="AZ7" s="443">
        <v>5.7337570852855407E-4</v>
      </c>
      <c r="BA7" s="442">
        <v>7.0175438596491223E-4</v>
      </c>
      <c r="BB7" s="443">
        <v>1.4193227091633465E-3</v>
      </c>
      <c r="BC7" s="442">
        <v>-1.0535389330523896E-3</v>
      </c>
      <c r="BD7" s="443">
        <v>0</v>
      </c>
    </row>
    <row r="8" spans="1:56" x14ac:dyDescent="0.2">
      <c r="A8" s="267" t="s">
        <v>447</v>
      </c>
      <c r="B8" s="272" t="s">
        <v>27</v>
      </c>
      <c r="C8" s="442">
        <v>0</v>
      </c>
      <c r="D8" s="442">
        <v>0</v>
      </c>
      <c r="E8" s="442">
        <v>0</v>
      </c>
      <c r="F8" s="442">
        <v>0</v>
      </c>
      <c r="G8" s="442">
        <v>0</v>
      </c>
      <c r="H8" s="442">
        <v>0</v>
      </c>
      <c r="I8" s="442">
        <v>3.3277870216306157E-3</v>
      </c>
      <c r="J8" s="442">
        <v>5.3763440860215058E-3</v>
      </c>
      <c r="K8" s="442">
        <v>0.60869565217391308</v>
      </c>
      <c r="L8" s="442">
        <v>0</v>
      </c>
      <c r="M8" s="442">
        <v>6.9064748201438847E-2</v>
      </c>
      <c r="N8" s="442">
        <v>5.3370786516853931E-2</v>
      </c>
      <c r="O8" s="442">
        <v>0.15076923076923077</v>
      </c>
      <c r="P8" s="442">
        <v>2.7563395810363837E-4</v>
      </c>
      <c r="Q8" s="442">
        <v>0</v>
      </c>
      <c r="R8" s="442">
        <v>0</v>
      </c>
      <c r="S8" s="442">
        <v>0</v>
      </c>
      <c r="T8" s="442">
        <v>0</v>
      </c>
      <c r="U8" s="442">
        <v>0</v>
      </c>
      <c r="V8" s="442">
        <v>0</v>
      </c>
      <c r="W8" s="442">
        <v>0</v>
      </c>
      <c r="X8" s="442">
        <v>7.4962518740629683E-4</v>
      </c>
      <c r="Y8" s="442">
        <v>6.6108417805200532E-3</v>
      </c>
      <c r="Z8" s="442">
        <v>0.30188679245283018</v>
      </c>
      <c r="AA8" s="442">
        <v>0</v>
      </c>
      <c r="AB8" s="442">
        <v>0</v>
      </c>
      <c r="AC8" s="442">
        <v>0</v>
      </c>
      <c r="AD8" s="442">
        <v>0</v>
      </c>
      <c r="AE8" s="442">
        <v>0</v>
      </c>
      <c r="AF8" s="442">
        <v>0</v>
      </c>
      <c r="AG8" s="442">
        <v>0</v>
      </c>
      <c r="AH8" s="442">
        <v>0</v>
      </c>
      <c r="AI8" s="442">
        <v>0</v>
      </c>
      <c r="AJ8" s="442">
        <v>0</v>
      </c>
      <c r="AK8" s="442">
        <v>0</v>
      </c>
      <c r="AL8" s="442">
        <v>0</v>
      </c>
      <c r="AM8" s="442">
        <v>0</v>
      </c>
      <c r="AN8" s="442">
        <v>0</v>
      </c>
      <c r="AO8" s="442">
        <v>0</v>
      </c>
      <c r="AP8" s="443">
        <v>4.212833313040302E-3</v>
      </c>
      <c r="AQ8" s="442">
        <v>0</v>
      </c>
      <c r="AR8" s="442">
        <v>-3.9842224789832265E-5</v>
      </c>
      <c r="AS8" s="442">
        <v>0</v>
      </c>
      <c r="AT8" s="442">
        <v>0</v>
      </c>
      <c r="AU8" s="442">
        <v>0</v>
      </c>
      <c r="AV8" s="442">
        <v>-2.9069767441860465E-2</v>
      </c>
      <c r="AW8" s="443">
        <v>-1.6029922522041144E-4</v>
      </c>
      <c r="AX8" s="442">
        <v>2.8986513460503706E-3</v>
      </c>
      <c r="AY8" s="443">
        <v>1.9481619515500594E-3</v>
      </c>
      <c r="AZ8" s="443">
        <v>6.552865240326333E-4</v>
      </c>
      <c r="BA8" s="442">
        <v>2.6223453370267775E-3</v>
      </c>
      <c r="BB8" s="443">
        <v>1.7181274900398406E-3</v>
      </c>
      <c r="BC8" s="442">
        <v>-1.3887558662963317E-3</v>
      </c>
      <c r="BD8" s="443">
        <v>3.5066358212589798E-3</v>
      </c>
    </row>
    <row r="9" spans="1:56" x14ac:dyDescent="0.2">
      <c r="A9" s="267" t="s">
        <v>448</v>
      </c>
      <c r="B9" s="272" t="s">
        <v>190</v>
      </c>
      <c r="C9" s="442">
        <v>0.13162544169611307</v>
      </c>
      <c r="D9" s="442">
        <v>3.8461538461538464E-2</v>
      </c>
      <c r="E9" s="442">
        <v>0</v>
      </c>
      <c r="F9" s="442">
        <v>0</v>
      </c>
      <c r="G9" s="442">
        <v>0.21551724137931033</v>
      </c>
      <c r="H9" s="442">
        <v>5.7471264367816091E-3</v>
      </c>
      <c r="I9" s="442">
        <v>3.3277870216306157E-3</v>
      </c>
      <c r="J9" s="442">
        <v>7.6804915514592934E-3</v>
      </c>
      <c r="K9" s="442">
        <v>0</v>
      </c>
      <c r="L9" s="442">
        <v>0</v>
      </c>
      <c r="M9" s="442">
        <v>0</v>
      </c>
      <c r="N9" s="442">
        <v>0</v>
      </c>
      <c r="O9" s="442">
        <v>0</v>
      </c>
      <c r="P9" s="442">
        <v>0</v>
      </c>
      <c r="Q9" s="442">
        <v>0</v>
      </c>
      <c r="R9" s="442">
        <v>0</v>
      </c>
      <c r="S9" s="442">
        <v>0</v>
      </c>
      <c r="T9" s="442">
        <v>0</v>
      </c>
      <c r="U9" s="442">
        <v>0</v>
      </c>
      <c r="V9" s="442">
        <v>0</v>
      </c>
      <c r="W9" s="442">
        <v>0</v>
      </c>
      <c r="X9" s="442">
        <v>4.4977511244377807E-3</v>
      </c>
      <c r="Y9" s="442">
        <v>0</v>
      </c>
      <c r="Z9" s="442">
        <v>0</v>
      </c>
      <c r="AA9" s="442">
        <v>0</v>
      </c>
      <c r="AB9" s="442">
        <v>0</v>
      </c>
      <c r="AC9" s="442">
        <v>0</v>
      </c>
      <c r="AD9" s="442">
        <v>0</v>
      </c>
      <c r="AE9" s="442">
        <v>0</v>
      </c>
      <c r="AF9" s="442">
        <v>1.001001001001001E-3</v>
      </c>
      <c r="AG9" s="442">
        <v>0</v>
      </c>
      <c r="AH9" s="442">
        <v>6.1652281134401974E-4</v>
      </c>
      <c r="AI9" s="442">
        <v>7.2904009720534627E-3</v>
      </c>
      <c r="AJ9" s="442">
        <v>8.4317032040472171E-3</v>
      </c>
      <c r="AK9" s="442">
        <v>0</v>
      </c>
      <c r="AL9" s="442">
        <v>0</v>
      </c>
      <c r="AM9" s="442">
        <v>0.12774869109947645</v>
      </c>
      <c r="AN9" s="442">
        <v>0</v>
      </c>
      <c r="AO9" s="442">
        <v>1.7271157167530224E-3</v>
      </c>
      <c r="AP9" s="443">
        <v>8.4256666260806041E-3</v>
      </c>
      <c r="AQ9" s="442">
        <v>6.0064935064935064E-2</v>
      </c>
      <c r="AR9" s="442">
        <v>9.8290768556516195E-2</v>
      </c>
      <c r="AS9" s="442">
        <v>0</v>
      </c>
      <c r="AT9" s="442">
        <v>0</v>
      </c>
      <c r="AU9" s="442">
        <v>0</v>
      </c>
      <c r="AV9" s="442">
        <v>0</v>
      </c>
      <c r="AW9" s="443">
        <v>6.6898209991985036E-2</v>
      </c>
      <c r="AX9" s="442">
        <v>4.9468002013434466E-2</v>
      </c>
      <c r="AY9" s="443">
        <v>4.3198373708283923E-3</v>
      </c>
      <c r="AZ9" s="443">
        <v>4.2691917040726057E-2</v>
      </c>
      <c r="BA9" s="442">
        <v>3.6343490304709139E-2</v>
      </c>
      <c r="BB9" s="443">
        <v>7.0617529880478092E-2</v>
      </c>
      <c r="BC9" s="442">
        <v>-1.1014270663729528E-2</v>
      </c>
      <c r="BD9" s="443">
        <v>2.824789967125289E-3</v>
      </c>
    </row>
    <row r="10" spans="1:56" x14ac:dyDescent="0.2">
      <c r="A10" s="281" t="s">
        <v>449</v>
      </c>
      <c r="B10" s="283" t="s">
        <v>28</v>
      </c>
      <c r="C10" s="442">
        <v>4.4169611307420496E-3</v>
      </c>
      <c r="D10" s="442">
        <v>0</v>
      </c>
      <c r="E10" s="442">
        <v>0</v>
      </c>
      <c r="F10" s="442">
        <v>6.9444444444444441E-3</v>
      </c>
      <c r="G10" s="442">
        <v>0</v>
      </c>
      <c r="H10" s="442">
        <v>0.2471264367816092</v>
      </c>
      <c r="I10" s="442">
        <v>6.6555740432612314E-3</v>
      </c>
      <c r="J10" s="442">
        <v>1.5360983102918587E-3</v>
      </c>
      <c r="K10" s="442">
        <v>0</v>
      </c>
      <c r="L10" s="442">
        <v>1.2112403100775194E-3</v>
      </c>
      <c r="M10" s="442">
        <v>2.8776978417266188E-3</v>
      </c>
      <c r="N10" s="442">
        <v>0</v>
      </c>
      <c r="O10" s="442">
        <v>0</v>
      </c>
      <c r="P10" s="442">
        <v>1.3781697905181918E-3</v>
      </c>
      <c r="Q10" s="442">
        <v>1.0443864229765013E-3</v>
      </c>
      <c r="R10" s="442">
        <v>1.9065776930409914E-3</v>
      </c>
      <c r="S10" s="442">
        <v>1.2070006035003018E-3</v>
      </c>
      <c r="T10" s="442">
        <v>6.5359477124183009E-3</v>
      </c>
      <c r="U10" s="442">
        <v>2.0979020979020979E-3</v>
      </c>
      <c r="V10" s="442">
        <v>0</v>
      </c>
      <c r="W10" s="442">
        <v>0</v>
      </c>
      <c r="X10" s="442">
        <v>6.746626686656672E-3</v>
      </c>
      <c r="Y10" s="442">
        <v>3.0850594975760249E-3</v>
      </c>
      <c r="Z10" s="442">
        <v>0</v>
      </c>
      <c r="AA10" s="442">
        <v>0</v>
      </c>
      <c r="AB10" s="442">
        <v>2.4752475247524753E-3</v>
      </c>
      <c r="AC10" s="442">
        <v>5.0041701417848205E-3</v>
      </c>
      <c r="AD10" s="442">
        <v>0</v>
      </c>
      <c r="AE10" s="442">
        <v>0</v>
      </c>
      <c r="AF10" s="442">
        <v>1.5015015015015015E-3</v>
      </c>
      <c r="AG10" s="442">
        <v>0</v>
      </c>
      <c r="AH10" s="442">
        <v>3.6991368680641184E-3</v>
      </c>
      <c r="AI10" s="442">
        <v>0</v>
      </c>
      <c r="AJ10" s="442">
        <v>4.2158516020236085E-3</v>
      </c>
      <c r="AK10" s="442">
        <v>2.6717557251908396E-2</v>
      </c>
      <c r="AL10" s="442">
        <v>1.6025641025641025E-3</v>
      </c>
      <c r="AM10" s="442">
        <v>3.1413612565445027E-3</v>
      </c>
      <c r="AN10" s="442">
        <v>3.7499999999999999E-2</v>
      </c>
      <c r="AO10" s="442">
        <v>5.1813471502590676E-3</v>
      </c>
      <c r="AP10" s="443">
        <v>3.3605259953731889E-3</v>
      </c>
      <c r="AQ10" s="442">
        <v>8.1168831168831161E-3</v>
      </c>
      <c r="AR10" s="442">
        <v>1.4741623172237938E-2</v>
      </c>
      <c r="AS10" s="442">
        <v>0</v>
      </c>
      <c r="AT10" s="442">
        <v>0</v>
      </c>
      <c r="AU10" s="442">
        <v>2.7932960893854749E-3</v>
      </c>
      <c r="AV10" s="442">
        <v>0.12209302325581395</v>
      </c>
      <c r="AW10" s="443">
        <v>1.0633181939620625E-2</v>
      </c>
      <c r="AX10" s="442">
        <v>9.3034558172634656E-3</v>
      </c>
      <c r="AY10" s="443">
        <v>7.3691343384719634E-3</v>
      </c>
      <c r="AZ10" s="443">
        <v>9.3705972936666566E-3</v>
      </c>
      <c r="BA10" s="442">
        <v>8.7411511234225924E-3</v>
      </c>
      <c r="BB10" s="443">
        <v>1.3346613545816732E-2</v>
      </c>
      <c r="BC10" s="442">
        <v>1.7239727995402739E-3</v>
      </c>
      <c r="BD10" s="443">
        <v>4.2371849506879335E-3</v>
      </c>
    </row>
    <row r="11" spans="1:56" x14ac:dyDescent="0.2">
      <c r="A11" s="281" t="s">
        <v>450</v>
      </c>
      <c r="B11" s="283" t="s">
        <v>284</v>
      </c>
      <c r="C11" s="442">
        <v>2.6501766784452298E-2</v>
      </c>
      <c r="D11" s="442">
        <v>0</v>
      </c>
      <c r="E11" s="442">
        <v>0</v>
      </c>
      <c r="F11" s="442">
        <v>0</v>
      </c>
      <c r="G11" s="442">
        <v>1.7241379310344827E-2</v>
      </c>
      <c r="H11" s="442">
        <v>5.7471264367816091E-3</v>
      </c>
      <c r="I11" s="442">
        <v>0.26123128119800332</v>
      </c>
      <c r="J11" s="442">
        <v>1.3824884792626729E-2</v>
      </c>
      <c r="K11" s="442">
        <v>0</v>
      </c>
      <c r="L11" s="442">
        <v>7.5096899224806205E-3</v>
      </c>
      <c r="M11" s="442">
        <v>2.0143884892086329E-2</v>
      </c>
      <c r="N11" s="442">
        <v>0</v>
      </c>
      <c r="O11" s="442">
        <v>0</v>
      </c>
      <c r="P11" s="442">
        <v>3.583241455347299E-3</v>
      </c>
      <c r="Q11" s="442">
        <v>1.566579634464752E-3</v>
      </c>
      <c r="R11" s="442">
        <v>9.5328884652049568E-4</v>
      </c>
      <c r="S11" s="442">
        <v>6.0350030175015086E-3</v>
      </c>
      <c r="T11" s="442">
        <v>6.5359477124183009E-3</v>
      </c>
      <c r="U11" s="442">
        <v>6.993006993006993E-3</v>
      </c>
      <c r="V11" s="442">
        <v>0</v>
      </c>
      <c r="W11" s="442">
        <v>0</v>
      </c>
      <c r="X11" s="442">
        <v>5.0974512743628186E-2</v>
      </c>
      <c r="Y11" s="442">
        <v>5.02423975319524E-2</v>
      </c>
      <c r="Z11" s="442">
        <v>0</v>
      </c>
      <c r="AA11" s="442">
        <v>2.1231422505307855E-3</v>
      </c>
      <c r="AB11" s="442">
        <v>4.125412541254125E-3</v>
      </c>
      <c r="AC11" s="442">
        <v>8.3402835696413675E-3</v>
      </c>
      <c r="AD11" s="442">
        <v>0</v>
      </c>
      <c r="AE11" s="442">
        <v>0</v>
      </c>
      <c r="AF11" s="442">
        <v>1.3013013013013013E-2</v>
      </c>
      <c r="AG11" s="442">
        <v>0</v>
      </c>
      <c r="AH11" s="442">
        <v>1.8495684340320592E-3</v>
      </c>
      <c r="AI11" s="442">
        <v>5.4678007290400975E-3</v>
      </c>
      <c r="AJ11" s="442">
        <v>5.902192242833052E-3</v>
      </c>
      <c r="AK11" s="442">
        <v>1.5267175572519083E-2</v>
      </c>
      <c r="AL11" s="442">
        <v>3.205128205128205E-3</v>
      </c>
      <c r="AM11" s="442">
        <v>2.0942408376963353E-3</v>
      </c>
      <c r="AN11" s="442">
        <v>0.3</v>
      </c>
      <c r="AO11" s="442">
        <v>0.10362694300518134</v>
      </c>
      <c r="AP11" s="443">
        <v>1.5560696456836722E-2</v>
      </c>
      <c r="AQ11" s="442">
        <v>4.87012987012987E-3</v>
      </c>
      <c r="AR11" s="442">
        <v>1.2351089684848001E-3</v>
      </c>
      <c r="AS11" s="442">
        <v>0</v>
      </c>
      <c r="AT11" s="442">
        <v>7.9051383399209485E-4</v>
      </c>
      <c r="AU11" s="442">
        <v>4.1899441340782122E-3</v>
      </c>
      <c r="AV11" s="442">
        <v>-8.1395348837209308E-2</v>
      </c>
      <c r="AW11" s="443">
        <v>6.9462997595511619E-4</v>
      </c>
      <c r="AX11" s="442">
        <v>1.1542533803134709E-2</v>
      </c>
      <c r="AY11" s="443">
        <v>1.744875487040488E-2</v>
      </c>
      <c r="AZ11" s="443">
        <v>7.1753874381573343E-3</v>
      </c>
      <c r="BA11" s="442">
        <v>1.3259464450600184E-2</v>
      </c>
      <c r="BB11" s="443">
        <v>1.1852589641434264E-2</v>
      </c>
      <c r="BC11" s="442">
        <v>-1.8197490661814003E-3</v>
      </c>
      <c r="BD11" s="443">
        <v>1.4635334226226714E-2</v>
      </c>
    </row>
    <row r="12" spans="1:56" x14ac:dyDescent="0.2">
      <c r="A12" s="281" t="s">
        <v>451</v>
      </c>
      <c r="B12" s="283" t="s">
        <v>29</v>
      </c>
      <c r="C12" s="442">
        <v>6.8021201413427559E-2</v>
      </c>
      <c r="D12" s="442">
        <v>0</v>
      </c>
      <c r="E12" s="442">
        <v>0</v>
      </c>
      <c r="F12" s="442">
        <v>2.0833333333333332E-2</v>
      </c>
      <c r="G12" s="442">
        <v>8.6206896551724137E-3</v>
      </c>
      <c r="H12" s="442">
        <v>0.11494252873563218</v>
      </c>
      <c r="I12" s="442">
        <v>3.6605657237936774E-2</v>
      </c>
      <c r="J12" s="442">
        <v>0.36098310291858676</v>
      </c>
      <c r="K12" s="442">
        <v>0</v>
      </c>
      <c r="L12" s="442">
        <v>0.21124031007751937</v>
      </c>
      <c r="M12" s="442">
        <v>3.4532374100719423E-2</v>
      </c>
      <c r="N12" s="442">
        <v>2.8089887640449437E-3</v>
      </c>
      <c r="O12" s="442">
        <v>9.2307692307692316E-3</v>
      </c>
      <c r="P12" s="442">
        <v>9.0959206174200669E-3</v>
      </c>
      <c r="Q12" s="442">
        <v>4.6997389033942563E-3</v>
      </c>
      <c r="R12" s="442">
        <v>3.8131553860819827E-3</v>
      </c>
      <c r="S12" s="442">
        <v>1.7501508750754374E-2</v>
      </c>
      <c r="T12" s="442">
        <v>1.9607843137254902E-2</v>
      </c>
      <c r="U12" s="442">
        <v>1.3986013986013986E-2</v>
      </c>
      <c r="V12" s="442">
        <v>0</v>
      </c>
      <c r="W12" s="442">
        <v>9.2165898617511521E-3</v>
      </c>
      <c r="X12" s="442">
        <v>3.8980509745127435E-2</v>
      </c>
      <c r="Y12" s="442">
        <v>5.7293962097840455E-3</v>
      </c>
      <c r="Z12" s="442">
        <v>0</v>
      </c>
      <c r="AA12" s="442">
        <v>8.4925690021231421E-3</v>
      </c>
      <c r="AB12" s="442">
        <v>1.4851485148514851E-2</v>
      </c>
      <c r="AC12" s="442">
        <v>0</v>
      </c>
      <c r="AD12" s="442">
        <v>0</v>
      </c>
      <c r="AE12" s="442">
        <v>0</v>
      </c>
      <c r="AF12" s="442">
        <v>5.005005005005005E-4</v>
      </c>
      <c r="AG12" s="442">
        <v>0</v>
      </c>
      <c r="AH12" s="442">
        <v>1.2330456226880395E-3</v>
      </c>
      <c r="AI12" s="442">
        <v>3.6452004860267314E-3</v>
      </c>
      <c r="AJ12" s="442">
        <v>0.12731871838111297</v>
      </c>
      <c r="AK12" s="442">
        <v>3.8167938931297708E-3</v>
      </c>
      <c r="AL12" s="442">
        <v>4.807692307692308E-3</v>
      </c>
      <c r="AM12" s="442">
        <v>1.0471204188481676E-2</v>
      </c>
      <c r="AN12" s="442">
        <v>1.2500000000000001E-2</v>
      </c>
      <c r="AO12" s="442">
        <v>8.6355785837651123E-3</v>
      </c>
      <c r="AP12" s="443">
        <v>4.6097650066967005E-2</v>
      </c>
      <c r="AQ12" s="442">
        <v>1.1363636363636364E-2</v>
      </c>
      <c r="AR12" s="442">
        <v>9.1238694768715888E-3</v>
      </c>
      <c r="AS12" s="442">
        <v>0</v>
      </c>
      <c r="AT12" s="442">
        <v>0</v>
      </c>
      <c r="AU12" s="442">
        <v>0</v>
      </c>
      <c r="AV12" s="442">
        <v>0.34883720930232559</v>
      </c>
      <c r="AW12" s="443">
        <v>7.9080951108736301E-3</v>
      </c>
      <c r="AX12" s="442">
        <v>3.7994896985055454E-2</v>
      </c>
      <c r="AY12" s="443">
        <v>5.5141453498221242E-2</v>
      </c>
      <c r="AZ12" s="443">
        <v>2.61786966351037E-2</v>
      </c>
      <c r="BA12" s="442">
        <v>4.2979378270236998E-2</v>
      </c>
      <c r="BB12" s="443">
        <v>5.4506972111553788E-2</v>
      </c>
      <c r="BC12" s="442">
        <v>-2.8301886792452831E-2</v>
      </c>
      <c r="BD12" s="443">
        <v>3.1705832217216609E-2</v>
      </c>
    </row>
    <row r="13" spans="1:56" x14ac:dyDescent="0.2">
      <c r="A13" s="281" t="s">
        <v>452</v>
      </c>
      <c r="B13" s="283" t="s">
        <v>30</v>
      </c>
      <c r="C13" s="442">
        <v>7.0671378091872791E-3</v>
      </c>
      <c r="D13" s="442">
        <v>1.5384615384615385E-2</v>
      </c>
      <c r="E13" s="442">
        <v>0</v>
      </c>
      <c r="F13" s="442">
        <v>2.7777777777777776E-2</v>
      </c>
      <c r="G13" s="442">
        <v>8.6206896551724137E-3</v>
      </c>
      <c r="H13" s="442">
        <v>5.7471264367816091E-3</v>
      </c>
      <c r="I13" s="442">
        <v>3.3277870216306157E-3</v>
      </c>
      <c r="J13" s="442">
        <v>8.1413210445468509E-2</v>
      </c>
      <c r="K13" s="442">
        <v>8.6956521739130432E-2</v>
      </c>
      <c r="L13" s="442">
        <v>9.6899224806201549E-4</v>
      </c>
      <c r="M13" s="442">
        <v>2.1582733812949641E-2</v>
      </c>
      <c r="N13" s="442">
        <v>2.247191011235955E-2</v>
      </c>
      <c r="O13" s="442">
        <v>3.0769230769230769E-3</v>
      </c>
      <c r="P13" s="442">
        <v>3.031973539140022E-3</v>
      </c>
      <c r="Q13" s="442">
        <v>1.0443864229765013E-3</v>
      </c>
      <c r="R13" s="442">
        <v>9.5328884652049568E-4</v>
      </c>
      <c r="S13" s="442">
        <v>1.2070006035003018E-3</v>
      </c>
      <c r="T13" s="442">
        <v>0</v>
      </c>
      <c r="U13" s="442">
        <v>6.993006993006993E-4</v>
      </c>
      <c r="V13" s="442">
        <v>0</v>
      </c>
      <c r="W13" s="442">
        <v>0</v>
      </c>
      <c r="X13" s="442">
        <v>2.2488755622188904E-3</v>
      </c>
      <c r="Y13" s="442">
        <v>1.2780960775672102E-2</v>
      </c>
      <c r="Z13" s="442">
        <v>5.6603773584905662E-2</v>
      </c>
      <c r="AA13" s="442">
        <v>1.2738853503184714E-2</v>
      </c>
      <c r="AB13" s="442">
        <v>1.2376237623762377E-2</v>
      </c>
      <c r="AC13" s="442">
        <v>1.6680567139282735E-3</v>
      </c>
      <c r="AD13" s="442">
        <v>0</v>
      </c>
      <c r="AE13" s="442">
        <v>0</v>
      </c>
      <c r="AF13" s="442">
        <v>2.7027027027027029E-2</v>
      </c>
      <c r="AG13" s="442">
        <v>0</v>
      </c>
      <c r="AH13" s="442">
        <v>1.0480887792848335E-2</v>
      </c>
      <c r="AI13" s="442">
        <v>2.4301336573511541E-3</v>
      </c>
      <c r="AJ13" s="442">
        <v>3.3726812816188868E-3</v>
      </c>
      <c r="AK13" s="442">
        <v>3.8167938931297708E-3</v>
      </c>
      <c r="AL13" s="442">
        <v>1.6025641025641025E-3</v>
      </c>
      <c r="AM13" s="442">
        <v>4.1884816753926706E-3</v>
      </c>
      <c r="AN13" s="442">
        <v>0</v>
      </c>
      <c r="AO13" s="442">
        <v>1.3816925734024179E-2</v>
      </c>
      <c r="AP13" s="443">
        <v>8.1090953366613899E-3</v>
      </c>
      <c r="AQ13" s="442">
        <v>1.6233766233766235E-3</v>
      </c>
      <c r="AR13" s="442">
        <v>1.7650105581895694E-2</v>
      </c>
      <c r="AS13" s="442">
        <v>0</v>
      </c>
      <c r="AT13" s="442">
        <v>0</v>
      </c>
      <c r="AU13" s="442">
        <v>0</v>
      </c>
      <c r="AV13" s="442">
        <v>0</v>
      </c>
      <c r="AW13" s="443">
        <v>1.1862142666310447E-2</v>
      </c>
      <c r="AX13" s="442">
        <v>1.3486539496294239E-2</v>
      </c>
      <c r="AY13" s="443">
        <v>5.5056750804675589E-4</v>
      </c>
      <c r="AZ13" s="443">
        <v>7.4866485370728353E-3</v>
      </c>
      <c r="BA13" s="442">
        <v>9.7260695598645735E-3</v>
      </c>
      <c r="BB13" s="443">
        <v>1.9098605577689241E-2</v>
      </c>
      <c r="BC13" s="442">
        <v>-1.4845321329374581E-2</v>
      </c>
      <c r="BD13" s="443">
        <v>5.6008766589553144E-4</v>
      </c>
    </row>
    <row r="14" spans="1:56" x14ac:dyDescent="0.2">
      <c r="A14" s="281" t="s">
        <v>453</v>
      </c>
      <c r="B14" s="283" t="s">
        <v>454</v>
      </c>
      <c r="C14" s="442">
        <v>7.9505300353356883E-3</v>
      </c>
      <c r="D14" s="442">
        <v>1.5384615384615385E-2</v>
      </c>
      <c r="E14" s="442">
        <v>0</v>
      </c>
      <c r="F14" s="442">
        <v>6.9444444444444441E-3</v>
      </c>
      <c r="G14" s="442">
        <v>1.7241379310344827E-2</v>
      </c>
      <c r="H14" s="442">
        <v>1.1494252873563218E-2</v>
      </c>
      <c r="I14" s="442">
        <v>1.6638935108153077E-2</v>
      </c>
      <c r="J14" s="442">
        <v>1.9201228878648235E-2</v>
      </c>
      <c r="K14" s="442">
        <v>0</v>
      </c>
      <c r="L14" s="442">
        <v>0.26235465116279072</v>
      </c>
      <c r="M14" s="442">
        <v>8.6330935251798559E-3</v>
      </c>
      <c r="N14" s="442">
        <v>0</v>
      </c>
      <c r="O14" s="442">
        <v>6.1538461538461538E-3</v>
      </c>
      <c r="P14" s="442">
        <v>4.9614112458654909E-3</v>
      </c>
      <c r="Q14" s="442">
        <v>1.3577023498694517E-2</v>
      </c>
      <c r="R14" s="442">
        <v>2.0972354623450904E-2</v>
      </c>
      <c r="S14" s="442">
        <v>4.103802051901026E-2</v>
      </c>
      <c r="T14" s="442">
        <v>1.9607843137254902E-2</v>
      </c>
      <c r="U14" s="442">
        <v>4.0559440559440559E-2</v>
      </c>
      <c r="V14" s="442">
        <v>4.6153846153846156E-2</v>
      </c>
      <c r="W14" s="442">
        <v>3.6866359447004608E-2</v>
      </c>
      <c r="X14" s="442">
        <v>6.7466266866566718E-2</v>
      </c>
      <c r="Y14" s="442">
        <v>1.4103129131776113E-2</v>
      </c>
      <c r="Z14" s="442">
        <v>0</v>
      </c>
      <c r="AA14" s="442">
        <v>4.0339702760084924E-2</v>
      </c>
      <c r="AB14" s="442">
        <v>1.4026402640264026E-2</v>
      </c>
      <c r="AC14" s="442">
        <v>5.8381984987489572E-3</v>
      </c>
      <c r="AD14" s="442">
        <v>0</v>
      </c>
      <c r="AE14" s="442">
        <v>4.0096230954290296E-4</v>
      </c>
      <c r="AF14" s="442">
        <v>2.5025025025025025E-3</v>
      </c>
      <c r="AG14" s="442">
        <v>0</v>
      </c>
      <c r="AH14" s="442">
        <v>1.8495684340320592E-3</v>
      </c>
      <c r="AI14" s="442">
        <v>1.8226002430133657E-3</v>
      </c>
      <c r="AJ14" s="442">
        <v>2.5295109612141651E-3</v>
      </c>
      <c r="AK14" s="442">
        <v>1.1450381679389313E-2</v>
      </c>
      <c r="AL14" s="442">
        <v>1.282051282051282E-2</v>
      </c>
      <c r="AM14" s="442">
        <v>2.0942408376963353E-3</v>
      </c>
      <c r="AN14" s="442">
        <v>0.23749999999999999</v>
      </c>
      <c r="AO14" s="442">
        <v>1.3816925734024179E-2</v>
      </c>
      <c r="AP14" s="443">
        <v>3.862169730914404E-2</v>
      </c>
      <c r="AQ14" s="442">
        <v>1.6233766233766235E-3</v>
      </c>
      <c r="AR14" s="442">
        <v>2.9483246344475873E-3</v>
      </c>
      <c r="AS14" s="442">
        <v>0</v>
      </c>
      <c r="AT14" s="442">
        <v>0</v>
      </c>
      <c r="AU14" s="442">
        <v>0</v>
      </c>
      <c r="AV14" s="442">
        <v>9.3023255813953487E-2</v>
      </c>
      <c r="AW14" s="443">
        <v>2.4312049158429069E-3</v>
      </c>
      <c r="AX14" s="442">
        <v>2.9108013816326175E-2</v>
      </c>
      <c r="AY14" s="443">
        <v>0.14471455192275115</v>
      </c>
      <c r="AZ14" s="443">
        <v>5.746862815766194E-2</v>
      </c>
      <c r="BA14" s="442">
        <v>6.2714681440443218E-2</v>
      </c>
      <c r="BB14" s="443">
        <v>2.4053784860557769E-2</v>
      </c>
      <c r="BC14" s="442">
        <v>0.12173163490087156</v>
      </c>
      <c r="BD14" s="443">
        <v>0.10052356020942409</v>
      </c>
    </row>
    <row r="15" spans="1:56" x14ac:dyDescent="0.2">
      <c r="A15" s="281" t="s">
        <v>455</v>
      </c>
      <c r="B15" s="283" t="s">
        <v>31</v>
      </c>
      <c r="C15" s="442">
        <v>2.6501766784452299E-3</v>
      </c>
      <c r="D15" s="442">
        <v>0</v>
      </c>
      <c r="E15" s="442">
        <v>0</v>
      </c>
      <c r="F15" s="442">
        <v>0</v>
      </c>
      <c r="G15" s="442">
        <v>0</v>
      </c>
      <c r="H15" s="442">
        <v>0</v>
      </c>
      <c r="I15" s="442">
        <v>1.6638935108153079E-3</v>
      </c>
      <c r="J15" s="442">
        <v>6.9124423963133645E-3</v>
      </c>
      <c r="K15" s="442">
        <v>0</v>
      </c>
      <c r="L15" s="442">
        <v>3.6337209302325581E-3</v>
      </c>
      <c r="M15" s="442">
        <v>8.6330935251798566E-2</v>
      </c>
      <c r="N15" s="442">
        <v>5.6179775280898875E-3</v>
      </c>
      <c r="O15" s="442">
        <v>9.2307692307692316E-3</v>
      </c>
      <c r="P15" s="442">
        <v>3.721058434399118E-3</v>
      </c>
      <c r="Q15" s="442">
        <v>6.7885117493472584E-3</v>
      </c>
      <c r="R15" s="442">
        <v>4.7664442326024788E-3</v>
      </c>
      <c r="S15" s="442">
        <v>1.9312009656004828E-2</v>
      </c>
      <c r="T15" s="442">
        <v>3.2679738562091505E-2</v>
      </c>
      <c r="U15" s="442">
        <v>9.0909090909090905E-3</v>
      </c>
      <c r="V15" s="442">
        <v>0</v>
      </c>
      <c r="W15" s="442">
        <v>4.608294930875576E-3</v>
      </c>
      <c r="X15" s="442">
        <v>8.9955022488755615E-3</v>
      </c>
      <c r="Y15" s="442">
        <v>5.7293962097840462E-2</v>
      </c>
      <c r="Z15" s="442">
        <v>0</v>
      </c>
      <c r="AA15" s="442">
        <v>4.246284501061571E-3</v>
      </c>
      <c r="AB15" s="442">
        <v>8.2508250825082509E-4</v>
      </c>
      <c r="AC15" s="442">
        <v>0</v>
      </c>
      <c r="AD15" s="442">
        <v>0</v>
      </c>
      <c r="AE15" s="442">
        <v>0</v>
      </c>
      <c r="AF15" s="442">
        <v>0</v>
      </c>
      <c r="AG15" s="442">
        <v>0</v>
      </c>
      <c r="AH15" s="442">
        <v>0</v>
      </c>
      <c r="AI15" s="442">
        <v>1.8226002430133657E-3</v>
      </c>
      <c r="AJ15" s="442">
        <v>8.4317032040472171E-4</v>
      </c>
      <c r="AK15" s="442">
        <v>0</v>
      </c>
      <c r="AL15" s="442">
        <v>0</v>
      </c>
      <c r="AM15" s="442">
        <v>1.0471204188481676E-3</v>
      </c>
      <c r="AN15" s="442">
        <v>1.2500000000000001E-2</v>
      </c>
      <c r="AO15" s="442">
        <v>5.1813471502590676E-3</v>
      </c>
      <c r="AP15" s="443">
        <v>8.352611713137708E-3</v>
      </c>
      <c r="AQ15" s="442">
        <v>0</v>
      </c>
      <c r="AR15" s="442">
        <v>4.7810669747798716E-4</v>
      </c>
      <c r="AS15" s="442">
        <v>0</v>
      </c>
      <c r="AT15" s="442">
        <v>0</v>
      </c>
      <c r="AU15" s="442">
        <v>0</v>
      </c>
      <c r="AV15" s="442">
        <v>-8.7209302325581398E-2</v>
      </c>
      <c r="AW15" s="443">
        <v>-8.0149612610205722E-5</v>
      </c>
      <c r="AX15" s="442">
        <v>5.9014458542342874E-3</v>
      </c>
      <c r="AY15" s="443">
        <v>2.4521429781467052E-2</v>
      </c>
      <c r="AZ15" s="443">
        <v>9.4361259460699187E-3</v>
      </c>
      <c r="BA15" s="442">
        <v>1.1314250538627269E-2</v>
      </c>
      <c r="BB15" s="443">
        <v>5.5776892430278889E-3</v>
      </c>
      <c r="BC15" s="442">
        <v>1.6856622928838234E-2</v>
      </c>
      <c r="BD15" s="443">
        <v>1.6924388165104103E-2</v>
      </c>
    </row>
    <row r="16" spans="1:56" x14ac:dyDescent="0.2">
      <c r="A16" s="281" t="s">
        <v>456</v>
      </c>
      <c r="B16" s="283" t="s">
        <v>32</v>
      </c>
      <c r="C16" s="442">
        <v>0</v>
      </c>
      <c r="D16" s="442">
        <v>0</v>
      </c>
      <c r="E16" s="442">
        <v>0</v>
      </c>
      <c r="F16" s="442">
        <v>0</v>
      </c>
      <c r="G16" s="442">
        <v>0</v>
      </c>
      <c r="H16" s="442">
        <v>0</v>
      </c>
      <c r="I16" s="442">
        <v>4.9916805324459234E-3</v>
      </c>
      <c r="J16" s="442">
        <v>0</v>
      </c>
      <c r="K16" s="442">
        <v>0</v>
      </c>
      <c r="L16" s="442">
        <v>1.4534883720930232E-3</v>
      </c>
      <c r="M16" s="442">
        <v>8.6330935251798559E-3</v>
      </c>
      <c r="N16" s="442">
        <v>0.5393258426966292</v>
      </c>
      <c r="O16" s="442">
        <v>0</v>
      </c>
      <c r="P16" s="442">
        <v>0.23608048511576626</v>
      </c>
      <c r="Q16" s="442">
        <v>0.11958224543080941</v>
      </c>
      <c r="R16" s="442">
        <v>9.532888465204957E-2</v>
      </c>
      <c r="S16" s="442">
        <v>2.2933011466505733E-2</v>
      </c>
      <c r="T16" s="442">
        <v>6.5359477124183009E-3</v>
      </c>
      <c r="U16" s="442">
        <v>4.6153846153846156E-2</v>
      </c>
      <c r="V16" s="442">
        <v>0</v>
      </c>
      <c r="W16" s="442">
        <v>5.5299539170506916E-2</v>
      </c>
      <c r="X16" s="442">
        <v>5.9970014992503746E-3</v>
      </c>
      <c r="Y16" s="442">
        <v>2.51211987659762E-2</v>
      </c>
      <c r="Z16" s="442">
        <v>0</v>
      </c>
      <c r="AA16" s="442">
        <v>0</v>
      </c>
      <c r="AB16" s="442">
        <v>0</v>
      </c>
      <c r="AC16" s="442">
        <v>0</v>
      </c>
      <c r="AD16" s="442">
        <v>0</v>
      </c>
      <c r="AE16" s="442">
        <v>0</v>
      </c>
      <c r="AF16" s="442">
        <v>5.005005005005005E-4</v>
      </c>
      <c r="AG16" s="442">
        <v>0</v>
      </c>
      <c r="AH16" s="442">
        <v>0</v>
      </c>
      <c r="AI16" s="442">
        <v>0</v>
      </c>
      <c r="AJ16" s="442">
        <v>0</v>
      </c>
      <c r="AK16" s="442">
        <v>0</v>
      </c>
      <c r="AL16" s="442">
        <v>0</v>
      </c>
      <c r="AM16" s="442">
        <v>0</v>
      </c>
      <c r="AN16" s="442">
        <v>0</v>
      </c>
      <c r="AO16" s="442">
        <v>3.4542314335060447E-3</v>
      </c>
      <c r="AP16" s="443">
        <v>5.9271886034335808E-2</v>
      </c>
      <c r="AQ16" s="442">
        <v>0</v>
      </c>
      <c r="AR16" s="442">
        <v>-1.1952667436949679E-4</v>
      </c>
      <c r="AS16" s="442">
        <v>0</v>
      </c>
      <c r="AT16" s="442">
        <v>-1.8445322793148879E-3</v>
      </c>
      <c r="AU16" s="442">
        <v>-1.3966480446927375E-3</v>
      </c>
      <c r="AV16" s="442">
        <v>-1.1627906976744186E-2</v>
      </c>
      <c r="AW16" s="443">
        <v>-3.473149879775581E-4</v>
      </c>
      <c r="AX16" s="442">
        <v>4.2021765920885912E-2</v>
      </c>
      <c r="AY16" s="443">
        <v>1.1731323056073183E-2</v>
      </c>
      <c r="AZ16" s="443">
        <v>4.3248910586153799E-3</v>
      </c>
      <c r="BA16" s="442">
        <v>3.3216374269005845E-2</v>
      </c>
      <c r="BB16" s="443">
        <v>5.8316733067729082E-2</v>
      </c>
      <c r="BC16" s="442">
        <v>-9.9511541040130255E-2</v>
      </c>
      <c r="BD16" s="443">
        <v>8.6691830025569221E-3</v>
      </c>
    </row>
    <row r="17" spans="1:56" x14ac:dyDescent="0.2">
      <c r="A17" s="281" t="s">
        <v>457</v>
      </c>
      <c r="B17" s="283" t="s">
        <v>33</v>
      </c>
      <c r="C17" s="442">
        <v>0</v>
      </c>
      <c r="D17" s="442">
        <v>0</v>
      </c>
      <c r="E17" s="442">
        <v>0</v>
      </c>
      <c r="F17" s="442">
        <v>0</v>
      </c>
      <c r="G17" s="442">
        <v>0</v>
      </c>
      <c r="H17" s="442">
        <v>0</v>
      </c>
      <c r="I17" s="442">
        <v>1.6638935108153079E-3</v>
      </c>
      <c r="J17" s="442">
        <v>5.3763440860215058E-3</v>
      </c>
      <c r="K17" s="442">
        <v>0</v>
      </c>
      <c r="L17" s="442">
        <v>2.4224806201550387E-3</v>
      </c>
      <c r="M17" s="442">
        <v>1.1510791366906475E-2</v>
      </c>
      <c r="N17" s="442">
        <v>8.4269662921348312E-3</v>
      </c>
      <c r="O17" s="442">
        <v>0.42153846153846153</v>
      </c>
      <c r="P17" s="442">
        <v>6.8219404630650501E-2</v>
      </c>
      <c r="Q17" s="442">
        <v>3.91644908616188E-2</v>
      </c>
      <c r="R17" s="442">
        <v>2.0019065776930411E-2</v>
      </c>
      <c r="S17" s="442">
        <v>3.8020519010259504E-2</v>
      </c>
      <c r="T17" s="442">
        <v>4.5751633986928102E-2</v>
      </c>
      <c r="U17" s="442">
        <v>6.7132867132867133E-2</v>
      </c>
      <c r="V17" s="442">
        <v>4.6153846153846156E-2</v>
      </c>
      <c r="W17" s="442">
        <v>2.3041474654377881E-2</v>
      </c>
      <c r="X17" s="442">
        <v>2.3988005997001498E-2</v>
      </c>
      <c r="Y17" s="442">
        <v>9.2551784927280747E-3</v>
      </c>
      <c r="Z17" s="442">
        <v>0</v>
      </c>
      <c r="AA17" s="442">
        <v>0</v>
      </c>
      <c r="AB17" s="442">
        <v>0</v>
      </c>
      <c r="AC17" s="442">
        <v>0</v>
      </c>
      <c r="AD17" s="442">
        <v>0</v>
      </c>
      <c r="AE17" s="442">
        <v>0</v>
      </c>
      <c r="AF17" s="442">
        <v>0</v>
      </c>
      <c r="AG17" s="442">
        <v>0</v>
      </c>
      <c r="AH17" s="442">
        <v>0</v>
      </c>
      <c r="AI17" s="442">
        <v>0</v>
      </c>
      <c r="AJ17" s="442">
        <v>8.4317032040472171E-4</v>
      </c>
      <c r="AK17" s="442">
        <v>0</v>
      </c>
      <c r="AL17" s="442">
        <v>0</v>
      </c>
      <c r="AM17" s="442">
        <v>0</v>
      </c>
      <c r="AN17" s="442">
        <v>0</v>
      </c>
      <c r="AO17" s="442">
        <v>3.4542314335060447E-3</v>
      </c>
      <c r="AP17" s="443">
        <v>2.4035066358212589E-2</v>
      </c>
      <c r="AQ17" s="442">
        <v>0</v>
      </c>
      <c r="AR17" s="442">
        <v>5.9763337184748399E-4</v>
      </c>
      <c r="AS17" s="442">
        <v>0</v>
      </c>
      <c r="AT17" s="442">
        <v>0</v>
      </c>
      <c r="AU17" s="442">
        <v>-1.3966480446927375E-3</v>
      </c>
      <c r="AV17" s="442">
        <v>-5.232558139534884E-2</v>
      </c>
      <c r="AW17" s="443">
        <v>1.3358268768367621E-4</v>
      </c>
      <c r="AX17" s="442">
        <v>1.7218336139412978E-2</v>
      </c>
      <c r="AY17" s="443">
        <v>1.1053701507707946E-2</v>
      </c>
      <c r="AZ17" s="443">
        <v>4.3576553848170109E-3</v>
      </c>
      <c r="BA17" s="442">
        <v>1.5426285010772546E-2</v>
      </c>
      <c r="BB17" s="443">
        <v>2.3107569721115537E-2</v>
      </c>
      <c r="BC17" s="442">
        <v>-3.1701944258212815E-2</v>
      </c>
      <c r="BD17" s="443">
        <v>7.9142822354803365E-3</v>
      </c>
    </row>
    <row r="18" spans="1:56" x14ac:dyDescent="0.2">
      <c r="A18" s="281" t="s">
        <v>458</v>
      </c>
      <c r="B18" s="283" t="s">
        <v>34</v>
      </c>
      <c r="C18" s="442">
        <v>1.7667844522968198E-3</v>
      </c>
      <c r="D18" s="442">
        <v>0</v>
      </c>
      <c r="E18" s="442">
        <v>0</v>
      </c>
      <c r="F18" s="442">
        <v>2.7777777777777776E-2</v>
      </c>
      <c r="G18" s="442">
        <v>0</v>
      </c>
      <c r="H18" s="442">
        <v>5.7471264367816091E-3</v>
      </c>
      <c r="I18" s="442">
        <v>9.9833610648918467E-3</v>
      </c>
      <c r="J18" s="442">
        <v>9.2165898617511521E-3</v>
      </c>
      <c r="K18" s="442">
        <v>0</v>
      </c>
      <c r="L18" s="442">
        <v>2.1802325581395349E-3</v>
      </c>
      <c r="M18" s="442">
        <v>1.1510791366906475E-2</v>
      </c>
      <c r="N18" s="442">
        <v>0</v>
      </c>
      <c r="O18" s="442">
        <v>3.0769230769230769E-3</v>
      </c>
      <c r="P18" s="442">
        <v>7.345644983461963E-2</v>
      </c>
      <c r="Q18" s="442">
        <v>3.759791122715405E-2</v>
      </c>
      <c r="R18" s="442">
        <v>3.336510962821735E-2</v>
      </c>
      <c r="S18" s="442">
        <v>4.0434520217260107E-2</v>
      </c>
      <c r="T18" s="442">
        <v>2.6143790849673203E-2</v>
      </c>
      <c r="U18" s="442">
        <v>2.7972027972027972E-2</v>
      </c>
      <c r="V18" s="442">
        <v>3.0769230769230771E-2</v>
      </c>
      <c r="W18" s="442">
        <v>9.2165898617511521E-3</v>
      </c>
      <c r="X18" s="442">
        <v>2.2488755622188907E-2</v>
      </c>
      <c r="Y18" s="442">
        <v>0.10224768620537682</v>
      </c>
      <c r="Z18" s="442">
        <v>0</v>
      </c>
      <c r="AA18" s="442">
        <v>0</v>
      </c>
      <c r="AB18" s="442">
        <v>0</v>
      </c>
      <c r="AC18" s="442">
        <v>2.5020850708924102E-3</v>
      </c>
      <c r="AD18" s="442">
        <v>0</v>
      </c>
      <c r="AE18" s="442">
        <v>4.0096230954290296E-4</v>
      </c>
      <c r="AF18" s="442">
        <v>2.5025025025025025E-3</v>
      </c>
      <c r="AG18" s="442">
        <v>0</v>
      </c>
      <c r="AH18" s="442">
        <v>4.3156596794081377E-3</v>
      </c>
      <c r="AI18" s="442">
        <v>0</v>
      </c>
      <c r="AJ18" s="442">
        <v>0</v>
      </c>
      <c r="AK18" s="442">
        <v>3.8167938931297708E-3</v>
      </c>
      <c r="AL18" s="442">
        <v>0</v>
      </c>
      <c r="AM18" s="442">
        <v>3.1413612565445027E-3</v>
      </c>
      <c r="AN18" s="442">
        <v>0</v>
      </c>
      <c r="AO18" s="442">
        <v>5.1813471502590676E-3</v>
      </c>
      <c r="AP18" s="443">
        <v>2.6372823572385243E-2</v>
      </c>
      <c r="AQ18" s="442">
        <v>1.6233766233766235E-3</v>
      </c>
      <c r="AR18" s="442">
        <v>9.9605561974580657E-4</v>
      </c>
      <c r="AS18" s="442">
        <v>0</v>
      </c>
      <c r="AT18" s="442">
        <v>1.0540184453227931E-3</v>
      </c>
      <c r="AU18" s="442">
        <v>5.5865921787709499E-3</v>
      </c>
      <c r="AV18" s="442">
        <v>-0.25</v>
      </c>
      <c r="AW18" s="443">
        <v>-2.4044883783061715E-4</v>
      </c>
      <c r="AX18" s="442">
        <v>1.8641626021904778E-2</v>
      </c>
      <c r="AY18" s="443">
        <v>0.26566999830594612</v>
      </c>
      <c r="AZ18" s="443">
        <v>0.10261786966351037</v>
      </c>
      <c r="BA18" s="442">
        <v>9.0452446906740536E-2</v>
      </c>
      <c r="BB18" s="443">
        <v>2.2659362549800797E-3</v>
      </c>
      <c r="BC18" s="442">
        <v>0.29561344698783643</v>
      </c>
      <c r="BD18" s="443">
        <v>0.17669548277121636</v>
      </c>
    </row>
    <row r="19" spans="1:56" x14ac:dyDescent="0.2">
      <c r="A19" s="281" t="s">
        <v>459</v>
      </c>
      <c r="B19" s="285" t="s">
        <v>268</v>
      </c>
      <c r="C19" s="442">
        <v>0</v>
      </c>
      <c r="D19" s="442">
        <v>0</v>
      </c>
      <c r="E19" s="442">
        <v>0</v>
      </c>
      <c r="F19" s="442">
        <v>0</v>
      </c>
      <c r="G19" s="442">
        <v>0</v>
      </c>
      <c r="H19" s="442">
        <v>0</v>
      </c>
      <c r="I19" s="442">
        <v>0</v>
      </c>
      <c r="J19" s="442">
        <v>0</v>
      </c>
      <c r="K19" s="442">
        <v>0</v>
      </c>
      <c r="L19" s="442">
        <v>4.8449612403100775E-4</v>
      </c>
      <c r="M19" s="442">
        <v>2.8776978417266188E-3</v>
      </c>
      <c r="N19" s="442">
        <v>0</v>
      </c>
      <c r="O19" s="442">
        <v>0</v>
      </c>
      <c r="P19" s="442">
        <v>1.1025358324145535E-3</v>
      </c>
      <c r="Q19" s="442">
        <v>0.16344647519582245</v>
      </c>
      <c r="R19" s="442">
        <v>4.0991420400381312E-2</v>
      </c>
      <c r="S19" s="442">
        <v>1.5691007845503924E-2</v>
      </c>
      <c r="T19" s="442">
        <v>0</v>
      </c>
      <c r="U19" s="442">
        <v>1.3986013986013986E-2</v>
      </c>
      <c r="V19" s="442">
        <v>0</v>
      </c>
      <c r="W19" s="442">
        <v>9.2165898617511521E-3</v>
      </c>
      <c r="X19" s="442">
        <v>7.4962518740629683E-4</v>
      </c>
      <c r="Y19" s="442">
        <v>6.6108417805200532E-3</v>
      </c>
      <c r="Z19" s="442">
        <v>0</v>
      </c>
      <c r="AA19" s="442">
        <v>1.0615711252653927E-2</v>
      </c>
      <c r="AB19" s="442">
        <v>0</v>
      </c>
      <c r="AC19" s="442">
        <v>0</v>
      </c>
      <c r="AD19" s="442">
        <v>0</v>
      </c>
      <c r="AE19" s="442">
        <v>0</v>
      </c>
      <c r="AF19" s="442">
        <v>0</v>
      </c>
      <c r="AG19" s="442">
        <v>0</v>
      </c>
      <c r="AH19" s="442">
        <v>6.1652281134401974E-4</v>
      </c>
      <c r="AI19" s="442">
        <v>0</v>
      </c>
      <c r="AJ19" s="442">
        <v>0</v>
      </c>
      <c r="AK19" s="442">
        <v>0</v>
      </c>
      <c r="AL19" s="442">
        <v>9.6153846153846159E-3</v>
      </c>
      <c r="AM19" s="442">
        <v>0</v>
      </c>
      <c r="AN19" s="442">
        <v>0</v>
      </c>
      <c r="AO19" s="442">
        <v>0</v>
      </c>
      <c r="AP19" s="443">
        <v>1.081212711554852E-2</v>
      </c>
      <c r="AQ19" s="442">
        <v>0</v>
      </c>
      <c r="AR19" s="442">
        <v>3.9842224789832265E-5</v>
      </c>
      <c r="AS19" s="442">
        <v>0</v>
      </c>
      <c r="AT19" s="442">
        <v>1.0276679841897233E-2</v>
      </c>
      <c r="AU19" s="442">
        <v>5.5865921787709494E-2</v>
      </c>
      <c r="AV19" s="442">
        <v>0.20930232558139536</v>
      </c>
      <c r="AW19" s="443">
        <v>3.0991183542612879E-3</v>
      </c>
      <c r="AX19" s="442">
        <v>9.7200284657976491E-3</v>
      </c>
      <c r="AY19" s="443">
        <v>7.7757072674911068E-2</v>
      </c>
      <c r="AZ19" s="443">
        <v>3.19779823727925E-2</v>
      </c>
      <c r="BA19" s="442">
        <v>2.9498307171437366E-2</v>
      </c>
      <c r="BB19" s="443">
        <v>1.1977091633466136E-2</v>
      </c>
      <c r="BC19" s="442">
        <v>7.044344411454842E-2</v>
      </c>
      <c r="BD19" s="443">
        <v>4.6633386095214904E-2</v>
      </c>
    </row>
    <row r="20" spans="1:56" x14ac:dyDescent="0.2">
      <c r="A20" s="281" t="s">
        <v>460</v>
      </c>
      <c r="B20" s="285" t="s">
        <v>269</v>
      </c>
      <c r="C20" s="442">
        <v>0</v>
      </c>
      <c r="D20" s="442">
        <v>0</v>
      </c>
      <c r="E20" s="442">
        <v>0</v>
      </c>
      <c r="F20" s="442">
        <v>0</v>
      </c>
      <c r="G20" s="442">
        <v>0</v>
      </c>
      <c r="H20" s="442">
        <v>0</v>
      </c>
      <c r="I20" s="442">
        <v>0</v>
      </c>
      <c r="J20" s="442">
        <v>0</v>
      </c>
      <c r="K20" s="442">
        <v>0</v>
      </c>
      <c r="L20" s="442">
        <v>3.3914728682170542E-3</v>
      </c>
      <c r="M20" s="442">
        <v>1.4388489208633094E-3</v>
      </c>
      <c r="N20" s="442">
        <v>0</v>
      </c>
      <c r="O20" s="442">
        <v>0</v>
      </c>
      <c r="P20" s="442">
        <v>5.5126791620727675E-4</v>
      </c>
      <c r="Q20" s="442">
        <v>5.2219321148825066E-3</v>
      </c>
      <c r="R20" s="442">
        <v>0.15157292659675881</v>
      </c>
      <c r="S20" s="442">
        <v>1.8105009052504525E-3</v>
      </c>
      <c r="T20" s="442">
        <v>6.5359477124183009E-3</v>
      </c>
      <c r="U20" s="442">
        <v>2.0979020979020979E-3</v>
      </c>
      <c r="V20" s="442">
        <v>0</v>
      </c>
      <c r="W20" s="442">
        <v>0</v>
      </c>
      <c r="X20" s="442">
        <v>0</v>
      </c>
      <c r="Y20" s="442">
        <v>0</v>
      </c>
      <c r="Z20" s="442">
        <v>0</v>
      </c>
      <c r="AA20" s="442">
        <v>0</v>
      </c>
      <c r="AB20" s="442">
        <v>0</v>
      </c>
      <c r="AC20" s="442">
        <v>0</v>
      </c>
      <c r="AD20" s="442">
        <v>0</v>
      </c>
      <c r="AE20" s="442">
        <v>0</v>
      </c>
      <c r="AF20" s="442">
        <v>0</v>
      </c>
      <c r="AG20" s="442">
        <v>0</v>
      </c>
      <c r="AH20" s="442">
        <v>0</v>
      </c>
      <c r="AI20" s="442">
        <v>0</v>
      </c>
      <c r="AJ20" s="442">
        <v>0</v>
      </c>
      <c r="AK20" s="442">
        <v>0</v>
      </c>
      <c r="AL20" s="442">
        <v>1.282051282051282E-2</v>
      </c>
      <c r="AM20" s="442">
        <v>0</v>
      </c>
      <c r="AN20" s="442">
        <v>0</v>
      </c>
      <c r="AO20" s="442">
        <v>0</v>
      </c>
      <c r="AP20" s="443">
        <v>4.9433824424692562E-3</v>
      </c>
      <c r="AQ20" s="442">
        <v>0</v>
      </c>
      <c r="AR20" s="442">
        <v>3.9842224789832265E-5</v>
      </c>
      <c r="AS20" s="442">
        <v>0</v>
      </c>
      <c r="AT20" s="442">
        <v>6.0606060606060606E-3</v>
      </c>
      <c r="AU20" s="442">
        <v>9.4972067039106142E-2</v>
      </c>
      <c r="AV20" s="442">
        <v>1.1627906976744186E-2</v>
      </c>
      <c r="AW20" s="443">
        <v>2.5113545284531124E-3</v>
      </c>
      <c r="AX20" s="442">
        <v>5.1550865256105392E-3</v>
      </c>
      <c r="AY20" s="443">
        <v>4.442656276469592E-2</v>
      </c>
      <c r="AZ20" s="443">
        <v>1.8724812424232497E-2</v>
      </c>
      <c r="BA20" s="442">
        <v>1.6571252693136349E-2</v>
      </c>
      <c r="BB20" s="443">
        <v>7.3954183266932271E-3</v>
      </c>
      <c r="BC20" s="442">
        <v>4.0513360789196436E-2</v>
      </c>
      <c r="BD20" s="443">
        <v>2.554486789236576E-2</v>
      </c>
    </row>
    <row r="21" spans="1:56" x14ac:dyDescent="0.2">
      <c r="A21" s="281" t="s">
        <v>461</v>
      </c>
      <c r="B21" s="285" t="s">
        <v>270</v>
      </c>
      <c r="C21" s="442">
        <v>0</v>
      </c>
      <c r="D21" s="442">
        <v>0</v>
      </c>
      <c r="E21" s="442">
        <v>0</v>
      </c>
      <c r="F21" s="442">
        <v>0</v>
      </c>
      <c r="G21" s="442">
        <v>0</v>
      </c>
      <c r="H21" s="442">
        <v>0</v>
      </c>
      <c r="I21" s="442">
        <v>0</v>
      </c>
      <c r="J21" s="442">
        <v>0</v>
      </c>
      <c r="K21" s="442">
        <v>0</v>
      </c>
      <c r="L21" s="442">
        <v>0</v>
      </c>
      <c r="M21" s="442">
        <v>0</v>
      </c>
      <c r="N21" s="442">
        <v>0</v>
      </c>
      <c r="O21" s="442">
        <v>0</v>
      </c>
      <c r="P21" s="442">
        <v>0</v>
      </c>
      <c r="Q21" s="442">
        <v>2.6109660574412533E-3</v>
      </c>
      <c r="R21" s="442">
        <v>5.7197330791229741E-3</v>
      </c>
      <c r="S21" s="442">
        <v>8.8111044055522031E-2</v>
      </c>
      <c r="T21" s="442">
        <v>0</v>
      </c>
      <c r="U21" s="442">
        <v>6.993006993006993E-4</v>
      </c>
      <c r="V21" s="442">
        <v>0</v>
      </c>
      <c r="W21" s="442">
        <v>0</v>
      </c>
      <c r="X21" s="442">
        <v>0</v>
      </c>
      <c r="Y21" s="442">
        <v>0</v>
      </c>
      <c r="Z21" s="442">
        <v>0</v>
      </c>
      <c r="AA21" s="442">
        <v>0</v>
      </c>
      <c r="AB21" s="442">
        <v>0</v>
      </c>
      <c r="AC21" s="442">
        <v>8.3402835696413675E-4</v>
      </c>
      <c r="AD21" s="442">
        <v>0</v>
      </c>
      <c r="AE21" s="442">
        <v>0</v>
      </c>
      <c r="AF21" s="442">
        <v>0</v>
      </c>
      <c r="AG21" s="442">
        <v>0</v>
      </c>
      <c r="AH21" s="442">
        <v>3.6991368680641184E-3</v>
      </c>
      <c r="AI21" s="442">
        <v>0</v>
      </c>
      <c r="AJ21" s="442">
        <v>1.0961214165261383E-2</v>
      </c>
      <c r="AK21" s="442">
        <v>0</v>
      </c>
      <c r="AL21" s="442">
        <v>4.807692307692308E-3</v>
      </c>
      <c r="AM21" s="442">
        <v>0</v>
      </c>
      <c r="AN21" s="442">
        <v>0.125</v>
      </c>
      <c r="AO21" s="442">
        <v>5.1813471502590676E-3</v>
      </c>
      <c r="AP21" s="443">
        <v>4.7242177036405696E-3</v>
      </c>
      <c r="AQ21" s="442">
        <v>1.6233766233766235E-3</v>
      </c>
      <c r="AR21" s="442">
        <v>3.9842224789832264E-4</v>
      </c>
      <c r="AS21" s="442">
        <v>0</v>
      </c>
      <c r="AT21" s="442">
        <v>2.9776021080368906E-2</v>
      </c>
      <c r="AU21" s="442">
        <v>6.0055865921787709E-2</v>
      </c>
      <c r="AV21" s="442">
        <v>0.40697674418604651</v>
      </c>
      <c r="AW21" s="443">
        <v>6.3318193962062517E-3</v>
      </c>
      <c r="AX21" s="442">
        <v>7.4809504799264051E-3</v>
      </c>
      <c r="AY21" s="443">
        <v>5.1922751143486365E-2</v>
      </c>
      <c r="AZ21" s="443">
        <v>2.3967104616493561E-2</v>
      </c>
      <c r="BA21" s="442">
        <v>2.0400123114804554E-2</v>
      </c>
      <c r="BB21" s="443">
        <v>0</v>
      </c>
      <c r="BC21" s="442">
        <v>7.0060339047983908E-2</v>
      </c>
      <c r="BD21" s="443">
        <v>4.0350663582125898E-2</v>
      </c>
    </row>
    <row r="22" spans="1:56" x14ac:dyDescent="0.2">
      <c r="A22" s="281" t="s">
        <v>462</v>
      </c>
      <c r="B22" s="285" t="s">
        <v>280</v>
      </c>
      <c r="C22" s="442">
        <v>0</v>
      </c>
      <c r="D22" s="442">
        <v>0</v>
      </c>
      <c r="E22" s="442">
        <v>0</v>
      </c>
      <c r="F22" s="442">
        <v>0</v>
      </c>
      <c r="G22" s="442">
        <v>0</v>
      </c>
      <c r="H22" s="442">
        <v>0</v>
      </c>
      <c r="I22" s="442">
        <v>0</v>
      </c>
      <c r="J22" s="442">
        <v>0</v>
      </c>
      <c r="K22" s="442">
        <v>0</v>
      </c>
      <c r="L22" s="442">
        <v>0</v>
      </c>
      <c r="M22" s="442">
        <v>0</v>
      </c>
      <c r="N22" s="442">
        <v>0</v>
      </c>
      <c r="O22" s="442">
        <v>0</v>
      </c>
      <c r="P22" s="442">
        <v>2.7563395810363835E-3</v>
      </c>
      <c r="Q22" s="442">
        <v>7.832898172323759E-3</v>
      </c>
      <c r="R22" s="442">
        <v>9.5328884652049577E-3</v>
      </c>
      <c r="S22" s="442">
        <v>0.14001207000603499</v>
      </c>
      <c r="T22" s="442">
        <v>0.28758169934640521</v>
      </c>
      <c r="U22" s="442">
        <v>0.15104895104895105</v>
      </c>
      <c r="V22" s="442">
        <v>0.32307692307692309</v>
      </c>
      <c r="W22" s="442">
        <v>9.2165898617511521E-3</v>
      </c>
      <c r="X22" s="442">
        <v>1.3493253373313344E-2</v>
      </c>
      <c r="Y22" s="442">
        <v>4.4072278536800354E-4</v>
      </c>
      <c r="Z22" s="442">
        <v>0</v>
      </c>
      <c r="AA22" s="442">
        <v>0</v>
      </c>
      <c r="AB22" s="442">
        <v>0</v>
      </c>
      <c r="AC22" s="442">
        <v>0</v>
      </c>
      <c r="AD22" s="442">
        <v>0</v>
      </c>
      <c r="AE22" s="442">
        <v>0</v>
      </c>
      <c r="AF22" s="442">
        <v>0</v>
      </c>
      <c r="AG22" s="442">
        <v>0</v>
      </c>
      <c r="AH22" s="442">
        <v>2.4660912453760789E-3</v>
      </c>
      <c r="AI22" s="442">
        <v>6.0753341433778852E-4</v>
      </c>
      <c r="AJ22" s="442">
        <v>0</v>
      </c>
      <c r="AK22" s="442">
        <v>0</v>
      </c>
      <c r="AL22" s="442">
        <v>1.282051282051282E-2</v>
      </c>
      <c r="AM22" s="442">
        <v>0</v>
      </c>
      <c r="AN22" s="442">
        <v>1.2500000000000001E-2</v>
      </c>
      <c r="AO22" s="442">
        <v>8.6355785837651123E-3</v>
      </c>
      <c r="AP22" s="443">
        <v>1.4562279313283818E-2</v>
      </c>
      <c r="AQ22" s="442">
        <v>0</v>
      </c>
      <c r="AR22" s="442">
        <v>5.5779114705765173E-4</v>
      </c>
      <c r="AS22" s="442">
        <v>0</v>
      </c>
      <c r="AT22" s="442">
        <v>0</v>
      </c>
      <c r="AU22" s="442">
        <v>0</v>
      </c>
      <c r="AV22" s="442">
        <v>-5.232558139534884E-2</v>
      </c>
      <c r="AW22" s="443">
        <v>1.3358268768367621E-4</v>
      </c>
      <c r="AX22" s="442">
        <v>1.0466387794421397E-2</v>
      </c>
      <c r="AY22" s="443">
        <v>5.8868372014230057E-3</v>
      </c>
      <c r="AZ22" s="443">
        <v>2.3590314865174797E-3</v>
      </c>
      <c r="BA22" s="442">
        <v>9.1351184979993841E-3</v>
      </c>
      <c r="BB22" s="443">
        <v>1.4666334661354582E-2</v>
      </c>
      <c r="BC22" s="442">
        <v>-2.131021932765061E-2</v>
      </c>
      <c r="BD22" s="443">
        <v>3.7258005600876659E-3</v>
      </c>
    </row>
    <row r="23" spans="1:56" x14ac:dyDescent="0.2">
      <c r="A23" s="281" t="s">
        <v>463</v>
      </c>
      <c r="B23" s="283" t="s">
        <v>35</v>
      </c>
      <c r="C23" s="442">
        <v>0</v>
      </c>
      <c r="D23" s="442">
        <v>0</v>
      </c>
      <c r="E23" s="442">
        <v>0</v>
      </c>
      <c r="F23" s="442">
        <v>0</v>
      </c>
      <c r="G23" s="442">
        <v>0</v>
      </c>
      <c r="H23" s="442">
        <v>0</v>
      </c>
      <c r="I23" s="442">
        <v>0</v>
      </c>
      <c r="J23" s="442">
        <v>0</v>
      </c>
      <c r="K23" s="442">
        <v>0</v>
      </c>
      <c r="L23" s="442">
        <v>0</v>
      </c>
      <c r="M23" s="442">
        <v>0</v>
      </c>
      <c r="N23" s="442">
        <v>0</v>
      </c>
      <c r="O23" s="442">
        <v>0</v>
      </c>
      <c r="P23" s="442">
        <v>8.2690187431091512E-4</v>
      </c>
      <c r="Q23" s="442">
        <v>2.4543080939947781E-2</v>
      </c>
      <c r="R23" s="442">
        <v>2.3832221163012392E-2</v>
      </c>
      <c r="S23" s="442">
        <v>1.9915509957754977E-2</v>
      </c>
      <c r="T23" s="442">
        <v>2.6143790849673203E-2</v>
      </c>
      <c r="U23" s="442">
        <v>0.11958041958041958</v>
      </c>
      <c r="V23" s="442">
        <v>3.0769230769230771E-2</v>
      </c>
      <c r="W23" s="442">
        <v>3.2258064516129031E-2</v>
      </c>
      <c r="X23" s="442">
        <v>2.9985007496251873E-3</v>
      </c>
      <c r="Y23" s="442">
        <v>8.3737329219920678E-3</v>
      </c>
      <c r="Z23" s="442">
        <v>0</v>
      </c>
      <c r="AA23" s="442">
        <v>0</v>
      </c>
      <c r="AB23" s="442">
        <v>0</v>
      </c>
      <c r="AC23" s="442">
        <v>0</v>
      </c>
      <c r="AD23" s="442">
        <v>0</v>
      </c>
      <c r="AE23" s="442">
        <v>0</v>
      </c>
      <c r="AF23" s="442">
        <v>5.005005005005005E-4</v>
      </c>
      <c r="AG23" s="442">
        <v>0</v>
      </c>
      <c r="AH23" s="442">
        <v>1.8495684340320592E-3</v>
      </c>
      <c r="AI23" s="442">
        <v>6.0753341433778852E-4</v>
      </c>
      <c r="AJ23" s="442">
        <v>0</v>
      </c>
      <c r="AK23" s="442">
        <v>0</v>
      </c>
      <c r="AL23" s="442">
        <v>8.0128205128205121E-3</v>
      </c>
      <c r="AM23" s="442">
        <v>0</v>
      </c>
      <c r="AN23" s="442">
        <v>0</v>
      </c>
      <c r="AO23" s="442">
        <v>1.7271157167530224E-3</v>
      </c>
      <c r="AP23" s="443">
        <v>8.0116887860708641E-3</v>
      </c>
      <c r="AQ23" s="442">
        <v>4.87012987012987E-3</v>
      </c>
      <c r="AR23" s="442">
        <v>1.195266743694968E-2</v>
      </c>
      <c r="AS23" s="442">
        <v>0</v>
      </c>
      <c r="AT23" s="442">
        <v>1.9499341238471673E-2</v>
      </c>
      <c r="AU23" s="442">
        <v>6.1452513966480445E-2</v>
      </c>
      <c r="AV23" s="442">
        <v>7.5581395348837205E-2</v>
      </c>
      <c r="AW23" s="443">
        <v>1.1594977290943094E-2</v>
      </c>
      <c r="AX23" s="442">
        <v>1.3243538784649298E-2</v>
      </c>
      <c r="AY23" s="443">
        <v>5.0016940538709129E-2</v>
      </c>
      <c r="AZ23" s="443">
        <v>2.6457193407817568E-2</v>
      </c>
      <c r="BA23" s="442">
        <v>2.3933518005540166E-2</v>
      </c>
      <c r="BB23" s="443">
        <v>1.2798804780876494E-2</v>
      </c>
      <c r="BC23" s="442">
        <v>5.2724834785940047E-2</v>
      </c>
      <c r="BD23" s="443">
        <v>3.4822841836113477E-2</v>
      </c>
    </row>
    <row r="24" spans="1:56" x14ac:dyDescent="0.2">
      <c r="A24" s="281" t="s">
        <v>464</v>
      </c>
      <c r="B24" s="283" t="s">
        <v>465</v>
      </c>
      <c r="C24" s="442">
        <v>0</v>
      </c>
      <c r="D24" s="442">
        <v>0</v>
      </c>
      <c r="E24" s="442">
        <v>0</v>
      </c>
      <c r="F24" s="442">
        <v>0</v>
      </c>
      <c r="G24" s="442">
        <v>0</v>
      </c>
      <c r="H24" s="442">
        <v>0</v>
      </c>
      <c r="I24" s="442">
        <v>0</v>
      </c>
      <c r="J24" s="442">
        <v>0</v>
      </c>
      <c r="K24" s="442">
        <v>0</v>
      </c>
      <c r="L24" s="442">
        <v>0</v>
      </c>
      <c r="M24" s="442">
        <v>0</v>
      </c>
      <c r="N24" s="442">
        <v>0</v>
      </c>
      <c r="O24" s="442">
        <v>0</v>
      </c>
      <c r="P24" s="442">
        <v>0</v>
      </c>
      <c r="Q24" s="442">
        <v>1.0443864229765013E-3</v>
      </c>
      <c r="R24" s="442">
        <v>0</v>
      </c>
      <c r="S24" s="442">
        <v>0</v>
      </c>
      <c r="T24" s="442">
        <v>0</v>
      </c>
      <c r="U24" s="442">
        <v>0</v>
      </c>
      <c r="V24" s="442">
        <v>3.0769230769230771E-2</v>
      </c>
      <c r="W24" s="442">
        <v>4.608294930875576E-3</v>
      </c>
      <c r="X24" s="442">
        <v>0</v>
      </c>
      <c r="Y24" s="442">
        <v>1.7628911414720142E-3</v>
      </c>
      <c r="Z24" s="442">
        <v>0</v>
      </c>
      <c r="AA24" s="442">
        <v>0</v>
      </c>
      <c r="AB24" s="442">
        <v>0</v>
      </c>
      <c r="AC24" s="442">
        <v>0</v>
      </c>
      <c r="AD24" s="442">
        <v>0</v>
      </c>
      <c r="AE24" s="442">
        <v>0</v>
      </c>
      <c r="AF24" s="442">
        <v>0</v>
      </c>
      <c r="AG24" s="442">
        <v>0</v>
      </c>
      <c r="AH24" s="442">
        <v>1.8495684340320592E-3</v>
      </c>
      <c r="AI24" s="442">
        <v>0</v>
      </c>
      <c r="AJ24" s="442">
        <v>0</v>
      </c>
      <c r="AK24" s="442">
        <v>0</v>
      </c>
      <c r="AL24" s="442">
        <v>0</v>
      </c>
      <c r="AM24" s="442">
        <v>0</v>
      </c>
      <c r="AN24" s="442">
        <v>0</v>
      </c>
      <c r="AO24" s="442">
        <v>0</v>
      </c>
      <c r="AP24" s="443">
        <v>2.9221965177158161E-4</v>
      </c>
      <c r="AQ24" s="442">
        <v>0</v>
      </c>
      <c r="AR24" s="442">
        <v>1.1394876289892027E-2</v>
      </c>
      <c r="AS24" s="442">
        <v>0</v>
      </c>
      <c r="AT24" s="442">
        <v>5.7444005270092226E-2</v>
      </c>
      <c r="AU24" s="442">
        <v>2.7932960893854747E-2</v>
      </c>
      <c r="AV24" s="442">
        <v>0</v>
      </c>
      <c r="AW24" s="443">
        <v>1.3999465669249265E-2</v>
      </c>
      <c r="AX24" s="442">
        <v>9.3034558172634656E-3</v>
      </c>
      <c r="AY24" s="443">
        <v>1.6940538709130949E-3</v>
      </c>
      <c r="AZ24" s="443">
        <v>9.2395399888601289E-3</v>
      </c>
      <c r="BA24" s="442">
        <v>7.0914127423822712E-3</v>
      </c>
      <c r="BB24" s="443">
        <v>1.272410358565737E-2</v>
      </c>
      <c r="BC24" s="442">
        <v>2.5380710659898475E-3</v>
      </c>
      <c r="BD24" s="443">
        <v>1.5828564470960673E-3</v>
      </c>
    </row>
    <row r="25" spans="1:56" x14ac:dyDescent="0.2">
      <c r="A25" s="281" t="s">
        <v>466</v>
      </c>
      <c r="B25" s="283" t="s">
        <v>191</v>
      </c>
      <c r="C25" s="442">
        <v>0</v>
      </c>
      <c r="D25" s="442">
        <v>0</v>
      </c>
      <c r="E25" s="442">
        <v>0</v>
      </c>
      <c r="F25" s="442">
        <v>0</v>
      </c>
      <c r="G25" s="442">
        <v>0</v>
      </c>
      <c r="H25" s="442">
        <v>0</v>
      </c>
      <c r="I25" s="442">
        <v>0</v>
      </c>
      <c r="J25" s="442">
        <v>0</v>
      </c>
      <c r="K25" s="442">
        <v>0</v>
      </c>
      <c r="L25" s="442">
        <v>0</v>
      </c>
      <c r="M25" s="442">
        <v>0</v>
      </c>
      <c r="N25" s="442">
        <v>0</v>
      </c>
      <c r="O25" s="442">
        <v>0</v>
      </c>
      <c r="P25" s="442">
        <v>0</v>
      </c>
      <c r="Q25" s="442">
        <v>0</v>
      </c>
      <c r="R25" s="442">
        <v>9.5328884652049568E-4</v>
      </c>
      <c r="S25" s="442">
        <v>0</v>
      </c>
      <c r="T25" s="442">
        <v>0</v>
      </c>
      <c r="U25" s="442">
        <v>0</v>
      </c>
      <c r="V25" s="442">
        <v>0</v>
      </c>
      <c r="W25" s="442">
        <v>0.47926267281105989</v>
      </c>
      <c r="X25" s="442">
        <v>0</v>
      </c>
      <c r="Y25" s="442">
        <v>0</v>
      </c>
      <c r="Z25" s="442">
        <v>0</v>
      </c>
      <c r="AA25" s="442">
        <v>0</v>
      </c>
      <c r="AB25" s="442">
        <v>0</v>
      </c>
      <c r="AC25" s="442">
        <v>0</v>
      </c>
      <c r="AD25" s="442">
        <v>0</v>
      </c>
      <c r="AE25" s="442">
        <v>0</v>
      </c>
      <c r="AF25" s="442">
        <v>5.005005005005005E-4</v>
      </c>
      <c r="AG25" s="442">
        <v>0</v>
      </c>
      <c r="AH25" s="442">
        <v>5.5487053020961772E-3</v>
      </c>
      <c r="AI25" s="442">
        <v>0</v>
      </c>
      <c r="AJ25" s="442">
        <v>0</v>
      </c>
      <c r="AK25" s="442">
        <v>0</v>
      </c>
      <c r="AL25" s="442">
        <v>3.2051282051282048E-2</v>
      </c>
      <c r="AM25" s="442">
        <v>0</v>
      </c>
      <c r="AN25" s="442">
        <v>0</v>
      </c>
      <c r="AO25" s="442">
        <v>0</v>
      </c>
      <c r="AP25" s="443">
        <v>3.2874710824302936E-3</v>
      </c>
      <c r="AQ25" s="442">
        <v>0</v>
      </c>
      <c r="AR25" s="442">
        <v>2.2510857006255228E-2</v>
      </c>
      <c r="AS25" s="442">
        <v>0</v>
      </c>
      <c r="AT25" s="442">
        <v>5.4018445322793152E-2</v>
      </c>
      <c r="AU25" s="442">
        <v>5.027932960893855E-2</v>
      </c>
      <c r="AV25" s="442">
        <v>1.1627906976744186E-2</v>
      </c>
      <c r="AW25" s="443">
        <v>2.1586962329682075E-2</v>
      </c>
      <c r="AX25" s="442">
        <v>1.6367833648655686E-2</v>
      </c>
      <c r="AY25" s="443">
        <v>8.0467558868372018E-3</v>
      </c>
      <c r="AZ25" s="443">
        <v>1.63493987746142E-2</v>
      </c>
      <c r="BA25" s="442">
        <v>1.3948907356109572E-2</v>
      </c>
      <c r="BB25" s="443">
        <v>2.2808764940239045E-2</v>
      </c>
      <c r="BC25" s="442">
        <v>3.9268269322861793E-3</v>
      </c>
      <c r="BD25" s="443">
        <v>5.2843053695361009E-3</v>
      </c>
    </row>
    <row r="26" spans="1:56" x14ac:dyDescent="0.2">
      <c r="A26" s="281" t="s">
        <v>467</v>
      </c>
      <c r="B26" s="283" t="s">
        <v>50</v>
      </c>
      <c r="C26" s="442">
        <v>8.8339222614840988E-4</v>
      </c>
      <c r="D26" s="442">
        <v>1.5384615384615385E-2</v>
      </c>
      <c r="E26" s="442">
        <v>0</v>
      </c>
      <c r="F26" s="442">
        <v>0</v>
      </c>
      <c r="G26" s="442">
        <v>8.6206896551724137E-3</v>
      </c>
      <c r="H26" s="442">
        <v>1.7241379310344827E-2</v>
      </c>
      <c r="I26" s="442">
        <v>1.3311148086522463E-2</v>
      </c>
      <c r="J26" s="442">
        <v>3.8402457757296467E-3</v>
      </c>
      <c r="K26" s="442">
        <v>0</v>
      </c>
      <c r="L26" s="442">
        <v>1.937984496124031E-3</v>
      </c>
      <c r="M26" s="442">
        <v>1.0071942446043165E-2</v>
      </c>
      <c r="N26" s="442">
        <v>8.4269662921348312E-3</v>
      </c>
      <c r="O26" s="442">
        <v>3.0769230769230771E-2</v>
      </c>
      <c r="P26" s="442">
        <v>2.894156560088203E-3</v>
      </c>
      <c r="Q26" s="442">
        <v>1.0443864229765013E-3</v>
      </c>
      <c r="R26" s="442">
        <v>3.8131553860819827E-3</v>
      </c>
      <c r="S26" s="442">
        <v>7.8455039227519618E-3</v>
      </c>
      <c r="T26" s="442">
        <v>6.5359477124183009E-3</v>
      </c>
      <c r="U26" s="442">
        <v>3.4965034965034965E-3</v>
      </c>
      <c r="V26" s="442">
        <v>0</v>
      </c>
      <c r="W26" s="442">
        <v>0</v>
      </c>
      <c r="X26" s="442">
        <v>5.3223388305847073E-2</v>
      </c>
      <c r="Y26" s="442">
        <v>3.0850594975760249E-3</v>
      </c>
      <c r="Z26" s="442">
        <v>0</v>
      </c>
      <c r="AA26" s="442">
        <v>2.1231422505307855E-3</v>
      </c>
      <c r="AB26" s="442">
        <v>4.125412541254125E-3</v>
      </c>
      <c r="AC26" s="442">
        <v>5.8381984987489572E-3</v>
      </c>
      <c r="AD26" s="442">
        <v>1.0869565217391304E-2</v>
      </c>
      <c r="AE26" s="442">
        <v>0</v>
      </c>
      <c r="AF26" s="442">
        <v>4.004004004004004E-3</v>
      </c>
      <c r="AG26" s="442">
        <v>0</v>
      </c>
      <c r="AH26" s="442">
        <v>8.6313193588162754E-3</v>
      </c>
      <c r="AI26" s="442">
        <v>1.275820170109356E-2</v>
      </c>
      <c r="AJ26" s="442">
        <v>5.0590219224283303E-3</v>
      </c>
      <c r="AK26" s="442">
        <v>5.3435114503816793E-2</v>
      </c>
      <c r="AL26" s="442">
        <v>4.807692307692308E-3</v>
      </c>
      <c r="AM26" s="442">
        <v>5.235602094240838E-3</v>
      </c>
      <c r="AN26" s="442">
        <v>0.13750000000000001</v>
      </c>
      <c r="AO26" s="442">
        <v>3.7996545768566495E-2</v>
      </c>
      <c r="AP26" s="443">
        <v>7.0619749178132234E-3</v>
      </c>
      <c r="AQ26" s="442">
        <v>2.1103896103896104E-2</v>
      </c>
      <c r="AR26" s="442">
        <v>1.0239451770986892E-2</v>
      </c>
      <c r="AS26" s="442">
        <v>0</v>
      </c>
      <c r="AT26" s="442">
        <v>6.8511198945981552E-3</v>
      </c>
      <c r="AU26" s="442">
        <v>1.11731843575419E-2</v>
      </c>
      <c r="AV26" s="442">
        <v>4.0697674418604654E-2</v>
      </c>
      <c r="AW26" s="443">
        <v>8.3088431739246592E-3</v>
      </c>
      <c r="AX26" s="442">
        <v>1.0431673407043549E-2</v>
      </c>
      <c r="AY26" s="443">
        <v>4.0318482127731661E-2</v>
      </c>
      <c r="AZ26" s="443">
        <v>2.0690671996330394E-2</v>
      </c>
      <c r="BA26" s="442">
        <v>1.911972914742998E-2</v>
      </c>
      <c r="BB26" s="443">
        <v>5.4531872509960156E-3</v>
      </c>
      <c r="BC26" s="442">
        <v>4.9995211186667943E-2</v>
      </c>
      <c r="BD26" s="443">
        <v>3.2485084621940823E-2</v>
      </c>
    </row>
    <row r="27" spans="1:56" x14ac:dyDescent="0.2">
      <c r="A27" s="281" t="s">
        <v>468</v>
      </c>
      <c r="B27" s="283" t="s">
        <v>36</v>
      </c>
      <c r="C27" s="442">
        <v>2.6501766784452299E-3</v>
      </c>
      <c r="D27" s="442">
        <v>0</v>
      </c>
      <c r="E27" s="442">
        <v>0</v>
      </c>
      <c r="F27" s="442">
        <v>0</v>
      </c>
      <c r="G27" s="442">
        <v>0</v>
      </c>
      <c r="H27" s="442">
        <v>5.7471264367816091E-3</v>
      </c>
      <c r="I27" s="442">
        <v>1.6638935108153079E-3</v>
      </c>
      <c r="J27" s="442">
        <v>3.0721966205837174E-3</v>
      </c>
      <c r="K27" s="442">
        <v>0</v>
      </c>
      <c r="L27" s="442">
        <v>3.3914728682170542E-3</v>
      </c>
      <c r="M27" s="442">
        <v>5.7553956834532375E-3</v>
      </c>
      <c r="N27" s="442">
        <v>5.6179775280898875E-3</v>
      </c>
      <c r="O27" s="442">
        <v>3.0769230769230769E-3</v>
      </c>
      <c r="P27" s="442">
        <v>3.858875413450937E-3</v>
      </c>
      <c r="Q27" s="442">
        <v>1.566579634464752E-3</v>
      </c>
      <c r="R27" s="442">
        <v>1.9065776930409914E-3</v>
      </c>
      <c r="S27" s="442">
        <v>1.2070006035003018E-3</v>
      </c>
      <c r="T27" s="442">
        <v>6.5359477124183009E-3</v>
      </c>
      <c r="U27" s="442">
        <v>1.3986013986013986E-3</v>
      </c>
      <c r="V27" s="442">
        <v>0</v>
      </c>
      <c r="W27" s="442">
        <v>0</v>
      </c>
      <c r="X27" s="442">
        <v>7.4962518740629683E-4</v>
      </c>
      <c r="Y27" s="442">
        <v>4.4072278536800354E-4</v>
      </c>
      <c r="Z27" s="442">
        <v>1.8867924528301886E-2</v>
      </c>
      <c r="AA27" s="442">
        <v>2.9723991507430998E-2</v>
      </c>
      <c r="AB27" s="442">
        <v>3.3003300330033004E-3</v>
      </c>
      <c r="AC27" s="442">
        <v>2.5020850708924102E-3</v>
      </c>
      <c r="AD27" s="442">
        <v>0</v>
      </c>
      <c r="AE27" s="442">
        <v>9.6230954290296711E-3</v>
      </c>
      <c r="AF27" s="442">
        <v>7.0070070070070069E-3</v>
      </c>
      <c r="AG27" s="442">
        <v>0</v>
      </c>
      <c r="AH27" s="442">
        <v>8.6313193588162754E-3</v>
      </c>
      <c r="AI27" s="442">
        <v>6.6828675577156743E-3</v>
      </c>
      <c r="AJ27" s="442">
        <v>1.6863406408094434E-3</v>
      </c>
      <c r="AK27" s="442">
        <v>3.8167938931297708E-3</v>
      </c>
      <c r="AL27" s="442">
        <v>0</v>
      </c>
      <c r="AM27" s="442">
        <v>2.0942408376963353E-3</v>
      </c>
      <c r="AN27" s="442">
        <v>0</v>
      </c>
      <c r="AO27" s="442">
        <v>0</v>
      </c>
      <c r="AP27" s="443">
        <v>3.8962620236210883E-3</v>
      </c>
      <c r="AQ27" s="442">
        <v>0</v>
      </c>
      <c r="AR27" s="442">
        <v>0</v>
      </c>
      <c r="AS27" s="442">
        <v>0</v>
      </c>
      <c r="AT27" s="442">
        <v>0.52753623188405796</v>
      </c>
      <c r="AU27" s="442">
        <v>0.1494413407821229</v>
      </c>
      <c r="AV27" s="442">
        <v>0</v>
      </c>
      <c r="AW27" s="443">
        <v>5.634517766497462E-2</v>
      </c>
      <c r="AX27" s="442">
        <v>3.9383472480169407E-2</v>
      </c>
      <c r="AY27" s="443">
        <v>0</v>
      </c>
      <c r="AZ27" s="443">
        <v>3.4549981979620586E-2</v>
      </c>
      <c r="BA27" s="442">
        <v>2.7934749153585719E-2</v>
      </c>
      <c r="BB27" s="443">
        <v>0</v>
      </c>
      <c r="BC27" s="442">
        <v>0.10099607317306772</v>
      </c>
      <c r="BD27" s="443">
        <v>5.5253865822476558E-2</v>
      </c>
    </row>
    <row r="28" spans="1:56" x14ac:dyDescent="0.2">
      <c r="A28" s="281" t="s">
        <v>469</v>
      </c>
      <c r="B28" s="283" t="s">
        <v>192</v>
      </c>
      <c r="C28" s="442">
        <v>9.7173144876325085E-3</v>
      </c>
      <c r="D28" s="442">
        <v>1.5384615384615385E-2</v>
      </c>
      <c r="E28" s="442">
        <v>0</v>
      </c>
      <c r="F28" s="442">
        <v>5.5555555555555552E-2</v>
      </c>
      <c r="G28" s="442">
        <v>8.6206896551724137E-3</v>
      </c>
      <c r="H28" s="442">
        <v>2.8735632183908046E-2</v>
      </c>
      <c r="I28" s="442">
        <v>3.4941763727121461E-2</v>
      </c>
      <c r="J28" s="442">
        <v>2.9953917050691243E-2</v>
      </c>
      <c r="K28" s="442">
        <v>0</v>
      </c>
      <c r="L28" s="442">
        <v>3.4641472868217053E-2</v>
      </c>
      <c r="M28" s="442">
        <v>5.7553956834532377E-2</v>
      </c>
      <c r="N28" s="442">
        <v>4.49438202247191E-2</v>
      </c>
      <c r="O28" s="442">
        <v>3.6923076923076927E-2</v>
      </c>
      <c r="P28" s="442">
        <v>2.4117971334068358E-2</v>
      </c>
      <c r="Q28" s="442">
        <v>1.4099216710182768E-2</v>
      </c>
      <c r="R28" s="442">
        <v>1.0486177311725452E-2</v>
      </c>
      <c r="S28" s="442">
        <v>9.6560048280024142E-3</v>
      </c>
      <c r="T28" s="442">
        <v>2.6143790849673203E-2</v>
      </c>
      <c r="U28" s="442">
        <v>9.0909090909090905E-3</v>
      </c>
      <c r="V28" s="442">
        <v>0</v>
      </c>
      <c r="W28" s="442">
        <v>1.3824884792626729E-2</v>
      </c>
      <c r="X28" s="442">
        <v>1.3493253373313344E-2</v>
      </c>
      <c r="Y28" s="442">
        <v>3.0850594975760249E-3</v>
      </c>
      <c r="Z28" s="442">
        <v>9.4339622641509441E-2</v>
      </c>
      <c r="AA28" s="442">
        <v>4.4585987261146494E-2</v>
      </c>
      <c r="AB28" s="442">
        <v>7.6732673267326731E-2</v>
      </c>
      <c r="AC28" s="442">
        <v>2.4186822351959968E-2</v>
      </c>
      <c r="AD28" s="442">
        <v>0</v>
      </c>
      <c r="AE28" s="442">
        <v>0</v>
      </c>
      <c r="AF28" s="442">
        <v>9.5095095095095103E-3</v>
      </c>
      <c r="AG28" s="442">
        <v>0</v>
      </c>
      <c r="AH28" s="442">
        <v>1.2946979038224414E-2</v>
      </c>
      <c r="AI28" s="442">
        <v>2.551640340218712E-2</v>
      </c>
      <c r="AJ28" s="442">
        <v>1.3490725126475547E-2</v>
      </c>
      <c r="AK28" s="442">
        <v>3.8167938931297708E-3</v>
      </c>
      <c r="AL28" s="442">
        <v>3.205128205128205E-3</v>
      </c>
      <c r="AM28" s="442">
        <v>3.5602094240837698E-2</v>
      </c>
      <c r="AN28" s="442">
        <v>0</v>
      </c>
      <c r="AO28" s="442">
        <v>3.4542314335060447E-3</v>
      </c>
      <c r="AP28" s="443">
        <v>2.0869353464020454E-2</v>
      </c>
      <c r="AQ28" s="442">
        <v>0</v>
      </c>
      <c r="AR28" s="442">
        <v>2.4303757121797682E-2</v>
      </c>
      <c r="AS28" s="442">
        <v>0</v>
      </c>
      <c r="AT28" s="442">
        <v>0</v>
      </c>
      <c r="AU28" s="442">
        <v>0</v>
      </c>
      <c r="AV28" s="442">
        <v>0</v>
      </c>
      <c r="AW28" s="443">
        <v>1.6297087897408497E-2</v>
      </c>
      <c r="AX28" s="442">
        <v>2.5463003141652056E-2</v>
      </c>
      <c r="AY28" s="443">
        <v>0</v>
      </c>
      <c r="AZ28" s="443">
        <v>9.9931194914976568E-3</v>
      </c>
      <c r="BA28" s="442">
        <v>1.8060941828254847E-2</v>
      </c>
      <c r="BB28" s="443">
        <v>3.5209163346613545E-2</v>
      </c>
      <c r="BC28" s="442">
        <v>-3.8502059189732783E-2</v>
      </c>
      <c r="BD28" s="443">
        <v>1.2906367953244855E-3</v>
      </c>
    </row>
    <row r="29" spans="1:56" x14ac:dyDescent="0.2">
      <c r="A29" s="281" t="s">
        <v>470</v>
      </c>
      <c r="B29" s="283" t="s">
        <v>285</v>
      </c>
      <c r="C29" s="442">
        <v>8.8339222614840988E-4</v>
      </c>
      <c r="D29" s="442">
        <v>0</v>
      </c>
      <c r="E29" s="442">
        <v>0</v>
      </c>
      <c r="F29" s="442">
        <v>0</v>
      </c>
      <c r="G29" s="442">
        <v>0</v>
      </c>
      <c r="H29" s="442">
        <v>0</v>
      </c>
      <c r="I29" s="442">
        <v>1.6638935108153079E-3</v>
      </c>
      <c r="J29" s="442">
        <v>2.304147465437788E-3</v>
      </c>
      <c r="K29" s="442">
        <v>0</v>
      </c>
      <c r="L29" s="442">
        <v>9.6899224806201549E-4</v>
      </c>
      <c r="M29" s="442">
        <v>1.4388489208633094E-3</v>
      </c>
      <c r="N29" s="442">
        <v>0</v>
      </c>
      <c r="O29" s="442">
        <v>0</v>
      </c>
      <c r="P29" s="442">
        <v>6.8908489525909588E-4</v>
      </c>
      <c r="Q29" s="442">
        <v>5.2219321148825064E-4</v>
      </c>
      <c r="R29" s="442">
        <v>9.5328884652049568E-4</v>
      </c>
      <c r="S29" s="442">
        <v>6.0350030175015089E-4</v>
      </c>
      <c r="T29" s="442">
        <v>0</v>
      </c>
      <c r="U29" s="442">
        <v>6.993006993006993E-4</v>
      </c>
      <c r="V29" s="442">
        <v>0</v>
      </c>
      <c r="W29" s="442">
        <v>0</v>
      </c>
      <c r="X29" s="442">
        <v>7.4962518740629683E-4</v>
      </c>
      <c r="Y29" s="442">
        <v>8.8144557073600708E-4</v>
      </c>
      <c r="Z29" s="442">
        <v>0</v>
      </c>
      <c r="AA29" s="442">
        <v>9.3418259023354558E-2</v>
      </c>
      <c r="AB29" s="442">
        <v>9.0759075907590765E-3</v>
      </c>
      <c r="AC29" s="442">
        <v>2.5020850708924102E-3</v>
      </c>
      <c r="AD29" s="442">
        <v>0</v>
      </c>
      <c r="AE29" s="442">
        <v>0</v>
      </c>
      <c r="AF29" s="442">
        <v>2.5025025025025025E-3</v>
      </c>
      <c r="AG29" s="442">
        <v>0</v>
      </c>
      <c r="AH29" s="442">
        <v>3.6991368680641184E-3</v>
      </c>
      <c r="AI29" s="442">
        <v>9.7205346294046164E-3</v>
      </c>
      <c r="AJ29" s="442">
        <v>5.0590219224283303E-3</v>
      </c>
      <c r="AK29" s="442">
        <v>3.8167938931297708E-3</v>
      </c>
      <c r="AL29" s="442">
        <v>0</v>
      </c>
      <c r="AM29" s="442">
        <v>9.4240837696335077E-3</v>
      </c>
      <c r="AN29" s="442">
        <v>0</v>
      </c>
      <c r="AO29" s="442">
        <v>1.7271157167530224E-3</v>
      </c>
      <c r="AP29" s="443">
        <v>3.0196030683063437E-3</v>
      </c>
      <c r="AQ29" s="442">
        <v>0</v>
      </c>
      <c r="AR29" s="442">
        <v>7.0919160125901427E-3</v>
      </c>
      <c r="AS29" s="442">
        <v>-4.2662116040955632E-4</v>
      </c>
      <c r="AT29" s="442">
        <v>0</v>
      </c>
      <c r="AU29" s="442">
        <v>0</v>
      </c>
      <c r="AV29" s="442">
        <v>0</v>
      </c>
      <c r="AW29" s="443">
        <v>4.6753940689286668E-3</v>
      </c>
      <c r="AX29" s="442">
        <v>5.1898009129883876E-3</v>
      </c>
      <c r="AY29" s="443">
        <v>7.2844316449263086E-3</v>
      </c>
      <c r="AZ29" s="443">
        <v>5.6846105959830933E-3</v>
      </c>
      <c r="BA29" s="442">
        <v>5.7987072945521701E-3</v>
      </c>
      <c r="BB29" s="443">
        <v>0</v>
      </c>
      <c r="BC29" s="442">
        <v>1.6617182262235419E-2</v>
      </c>
      <c r="BD29" s="443">
        <v>1.146962133203458E-2</v>
      </c>
    </row>
    <row r="30" spans="1:56" x14ac:dyDescent="0.2">
      <c r="A30" s="281" t="s">
        <v>471</v>
      </c>
      <c r="B30" s="283" t="s">
        <v>281</v>
      </c>
      <c r="C30" s="442">
        <v>8.8339222614840988E-4</v>
      </c>
      <c r="D30" s="442">
        <v>0</v>
      </c>
      <c r="E30" s="442">
        <v>0</v>
      </c>
      <c r="F30" s="442">
        <v>0</v>
      </c>
      <c r="G30" s="442">
        <v>0</v>
      </c>
      <c r="H30" s="442">
        <v>0</v>
      </c>
      <c r="I30" s="442">
        <v>0</v>
      </c>
      <c r="J30" s="442">
        <v>2.304147465437788E-3</v>
      </c>
      <c r="K30" s="442">
        <v>0</v>
      </c>
      <c r="L30" s="442">
        <v>0</v>
      </c>
      <c r="M30" s="442">
        <v>1.4388489208633094E-3</v>
      </c>
      <c r="N30" s="442">
        <v>0</v>
      </c>
      <c r="O30" s="442">
        <v>0</v>
      </c>
      <c r="P30" s="442">
        <v>1.3781697905181919E-4</v>
      </c>
      <c r="Q30" s="442">
        <v>5.2219321148825064E-4</v>
      </c>
      <c r="R30" s="442">
        <v>0</v>
      </c>
      <c r="S30" s="442">
        <v>6.0350030175015089E-4</v>
      </c>
      <c r="T30" s="442">
        <v>0</v>
      </c>
      <c r="U30" s="442">
        <v>0</v>
      </c>
      <c r="V30" s="442">
        <v>0</v>
      </c>
      <c r="W30" s="442">
        <v>0</v>
      </c>
      <c r="X30" s="442">
        <v>0</v>
      </c>
      <c r="Y30" s="442">
        <v>1.7628911414720142E-3</v>
      </c>
      <c r="Z30" s="442">
        <v>1.8867924528301886E-2</v>
      </c>
      <c r="AA30" s="442">
        <v>2.1231422505307855E-3</v>
      </c>
      <c r="AB30" s="442">
        <v>0</v>
      </c>
      <c r="AC30" s="442">
        <v>8.3402835696413675E-4</v>
      </c>
      <c r="AD30" s="442">
        <v>0</v>
      </c>
      <c r="AE30" s="442">
        <v>0</v>
      </c>
      <c r="AF30" s="442">
        <v>4.004004004004004E-3</v>
      </c>
      <c r="AG30" s="442">
        <v>0</v>
      </c>
      <c r="AH30" s="442">
        <v>2.7743526510480888E-2</v>
      </c>
      <c r="AI30" s="442">
        <v>6.0753341433778859E-3</v>
      </c>
      <c r="AJ30" s="442">
        <v>4.2158516020236085E-3</v>
      </c>
      <c r="AK30" s="442">
        <v>0</v>
      </c>
      <c r="AL30" s="442">
        <v>0</v>
      </c>
      <c r="AM30" s="442">
        <v>1.5706806282722512E-2</v>
      </c>
      <c r="AN30" s="442">
        <v>0</v>
      </c>
      <c r="AO30" s="442">
        <v>1.0362694300518135E-2</v>
      </c>
      <c r="AP30" s="443">
        <v>2.5325703153537076E-3</v>
      </c>
      <c r="AQ30" s="442">
        <v>0</v>
      </c>
      <c r="AR30" s="442">
        <v>1.0358978445356389E-3</v>
      </c>
      <c r="AS30" s="442">
        <v>9.2434584755403861E-3</v>
      </c>
      <c r="AT30" s="442">
        <v>0</v>
      </c>
      <c r="AU30" s="442">
        <v>0</v>
      </c>
      <c r="AV30" s="442">
        <v>0</v>
      </c>
      <c r="AW30" s="443">
        <v>2.4312049158429069E-3</v>
      </c>
      <c r="AX30" s="442">
        <v>3.3846527693402531E-3</v>
      </c>
      <c r="AY30" s="443">
        <v>4.3071319667965444E-2</v>
      </c>
      <c r="AZ30" s="443">
        <v>1.8151436715703941E-2</v>
      </c>
      <c r="BA30" s="442">
        <v>1.492151431209603E-2</v>
      </c>
      <c r="BB30" s="443">
        <v>0</v>
      </c>
      <c r="BC30" s="442">
        <v>5.3060051719183987E-2</v>
      </c>
      <c r="BD30" s="443">
        <v>2.9514184828929747E-2</v>
      </c>
    </row>
    <row r="31" spans="1:56" x14ac:dyDescent="0.2">
      <c r="A31" s="281" t="s">
        <v>472</v>
      </c>
      <c r="B31" s="283" t="s">
        <v>384</v>
      </c>
      <c r="C31" s="442">
        <v>7.2438162544169613E-2</v>
      </c>
      <c r="D31" s="442">
        <v>2.3076923076923078E-2</v>
      </c>
      <c r="E31" s="442">
        <v>0</v>
      </c>
      <c r="F31" s="442">
        <v>2.7777777777777776E-2</v>
      </c>
      <c r="G31" s="442">
        <v>8.6206896551724144E-2</v>
      </c>
      <c r="H31" s="442">
        <v>7.4712643678160925E-2</v>
      </c>
      <c r="I31" s="442">
        <v>7.6539101497504161E-2</v>
      </c>
      <c r="J31" s="442">
        <v>4.0706605222734255E-2</v>
      </c>
      <c r="K31" s="442">
        <v>0</v>
      </c>
      <c r="L31" s="442">
        <v>6.0562015503875966E-2</v>
      </c>
      <c r="M31" s="442">
        <v>3.884892086330935E-2</v>
      </c>
      <c r="N31" s="442">
        <v>2.247191011235955E-2</v>
      </c>
      <c r="O31" s="442">
        <v>0.04</v>
      </c>
      <c r="P31" s="442">
        <v>4.6306504961411248E-2</v>
      </c>
      <c r="Q31" s="442">
        <v>4.4908616187989553E-2</v>
      </c>
      <c r="R31" s="442">
        <v>4.1944709246901808E-2</v>
      </c>
      <c r="S31" s="442">
        <v>4.9487024743512374E-2</v>
      </c>
      <c r="T31" s="442">
        <v>3.9215686274509803E-2</v>
      </c>
      <c r="U31" s="442">
        <v>5.2447552447552448E-2</v>
      </c>
      <c r="V31" s="442">
        <v>4.6153846153846156E-2</v>
      </c>
      <c r="W31" s="442">
        <v>4.1474654377880185E-2</v>
      </c>
      <c r="X31" s="442">
        <v>7.4962518740629688E-2</v>
      </c>
      <c r="Y31" s="442">
        <v>5.9056853239312472E-2</v>
      </c>
      <c r="Z31" s="442">
        <v>1.8867924528301886E-2</v>
      </c>
      <c r="AA31" s="442">
        <v>1.9108280254777069E-2</v>
      </c>
      <c r="AB31" s="442">
        <v>1.4851485148514851E-2</v>
      </c>
      <c r="AC31" s="442">
        <v>1.1676396997497914E-2</v>
      </c>
      <c r="AD31" s="442">
        <v>0</v>
      </c>
      <c r="AE31" s="442">
        <v>8.0192461908580592E-4</v>
      </c>
      <c r="AF31" s="442">
        <v>1.1011011011011011E-2</v>
      </c>
      <c r="AG31" s="442">
        <v>0</v>
      </c>
      <c r="AH31" s="442">
        <v>1.0480887792848335E-2</v>
      </c>
      <c r="AI31" s="442">
        <v>1.3973268529769137E-2</v>
      </c>
      <c r="AJ31" s="442">
        <v>5.0590219224283306E-2</v>
      </c>
      <c r="AK31" s="442">
        <v>3.8167938931297711E-2</v>
      </c>
      <c r="AL31" s="442">
        <v>2.2435897435897436E-2</v>
      </c>
      <c r="AM31" s="442">
        <v>7.8534031413612565E-2</v>
      </c>
      <c r="AN31" s="442">
        <v>6.25E-2</v>
      </c>
      <c r="AO31" s="442">
        <v>6.2176165803108807E-2</v>
      </c>
      <c r="AP31" s="443">
        <v>4.1154267624497747E-2</v>
      </c>
      <c r="AQ31" s="442">
        <v>9.7402597402597407E-2</v>
      </c>
      <c r="AR31" s="442">
        <v>0.17339336228535002</v>
      </c>
      <c r="AS31" s="442">
        <v>1.422070534698521E-4</v>
      </c>
      <c r="AT31" s="442">
        <v>3.6100131752305663E-2</v>
      </c>
      <c r="AU31" s="442">
        <v>0.11033519553072625</v>
      </c>
      <c r="AV31" s="442">
        <v>5.8139534883720929E-3</v>
      </c>
      <c r="AW31" s="443">
        <v>0.12369756879508416</v>
      </c>
      <c r="AX31" s="442">
        <v>0.10969746411400205</v>
      </c>
      <c r="AY31" s="443">
        <v>1.9989835676774523E-2</v>
      </c>
      <c r="AZ31" s="443">
        <v>8.3581796140362374E-2</v>
      </c>
      <c r="BA31" s="442">
        <v>8.3619575253924286E-2</v>
      </c>
      <c r="BB31" s="443">
        <v>0.13926792828685258</v>
      </c>
      <c r="BC31" s="442">
        <v>-2.3513073460396515E-2</v>
      </c>
      <c r="BD31" s="443">
        <v>2.9197613539510531E-2</v>
      </c>
    </row>
    <row r="32" spans="1:56" x14ac:dyDescent="0.2">
      <c r="A32" s="281" t="s">
        <v>473</v>
      </c>
      <c r="B32" s="283" t="s">
        <v>37</v>
      </c>
      <c r="C32" s="442">
        <v>5.3003533568904597E-3</v>
      </c>
      <c r="D32" s="442">
        <v>1.5384615384615385E-2</v>
      </c>
      <c r="E32" s="442">
        <v>0</v>
      </c>
      <c r="F32" s="442">
        <v>5.5555555555555552E-2</v>
      </c>
      <c r="G32" s="442">
        <v>0</v>
      </c>
      <c r="H32" s="442">
        <v>1.7241379310344827E-2</v>
      </c>
      <c r="I32" s="442">
        <v>8.3194675540765387E-3</v>
      </c>
      <c r="J32" s="442">
        <v>5.3763440860215058E-3</v>
      </c>
      <c r="K32" s="442">
        <v>0</v>
      </c>
      <c r="L32" s="442">
        <v>2.6647286821705426E-3</v>
      </c>
      <c r="M32" s="442">
        <v>1.1510791366906475E-2</v>
      </c>
      <c r="N32" s="442">
        <v>2.8089887640449437E-3</v>
      </c>
      <c r="O32" s="442">
        <v>6.1538461538461538E-3</v>
      </c>
      <c r="P32" s="442">
        <v>1.1300992282249173E-2</v>
      </c>
      <c r="Q32" s="442">
        <v>6.2663185378590081E-3</v>
      </c>
      <c r="R32" s="442">
        <v>6.6730219256434702E-3</v>
      </c>
      <c r="S32" s="442">
        <v>1.0863005431502716E-2</v>
      </c>
      <c r="T32" s="442">
        <v>6.5359477124183009E-3</v>
      </c>
      <c r="U32" s="442">
        <v>6.2937062937062941E-3</v>
      </c>
      <c r="V32" s="442">
        <v>0</v>
      </c>
      <c r="W32" s="442">
        <v>4.608294930875576E-3</v>
      </c>
      <c r="X32" s="442">
        <v>2.0239880059970013E-2</v>
      </c>
      <c r="Y32" s="442">
        <v>1.23402379903041E-2</v>
      </c>
      <c r="Z32" s="442">
        <v>1.8867924528301886E-2</v>
      </c>
      <c r="AA32" s="442">
        <v>2.3354564755838639E-2</v>
      </c>
      <c r="AB32" s="442">
        <v>2.6402640264026403E-2</v>
      </c>
      <c r="AC32" s="442">
        <v>1.7514595496246871E-2</v>
      </c>
      <c r="AD32" s="442">
        <v>4.3478260869565216E-2</v>
      </c>
      <c r="AE32" s="442">
        <v>7.6182838813151563E-2</v>
      </c>
      <c r="AF32" s="442">
        <v>1.0510510510510511E-2</v>
      </c>
      <c r="AG32" s="442">
        <v>0</v>
      </c>
      <c r="AH32" s="442">
        <v>2.096177558569667E-2</v>
      </c>
      <c r="AI32" s="442">
        <v>1.0328068043742407E-2</v>
      </c>
      <c r="AJ32" s="442">
        <v>1.1804384485666104E-2</v>
      </c>
      <c r="AK32" s="442">
        <v>2.6717557251908396E-2</v>
      </c>
      <c r="AL32" s="442">
        <v>1.282051282051282E-2</v>
      </c>
      <c r="AM32" s="442">
        <v>4.1884816753926706E-3</v>
      </c>
      <c r="AN32" s="442">
        <v>0</v>
      </c>
      <c r="AO32" s="442">
        <v>1.7271157167530224E-3</v>
      </c>
      <c r="AP32" s="443">
        <v>1.4684037501521977E-2</v>
      </c>
      <c r="AQ32" s="442">
        <v>0</v>
      </c>
      <c r="AR32" s="442">
        <v>6.6058408701541893E-2</v>
      </c>
      <c r="AS32" s="442">
        <v>0</v>
      </c>
      <c r="AT32" s="442">
        <v>0</v>
      </c>
      <c r="AU32" s="442">
        <v>0</v>
      </c>
      <c r="AV32" s="442">
        <v>0</v>
      </c>
      <c r="AW32" s="443">
        <v>4.4296019235907029E-2</v>
      </c>
      <c r="AX32" s="442">
        <v>3.9244614930658013E-2</v>
      </c>
      <c r="AY32" s="443">
        <v>2.5410808063696424E-4</v>
      </c>
      <c r="AZ32" s="443">
        <v>2.7259919399757544E-2</v>
      </c>
      <c r="BA32" s="442">
        <v>2.7910126192674668E-2</v>
      </c>
      <c r="BB32" s="443">
        <v>5.4158366533864542E-2</v>
      </c>
      <c r="BC32" s="442">
        <v>-2.4470836126807775E-2</v>
      </c>
      <c r="BD32" s="443">
        <v>2.2403506635821258E-3</v>
      </c>
    </row>
    <row r="33" spans="1:56" x14ac:dyDescent="0.2">
      <c r="A33" s="281" t="s">
        <v>474</v>
      </c>
      <c r="B33" s="283" t="s">
        <v>38</v>
      </c>
      <c r="C33" s="442">
        <v>1.7667844522968198E-3</v>
      </c>
      <c r="D33" s="442">
        <v>0</v>
      </c>
      <c r="E33" s="442">
        <v>0</v>
      </c>
      <c r="F33" s="442">
        <v>6.9444444444444441E-3</v>
      </c>
      <c r="G33" s="442">
        <v>0</v>
      </c>
      <c r="H33" s="442">
        <v>5.7471264367816091E-3</v>
      </c>
      <c r="I33" s="442">
        <v>1.6638935108153079E-3</v>
      </c>
      <c r="J33" s="442">
        <v>1.5360983102918587E-3</v>
      </c>
      <c r="K33" s="442">
        <v>0</v>
      </c>
      <c r="L33" s="442">
        <v>4.8449612403100775E-4</v>
      </c>
      <c r="M33" s="442">
        <v>2.8776978417266188E-3</v>
      </c>
      <c r="N33" s="442">
        <v>0</v>
      </c>
      <c r="O33" s="442">
        <v>0</v>
      </c>
      <c r="P33" s="442">
        <v>3.169790518191841E-3</v>
      </c>
      <c r="Q33" s="442">
        <v>2.0887728459530026E-3</v>
      </c>
      <c r="R33" s="442">
        <v>1.9065776930409914E-3</v>
      </c>
      <c r="S33" s="442">
        <v>1.8105009052504525E-3</v>
      </c>
      <c r="T33" s="442">
        <v>0</v>
      </c>
      <c r="U33" s="442">
        <v>1.3986013986013986E-3</v>
      </c>
      <c r="V33" s="442">
        <v>0</v>
      </c>
      <c r="W33" s="442">
        <v>0</v>
      </c>
      <c r="X33" s="442">
        <v>7.4962518740629683E-4</v>
      </c>
      <c r="Y33" s="442">
        <v>3.5257822829440283E-3</v>
      </c>
      <c r="Z33" s="442">
        <v>0</v>
      </c>
      <c r="AA33" s="442">
        <v>0</v>
      </c>
      <c r="AB33" s="442">
        <v>8.2508250825082509E-4</v>
      </c>
      <c r="AC33" s="442">
        <v>2.7522935779816515E-2</v>
      </c>
      <c r="AD33" s="442">
        <v>1.0869565217391304E-2</v>
      </c>
      <c r="AE33" s="442">
        <v>8.8211708099438652E-3</v>
      </c>
      <c r="AF33" s="442">
        <v>2.2522522522522521E-2</v>
      </c>
      <c r="AG33" s="442">
        <v>0</v>
      </c>
      <c r="AH33" s="442">
        <v>1.8495684340320592E-3</v>
      </c>
      <c r="AI33" s="442">
        <v>2.4301336573511541E-3</v>
      </c>
      <c r="AJ33" s="442">
        <v>1.6020236087689713E-2</v>
      </c>
      <c r="AK33" s="442">
        <v>1.5267175572519083E-2</v>
      </c>
      <c r="AL33" s="442">
        <v>4.807692307692308E-3</v>
      </c>
      <c r="AM33" s="442">
        <v>1.4659685863874346E-2</v>
      </c>
      <c r="AN33" s="442">
        <v>0</v>
      </c>
      <c r="AO33" s="442">
        <v>2.4179620034542316E-2</v>
      </c>
      <c r="AP33" s="443">
        <v>5.2843053695361009E-3</v>
      </c>
      <c r="AQ33" s="442">
        <v>0</v>
      </c>
      <c r="AR33" s="442">
        <v>0.13239571297661262</v>
      </c>
      <c r="AS33" s="442">
        <v>1.422070534698521E-4</v>
      </c>
      <c r="AT33" s="442">
        <v>0</v>
      </c>
      <c r="AU33" s="442">
        <v>4.0502793296089384E-2</v>
      </c>
      <c r="AV33" s="442">
        <v>0</v>
      </c>
      <c r="AW33" s="443">
        <v>8.958055036067325E-2</v>
      </c>
      <c r="AX33" s="442">
        <v>6.1965181469460021E-2</v>
      </c>
      <c r="AY33" s="443">
        <v>4.2351346772827374E-5</v>
      </c>
      <c r="AZ33" s="443">
        <v>5.4945775040136299E-2</v>
      </c>
      <c r="BA33" s="442">
        <v>4.3964296706678979E-2</v>
      </c>
      <c r="BB33" s="443">
        <v>2.6817729083665337E-2</v>
      </c>
      <c r="BC33" s="442">
        <v>0.10904127957092233</v>
      </c>
      <c r="BD33" s="443">
        <v>6.0732984293193716E-2</v>
      </c>
    </row>
    <row r="34" spans="1:56" x14ac:dyDescent="0.2">
      <c r="A34" s="281" t="s">
        <v>475</v>
      </c>
      <c r="B34" s="283" t="s">
        <v>476</v>
      </c>
      <c r="C34" s="442">
        <v>3.0035335689045935E-2</v>
      </c>
      <c r="D34" s="442">
        <v>3.8461538461538464E-2</v>
      </c>
      <c r="E34" s="442">
        <v>0</v>
      </c>
      <c r="F34" s="442">
        <v>2.0833333333333332E-2</v>
      </c>
      <c r="G34" s="442">
        <v>1.7241379310344827E-2</v>
      </c>
      <c r="H34" s="442">
        <v>5.7471264367816091E-3</v>
      </c>
      <c r="I34" s="442">
        <v>3.3277870216306155E-2</v>
      </c>
      <c r="J34" s="442">
        <v>2.1505376344086023E-2</v>
      </c>
      <c r="K34" s="442">
        <v>0</v>
      </c>
      <c r="L34" s="442">
        <v>1.695736434108527E-2</v>
      </c>
      <c r="M34" s="442">
        <v>4.4604316546762592E-2</v>
      </c>
      <c r="N34" s="442">
        <v>1.4044943820224719E-2</v>
      </c>
      <c r="O34" s="442">
        <v>2.4615384615384615E-2</v>
      </c>
      <c r="P34" s="442">
        <v>2.0396912899669238E-2</v>
      </c>
      <c r="Q34" s="442">
        <v>1.6187989556135769E-2</v>
      </c>
      <c r="R34" s="442">
        <v>1.4299332697807437E-2</v>
      </c>
      <c r="S34" s="442">
        <v>1.6294508147254073E-2</v>
      </c>
      <c r="T34" s="442">
        <v>1.9607843137254902E-2</v>
      </c>
      <c r="U34" s="442">
        <v>1.7482517482517484E-2</v>
      </c>
      <c r="V34" s="442">
        <v>0</v>
      </c>
      <c r="W34" s="442">
        <v>9.2165898617511521E-3</v>
      </c>
      <c r="X34" s="442">
        <v>0.12368815592203898</v>
      </c>
      <c r="Y34" s="442">
        <v>2.6443367122080213E-2</v>
      </c>
      <c r="Z34" s="442">
        <v>3.7735849056603772E-2</v>
      </c>
      <c r="AA34" s="442">
        <v>1.0615711252653927E-2</v>
      </c>
      <c r="AB34" s="442">
        <v>4.2904290429042903E-2</v>
      </c>
      <c r="AC34" s="442">
        <v>2.0850708924103418E-2</v>
      </c>
      <c r="AD34" s="442">
        <v>2.1739130434782608E-2</v>
      </c>
      <c r="AE34" s="442">
        <v>0</v>
      </c>
      <c r="AF34" s="442">
        <v>3.9539539539539537E-2</v>
      </c>
      <c r="AG34" s="442">
        <v>0</v>
      </c>
      <c r="AH34" s="442">
        <v>2.281134401972873E-2</v>
      </c>
      <c r="AI34" s="442">
        <v>1.4580801944106925E-2</v>
      </c>
      <c r="AJ34" s="442">
        <v>1.0961214165261383E-2</v>
      </c>
      <c r="AK34" s="442">
        <v>2.6717557251908396E-2</v>
      </c>
      <c r="AL34" s="442">
        <v>8.0128205128205121E-3</v>
      </c>
      <c r="AM34" s="442">
        <v>1.4659685863874346E-2</v>
      </c>
      <c r="AN34" s="442">
        <v>6.25E-2</v>
      </c>
      <c r="AO34" s="442">
        <v>7.7720207253886009E-2</v>
      </c>
      <c r="AP34" s="443">
        <v>2.4302934372336538E-2</v>
      </c>
      <c r="AQ34" s="442">
        <v>2.5974025974025976E-2</v>
      </c>
      <c r="AR34" s="442">
        <v>5.107773218056496E-2</v>
      </c>
      <c r="AS34" s="442">
        <v>9.9544937428896465E-4</v>
      </c>
      <c r="AT34" s="442">
        <v>3.6890645586297758E-3</v>
      </c>
      <c r="AU34" s="442">
        <v>5.5865921787709499E-3</v>
      </c>
      <c r="AV34" s="442">
        <v>5.8139534883720929E-3</v>
      </c>
      <c r="AW34" s="443">
        <v>3.5372695698637456E-2</v>
      </c>
      <c r="AX34" s="442">
        <v>4.0303403745682399E-2</v>
      </c>
      <c r="AY34" s="443">
        <v>5.9842452990005082E-2</v>
      </c>
      <c r="AZ34" s="443">
        <v>4.4837980406932931E-2</v>
      </c>
      <c r="BA34" s="442">
        <v>4.5983379501385042E-2</v>
      </c>
      <c r="BB34" s="443">
        <v>4.3251992031872508E-2</v>
      </c>
      <c r="BC34" s="442">
        <v>4.7888133320563166E-2</v>
      </c>
      <c r="BD34" s="443">
        <v>4.865457201996834E-2</v>
      </c>
    </row>
    <row r="35" spans="1:56" x14ac:dyDescent="0.2">
      <c r="A35" s="281" t="s">
        <v>477</v>
      </c>
      <c r="B35" s="283" t="s">
        <v>193</v>
      </c>
      <c r="C35" s="442">
        <v>3.5335689045936395E-3</v>
      </c>
      <c r="D35" s="442">
        <v>0</v>
      </c>
      <c r="E35" s="442">
        <v>0</v>
      </c>
      <c r="F35" s="442">
        <v>6.9444444444444441E-3</v>
      </c>
      <c r="G35" s="442">
        <v>0</v>
      </c>
      <c r="H35" s="442">
        <v>5.7471264367816091E-3</v>
      </c>
      <c r="I35" s="442">
        <v>4.9916805324459234E-3</v>
      </c>
      <c r="J35" s="442">
        <v>1.1520737327188941E-2</v>
      </c>
      <c r="K35" s="442">
        <v>0</v>
      </c>
      <c r="L35" s="442">
        <v>3.3914728682170542E-3</v>
      </c>
      <c r="M35" s="442">
        <v>5.7553956834532375E-3</v>
      </c>
      <c r="N35" s="442">
        <v>0</v>
      </c>
      <c r="O35" s="442">
        <v>3.0769230769230769E-3</v>
      </c>
      <c r="P35" s="442">
        <v>6.063947078280044E-3</v>
      </c>
      <c r="Q35" s="442">
        <v>7.3107049608355087E-3</v>
      </c>
      <c r="R35" s="442">
        <v>1.0486177311725452E-2</v>
      </c>
      <c r="S35" s="442">
        <v>6.6385033192516594E-3</v>
      </c>
      <c r="T35" s="442">
        <v>6.5359477124183009E-3</v>
      </c>
      <c r="U35" s="442">
        <v>1.2587412587412588E-2</v>
      </c>
      <c r="V35" s="442">
        <v>3.0769230769230771E-2</v>
      </c>
      <c r="W35" s="442">
        <v>0</v>
      </c>
      <c r="X35" s="442">
        <v>3.7481259370314842E-3</v>
      </c>
      <c r="Y35" s="442">
        <v>7.9330101366240635E-3</v>
      </c>
      <c r="Z35" s="442">
        <v>0</v>
      </c>
      <c r="AA35" s="442">
        <v>4.0339702760084924E-2</v>
      </c>
      <c r="AB35" s="442">
        <v>1.0726072607260726E-2</v>
      </c>
      <c r="AC35" s="442">
        <v>3.8365304420350292E-2</v>
      </c>
      <c r="AD35" s="442">
        <v>5.434782608695652E-2</v>
      </c>
      <c r="AE35" s="442">
        <v>0</v>
      </c>
      <c r="AF35" s="442">
        <v>1.7017017017017019E-2</v>
      </c>
      <c r="AG35" s="442">
        <v>0.28925619834710742</v>
      </c>
      <c r="AH35" s="442">
        <v>3.0209617755856968E-2</v>
      </c>
      <c r="AI35" s="442">
        <v>1.3973268529769137E-2</v>
      </c>
      <c r="AJ35" s="442">
        <v>1.2647554806070826E-2</v>
      </c>
      <c r="AK35" s="442">
        <v>6.4885496183206104E-2</v>
      </c>
      <c r="AL35" s="442">
        <v>1.9230769230769232E-2</v>
      </c>
      <c r="AM35" s="442">
        <v>1.6753926701570682E-2</v>
      </c>
      <c r="AN35" s="442">
        <v>0</v>
      </c>
      <c r="AO35" s="442">
        <v>5.8721934369602762E-2</v>
      </c>
      <c r="AP35" s="443">
        <v>1.1810544259101425E-2</v>
      </c>
      <c r="AQ35" s="442">
        <v>1.1363636363636364E-2</v>
      </c>
      <c r="AR35" s="442">
        <v>4.4663133989401971E-2</v>
      </c>
      <c r="AS35" s="442">
        <v>1.422070534698521E-4</v>
      </c>
      <c r="AT35" s="442">
        <v>6.3768115942028983E-2</v>
      </c>
      <c r="AU35" s="442">
        <v>7.5418994413407825E-2</v>
      </c>
      <c r="AV35" s="442">
        <v>0</v>
      </c>
      <c r="AW35" s="443">
        <v>3.8071065989847719E-2</v>
      </c>
      <c r="AX35" s="442">
        <v>3.3152239945845555E-2</v>
      </c>
      <c r="AY35" s="443">
        <v>3.8116212095544639E-4</v>
      </c>
      <c r="AZ35" s="443">
        <v>2.3492021886569903E-2</v>
      </c>
      <c r="BA35" s="442">
        <v>2.3625730994152046E-2</v>
      </c>
      <c r="BB35" s="443">
        <v>4.4770916334661355E-2</v>
      </c>
      <c r="BC35" s="442">
        <v>-1.7431280528684992E-2</v>
      </c>
      <c r="BD35" s="443">
        <v>2.946548155363448E-3</v>
      </c>
    </row>
    <row r="36" spans="1:56" x14ac:dyDescent="0.2">
      <c r="A36" s="281" t="s">
        <v>478</v>
      </c>
      <c r="B36" s="283" t="s">
        <v>39</v>
      </c>
      <c r="C36" s="442">
        <v>0</v>
      </c>
      <c r="D36" s="442">
        <v>0</v>
      </c>
      <c r="E36" s="442">
        <v>0</v>
      </c>
      <c r="F36" s="442">
        <v>0</v>
      </c>
      <c r="G36" s="442">
        <v>0</v>
      </c>
      <c r="H36" s="442">
        <v>0</v>
      </c>
      <c r="I36" s="442">
        <v>0</v>
      </c>
      <c r="J36" s="442">
        <v>0</v>
      </c>
      <c r="K36" s="442">
        <v>0</v>
      </c>
      <c r="L36" s="442">
        <v>0</v>
      </c>
      <c r="M36" s="442">
        <v>0</v>
      </c>
      <c r="N36" s="442">
        <v>0</v>
      </c>
      <c r="O36" s="442">
        <v>0</v>
      </c>
      <c r="P36" s="442">
        <v>0</v>
      </c>
      <c r="Q36" s="442">
        <v>0</v>
      </c>
      <c r="R36" s="442">
        <v>0</v>
      </c>
      <c r="S36" s="442">
        <v>0</v>
      </c>
      <c r="T36" s="442">
        <v>0</v>
      </c>
      <c r="U36" s="442">
        <v>0</v>
      </c>
      <c r="V36" s="442">
        <v>0</v>
      </c>
      <c r="W36" s="442">
        <v>0</v>
      </c>
      <c r="X36" s="442">
        <v>0</v>
      </c>
      <c r="Y36" s="442">
        <v>0</v>
      </c>
      <c r="Z36" s="442">
        <v>0</v>
      </c>
      <c r="AA36" s="442">
        <v>0</v>
      </c>
      <c r="AB36" s="442">
        <v>0</v>
      </c>
      <c r="AC36" s="442">
        <v>0</v>
      </c>
      <c r="AD36" s="442">
        <v>0</v>
      </c>
      <c r="AE36" s="442">
        <v>0</v>
      </c>
      <c r="AF36" s="442">
        <v>0</v>
      </c>
      <c r="AG36" s="442">
        <v>0</v>
      </c>
      <c r="AH36" s="442">
        <v>0</v>
      </c>
      <c r="AI36" s="442">
        <v>0</v>
      </c>
      <c r="AJ36" s="442">
        <v>0</v>
      </c>
      <c r="AK36" s="442">
        <v>0</v>
      </c>
      <c r="AL36" s="442">
        <v>0</v>
      </c>
      <c r="AM36" s="442">
        <v>0</v>
      </c>
      <c r="AN36" s="442">
        <v>0</v>
      </c>
      <c r="AO36" s="442">
        <v>0.18825561312607944</v>
      </c>
      <c r="AP36" s="443">
        <v>2.6543285035918666E-3</v>
      </c>
      <c r="AQ36" s="442">
        <v>0</v>
      </c>
      <c r="AR36" s="442">
        <v>4.0639069285628906E-3</v>
      </c>
      <c r="AS36" s="442">
        <v>0.20065415244596133</v>
      </c>
      <c r="AT36" s="442">
        <v>0</v>
      </c>
      <c r="AU36" s="442">
        <v>0</v>
      </c>
      <c r="AV36" s="442">
        <v>0</v>
      </c>
      <c r="AW36" s="443">
        <v>4.0422121293080419E-2</v>
      </c>
      <c r="AX36" s="442">
        <v>2.8153368163435336E-2</v>
      </c>
      <c r="AY36" s="443">
        <v>0</v>
      </c>
      <c r="AZ36" s="443">
        <v>2.4786212771534352E-2</v>
      </c>
      <c r="BA36" s="442">
        <v>1.9969221298861188E-2</v>
      </c>
      <c r="BB36" s="443">
        <v>0</v>
      </c>
      <c r="BC36" s="442">
        <v>7.2454745714012073E-2</v>
      </c>
      <c r="BD36" s="443">
        <v>3.9498356264458787E-2</v>
      </c>
    </row>
    <row r="37" spans="1:56" x14ac:dyDescent="0.2">
      <c r="A37" s="281" t="s">
        <v>479</v>
      </c>
      <c r="B37" s="283" t="s">
        <v>40</v>
      </c>
      <c r="C37" s="442">
        <v>0</v>
      </c>
      <c r="D37" s="442">
        <v>0</v>
      </c>
      <c r="E37" s="442">
        <v>0</v>
      </c>
      <c r="F37" s="442">
        <v>0</v>
      </c>
      <c r="G37" s="442">
        <v>0</v>
      </c>
      <c r="H37" s="442">
        <v>0</v>
      </c>
      <c r="I37" s="442">
        <v>0</v>
      </c>
      <c r="J37" s="442">
        <v>0</v>
      </c>
      <c r="K37" s="442">
        <v>0</v>
      </c>
      <c r="L37" s="442">
        <v>2.4224806201550387E-4</v>
      </c>
      <c r="M37" s="442">
        <v>0</v>
      </c>
      <c r="N37" s="442">
        <v>0</v>
      </c>
      <c r="O37" s="442">
        <v>0</v>
      </c>
      <c r="P37" s="442">
        <v>2.7563395810363837E-4</v>
      </c>
      <c r="Q37" s="442">
        <v>0</v>
      </c>
      <c r="R37" s="442">
        <v>0</v>
      </c>
      <c r="S37" s="442">
        <v>0</v>
      </c>
      <c r="T37" s="442">
        <v>0</v>
      </c>
      <c r="U37" s="442">
        <v>6.993006993006993E-4</v>
      </c>
      <c r="V37" s="442">
        <v>0</v>
      </c>
      <c r="W37" s="442">
        <v>0</v>
      </c>
      <c r="X37" s="442">
        <v>0</v>
      </c>
      <c r="Y37" s="442">
        <v>0</v>
      </c>
      <c r="Z37" s="442">
        <v>0</v>
      </c>
      <c r="AA37" s="442">
        <v>0</v>
      </c>
      <c r="AB37" s="442">
        <v>0</v>
      </c>
      <c r="AC37" s="442">
        <v>0</v>
      </c>
      <c r="AD37" s="442">
        <v>0</v>
      </c>
      <c r="AE37" s="442">
        <v>0</v>
      </c>
      <c r="AF37" s="442">
        <v>5.005005005005005E-4</v>
      </c>
      <c r="AG37" s="442">
        <v>0</v>
      </c>
      <c r="AH37" s="442">
        <v>0</v>
      </c>
      <c r="AI37" s="442">
        <v>0</v>
      </c>
      <c r="AJ37" s="442">
        <v>0</v>
      </c>
      <c r="AK37" s="442">
        <v>0</v>
      </c>
      <c r="AL37" s="442">
        <v>0</v>
      </c>
      <c r="AM37" s="442">
        <v>0</v>
      </c>
      <c r="AN37" s="442">
        <v>0</v>
      </c>
      <c r="AO37" s="442">
        <v>0</v>
      </c>
      <c r="AP37" s="443">
        <v>1.2175818823815901E-4</v>
      </c>
      <c r="AQ37" s="442">
        <v>0</v>
      </c>
      <c r="AR37" s="442">
        <v>2.9881668592374198E-2</v>
      </c>
      <c r="AS37" s="442">
        <v>0.1983788395904437</v>
      </c>
      <c r="AT37" s="442">
        <v>0.17444005270092228</v>
      </c>
      <c r="AU37" s="442">
        <v>0.22346368715083798</v>
      </c>
      <c r="AV37" s="442">
        <v>0</v>
      </c>
      <c r="AW37" s="443">
        <v>7.9267966871493456E-2</v>
      </c>
      <c r="AX37" s="442">
        <v>5.1585579643483238E-2</v>
      </c>
      <c r="AY37" s="443">
        <v>3.8539725563272913E-3</v>
      </c>
      <c r="AZ37" s="443">
        <v>5.0096654762294815E-2</v>
      </c>
      <c r="BA37" s="442">
        <v>3.7710064635272392E-2</v>
      </c>
      <c r="BB37" s="443">
        <v>3.5283864541832667E-2</v>
      </c>
      <c r="BC37" s="442">
        <v>7.8584426779044148E-2</v>
      </c>
      <c r="BD37" s="443">
        <v>4.0082795568001948E-2</v>
      </c>
    </row>
    <row r="38" spans="1:56" x14ac:dyDescent="0.2">
      <c r="A38" s="281" t="s">
        <v>480</v>
      </c>
      <c r="B38" s="283" t="s">
        <v>481</v>
      </c>
      <c r="C38" s="442">
        <v>8.8339222614840988E-4</v>
      </c>
      <c r="D38" s="442">
        <v>0</v>
      </c>
      <c r="E38" s="442">
        <v>0</v>
      </c>
      <c r="F38" s="442">
        <v>0</v>
      </c>
      <c r="G38" s="442">
        <v>0</v>
      </c>
      <c r="H38" s="442">
        <v>0</v>
      </c>
      <c r="I38" s="442">
        <v>0</v>
      </c>
      <c r="J38" s="442">
        <v>0</v>
      </c>
      <c r="K38" s="442">
        <v>0</v>
      </c>
      <c r="L38" s="442">
        <v>0</v>
      </c>
      <c r="M38" s="442">
        <v>0</v>
      </c>
      <c r="N38" s="442">
        <v>0</v>
      </c>
      <c r="O38" s="442">
        <v>0</v>
      </c>
      <c r="P38" s="442">
        <v>0</v>
      </c>
      <c r="Q38" s="442">
        <v>0</v>
      </c>
      <c r="R38" s="442">
        <v>0</v>
      </c>
      <c r="S38" s="442">
        <v>0</v>
      </c>
      <c r="T38" s="442">
        <v>0</v>
      </c>
      <c r="U38" s="442">
        <v>0</v>
      </c>
      <c r="V38" s="442">
        <v>0</v>
      </c>
      <c r="W38" s="442">
        <v>0</v>
      </c>
      <c r="X38" s="442">
        <v>0</v>
      </c>
      <c r="Y38" s="442">
        <v>0</v>
      </c>
      <c r="Z38" s="442">
        <v>0</v>
      </c>
      <c r="AA38" s="442">
        <v>0</v>
      </c>
      <c r="AB38" s="442">
        <v>0</v>
      </c>
      <c r="AC38" s="442">
        <v>0</v>
      </c>
      <c r="AD38" s="442">
        <v>0</v>
      </c>
      <c r="AE38" s="442">
        <v>0</v>
      </c>
      <c r="AF38" s="442">
        <v>2.002002002002002E-3</v>
      </c>
      <c r="AG38" s="442">
        <v>0</v>
      </c>
      <c r="AH38" s="442">
        <v>0</v>
      </c>
      <c r="AI38" s="442">
        <v>0</v>
      </c>
      <c r="AJ38" s="442">
        <v>2.1079258010118045E-2</v>
      </c>
      <c r="AK38" s="442">
        <v>0</v>
      </c>
      <c r="AL38" s="442">
        <v>0</v>
      </c>
      <c r="AM38" s="442">
        <v>0</v>
      </c>
      <c r="AN38" s="442">
        <v>0</v>
      </c>
      <c r="AO38" s="442">
        <v>1.7271157167530224E-3</v>
      </c>
      <c r="AP38" s="443">
        <v>7.5490076707658592E-4</v>
      </c>
      <c r="AQ38" s="442">
        <v>3.5714285714285712E-2</v>
      </c>
      <c r="AR38" s="442">
        <v>5.2870632296107417E-2</v>
      </c>
      <c r="AS38" s="442">
        <v>0.59072810011376564</v>
      </c>
      <c r="AT38" s="442">
        <v>0</v>
      </c>
      <c r="AU38" s="442">
        <v>0</v>
      </c>
      <c r="AV38" s="442">
        <v>0</v>
      </c>
      <c r="AW38" s="443">
        <v>0.14702110606465402</v>
      </c>
      <c r="AX38" s="442">
        <v>9.6054709874507496E-2</v>
      </c>
      <c r="AY38" s="443">
        <v>2.0752159918685413E-3</v>
      </c>
      <c r="AZ38" s="443">
        <v>9.0953769535729492E-2</v>
      </c>
      <c r="BA38" s="442">
        <v>6.873499538319483E-2</v>
      </c>
      <c r="BB38" s="443">
        <v>0.10948705179282868</v>
      </c>
      <c r="BC38" s="442">
        <v>5.5310793985250455E-2</v>
      </c>
      <c r="BD38" s="443">
        <v>2.8881042250091318E-2</v>
      </c>
    </row>
    <row r="39" spans="1:56" x14ac:dyDescent="0.2">
      <c r="A39" s="281" t="s">
        <v>482</v>
      </c>
      <c r="B39" s="283" t="s">
        <v>483</v>
      </c>
      <c r="C39" s="442">
        <v>0</v>
      </c>
      <c r="D39" s="442">
        <v>0</v>
      </c>
      <c r="E39" s="442">
        <v>0</v>
      </c>
      <c r="F39" s="442">
        <v>0</v>
      </c>
      <c r="G39" s="442">
        <v>0</v>
      </c>
      <c r="H39" s="442">
        <v>0</v>
      </c>
      <c r="I39" s="442">
        <v>0</v>
      </c>
      <c r="J39" s="442">
        <v>1.5360983102918587E-3</v>
      </c>
      <c r="K39" s="442">
        <v>0</v>
      </c>
      <c r="L39" s="442">
        <v>2.4224806201550387E-4</v>
      </c>
      <c r="M39" s="442">
        <v>0</v>
      </c>
      <c r="N39" s="442">
        <v>0</v>
      </c>
      <c r="O39" s="442">
        <v>0</v>
      </c>
      <c r="P39" s="442">
        <v>8.2690187431091512E-4</v>
      </c>
      <c r="Q39" s="442">
        <v>2.0887728459530026E-3</v>
      </c>
      <c r="R39" s="442">
        <v>1.9065776930409914E-3</v>
      </c>
      <c r="S39" s="442">
        <v>1.2070006035003018E-3</v>
      </c>
      <c r="T39" s="442">
        <v>0</v>
      </c>
      <c r="U39" s="442">
        <v>6.993006993006993E-4</v>
      </c>
      <c r="V39" s="442">
        <v>0</v>
      </c>
      <c r="W39" s="442">
        <v>0</v>
      </c>
      <c r="X39" s="442">
        <v>7.4962518740629683E-4</v>
      </c>
      <c r="Y39" s="442">
        <v>8.8144557073600708E-4</v>
      </c>
      <c r="Z39" s="442">
        <v>0</v>
      </c>
      <c r="AA39" s="442">
        <v>1.0615711252653927E-2</v>
      </c>
      <c r="AB39" s="442">
        <v>1.6501650165016502E-3</v>
      </c>
      <c r="AC39" s="442">
        <v>0</v>
      </c>
      <c r="AD39" s="442">
        <v>0</v>
      </c>
      <c r="AE39" s="442">
        <v>0</v>
      </c>
      <c r="AF39" s="442">
        <v>1.5015015015015015E-3</v>
      </c>
      <c r="AG39" s="442">
        <v>0</v>
      </c>
      <c r="AH39" s="442">
        <v>0</v>
      </c>
      <c r="AI39" s="442">
        <v>6.0753341433778852E-4</v>
      </c>
      <c r="AJ39" s="442">
        <v>8.4317032040472171E-4</v>
      </c>
      <c r="AK39" s="442">
        <v>0</v>
      </c>
      <c r="AL39" s="442">
        <v>1.6025641025641025E-3</v>
      </c>
      <c r="AM39" s="442">
        <v>1.0471204188481676E-3</v>
      </c>
      <c r="AN39" s="442">
        <v>0</v>
      </c>
      <c r="AO39" s="442">
        <v>3.4542314335060447E-3</v>
      </c>
      <c r="AP39" s="443">
        <v>9.0101059296237673E-4</v>
      </c>
      <c r="AQ39" s="442">
        <v>0</v>
      </c>
      <c r="AR39" s="442">
        <v>1.4900992071397267E-2</v>
      </c>
      <c r="AS39" s="442">
        <v>0</v>
      </c>
      <c r="AT39" s="442">
        <v>0</v>
      </c>
      <c r="AU39" s="442">
        <v>0</v>
      </c>
      <c r="AV39" s="442">
        <v>0</v>
      </c>
      <c r="AW39" s="443">
        <v>9.9919850387389791E-3</v>
      </c>
      <c r="AX39" s="442">
        <v>7.1338066061479178E-3</v>
      </c>
      <c r="AY39" s="443">
        <v>8.4702693545654747E-5</v>
      </c>
      <c r="AZ39" s="443">
        <v>6.1596933259067529E-3</v>
      </c>
      <c r="BA39" s="442">
        <v>5.0846414281317332E-3</v>
      </c>
      <c r="BB39" s="443">
        <v>3.7599601593625498E-3</v>
      </c>
      <c r="BC39" s="442">
        <v>1.0774829997126712E-2</v>
      </c>
      <c r="BD39" s="443">
        <v>6.3801290636795321E-3</v>
      </c>
    </row>
    <row r="40" spans="1:56" x14ac:dyDescent="0.2">
      <c r="A40" s="281" t="s">
        <v>484</v>
      </c>
      <c r="B40" s="283" t="s">
        <v>41</v>
      </c>
      <c r="C40" s="442">
        <v>1.9434628975265017E-2</v>
      </c>
      <c r="D40" s="442">
        <v>2.3076923076923078E-2</v>
      </c>
      <c r="E40" s="442">
        <v>0</v>
      </c>
      <c r="F40" s="442">
        <v>6.9444444444444448E-2</v>
      </c>
      <c r="G40" s="442">
        <v>2.5862068965517241E-2</v>
      </c>
      <c r="H40" s="442">
        <v>3.4482758620689655E-2</v>
      </c>
      <c r="I40" s="442">
        <v>1.8302828618968387E-2</v>
      </c>
      <c r="J40" s="442">
        <v>4.4546850998463901E-2</v>
      </c>
      <c r="K40" s="442">
        <v>0</v>
      </c>
      <c r="L40" s="442">
        <v>3.5852713178294575E-2</v>
      </c>
      <c r="M40" s="442">
        <v>5.3237410071942444E-2</v>
      </c>
      <c r="N40" s="442">
        <v>1.1235955056179775E-2</v>
      </c>
      <c r="O40" s="442">
        <v>1.5384615384615385E-2</v>
      </c>
      <c r="P40" s="442">
        <v>2.5771775082690188E-2</v>
      </c>
      <c r="Q40" s="442">
        <v>3.7075718015665796E-2</v>
      </c>
      <c r="R40" s="442">
        <v>3.1458531935176358E-2</v>
      </c>
      <c r="S40" s="442">
        <v>2.8968014484007241E-2</v>
      </c>
      <c r="T40" s="442">
        <v>4.5751633986928102E-2</v>
      </c>
      <c r="U40" s="442">
        <v>3.7062937062937062E-2</v>
      </c>
      <c r="V40" s="442">
        <v>3.0769230769230771E-2</v>
      </c>
      <c r="W40" s="442">
        <v>2.3041474654377881E-2</v>
      </c>
      <c r="X40" s="442">
        <v>3.1484257871064465E-2</v>
      </c>
      <c r="Y40" s="442">
        <v>9.563684442485676E-2</v>
      </c>
      <c r="Z40" s="442">
        <v>7.5471698113207544E-2</v>
      </c>
      <c r="AA40" s="442">
        <v>0.13375796178343949</v>
      </c>
      <c r="AB40" s="442">
        <v>6.1881188118811881E-2</v>
      </c>
      <c r="AC40" s="442">
        <v>8.5904920767306089E-2</v>
      </c>
      <c r="AD40" s="442">
        <v>0.11956521739130435</v>
      </c>
      <c r="AE40" s="442">
        <v>2.0048115477145148E-3</v>
      </c>
      <c r="AF40" s="442">
        <v>0.10460460460460461</v>
      </c>
      <c r="AG40" s="442">
        <v>0.13223140495867769</v>
      </c>
      <c r="AH40" s="442">
        <v>9.1861898890258933E-2</v>
      </c>
      <c r="AI40" s="442">
        <v>5.1032806804374241E-2</v>
      </c>
      <c r="AJ40" s="442">
        <v>5.1433389544688027E-2</v>
      </c>
      <c r="AK40" s="442">
        <v>8.0152671755725186E-2</v>
      </c>
      <c r="AL40" s="442">
        <v>0.15224358974358973</v>
      </c>
      <c r="AM40" s="442">
        <v>3.4554973821989528E-2</v>
      </c>
      <c r="AN40" s="442">
        <v>0</v>
      </c>
      <c r="AO40" s="442">
        <v>2.9360967184801381E-2</v>
      </c>
      <c r="AP40" s="443">
        <v>4.6706441008157795E-2</v>
      </c>
      <c r="AQ40" s="442">
        <v>3.896103896103896E-2</v>
      </c>
      <c r="AR40" s="442">
        <v>4.0001593688991595E-2</v>
      </c>
      <c r="AS40" s="442">
        <v>0</v>
      </c>
      <c r="AT40" s="442">
        <v>1.0540184453227932E-2</v>
      </c>
      <c r="AU40" s="442">
        <v>2.094972067039106E-2</v>
      </c>
      <c r="AV40" s="442">
        <v>0</v>
      </c>
      <c r="AW40" s="443">
        <v>2.8934010152284265E-2</v>
      </c>
      <c r="AX40" s="442">
        <v>5.2088938260462049E-2</v>
      </c>
      <c r="AY40" s="443">
        <v>2.9645942740979163E-3</v>
      </c>
      <c r="AZ40" s="443">
        <v>1.8888634055240654E-2</v>
      </c>
      <c r="BA40" s="442">
        <v>3.7808556478916587E-2</v>
      </c>
      <c r="BB40" s="443">
        <v>6.0931274900398409E-2</v>
      </c>
      <c r="BC40" s="442">
        <v>-6.1967244516808732E-2</v>
      </c>
      <c r="BD40" s="443">
        <v>1.5195421892122245E-2</v>
      </c>
    </row>
    <row r="41" spans="1:56" x14ac:dyDescent="0.2">
      <c r="A41" s="286">
        <v>37</v>
      </c>
      <c r="B41" s="283" t="s">
        <v>42</v>
      </c>
      <c r="C41" s="442">
        <v>0</v>
      </c>
      <c r="D41" s="442">
        <v>0</v>
      </c>
      <c r="E41" s="442">
        <v>0</v>
      </c>
      <c r="F41" s="442">
        <v>0</v>
      </c>
      <c r="G41" s="442">
        <v>0</v>
      </c>
      <c r="H41" s="442">
        <v>0</v>
      </c>
      <c r="I41" s="442">
        <v>0</v>
      </c>
      <c r="J41" s="442">
        <v>0</v>
      </c>
      <c r="K41" s="442">
        <v>0</v>
      </c>
      <c r="L41" s="442">
        <v>0</v>
      </c>
      <c r="M41" s="442">
        <v>0</v>
      </c>
      <c r="N41" s="442">
        <v>0</v>
      </c>
      <c r="O41" s="442">
        <v>0</v>
      </c>
      <c r="P41" s="442">
        <v>0</v>
      </c>
      <c r="Q41" s="442">
        <v>0</v>
      </c>
      <c r="R41" s="442">
        <v>0</v>
      </c>
      <c r="S41" s="442">
        <v>0</v>
      </c>
      <c r="T41" s="442">
        <v>0</v>
      </c>
      <c r="U41" s="442">
        <v>0</v>
      </c>
      <c r="V41" s="442">
        <v>0</v>
      </c>
      <c r="W41" s="442">
        <v>0</v>
      </c>
      <c r="X41" s="442">
        <v>7.4962518740629683E-4</v>
      </c>
      <c r="Y41" s="442">
        <v>4.4072278536800354E-4</v>
      </c>
      <c r="Z41" s="442">
        <v>0</v>
      </c>
      <c r="AA41" s="442">
        <v>0</v>
      </c>
      <c r="AB41" s="442">
        <v>0</v>
      </c>
      <c r="AC41" s="442">
        <v>8.3402835696413675E-4</v>
      </c>
      <c r="AD41" s="442">
        <v>0</v>
      </c>
      <c r="AE41" s="442">
        <v>4.0096230954290296E-4</v>
      </c>
      <c r="AF41" s="442">
        <v>0</v>
      </c>
      <c r="AG41" s="442">
        <v>0</v>
      </c>
      <c r="AH41" s="442">
        <v>6.1652281134401974E-4</v>
      </c>
      <c r="AI41" s="442">
        <v>3.0376670716889429E-3</v>
      </c>
      <c r="AJ41" s="442">
        <v>1.2647554806070826E-2</v>
      </c>
      <c r="AK41" s="442">
        <v>3.8167938931297708E-3</v>
      </c>
      <c r="AL41" s="442">
        <v>0</v>
      </c>
      <c r="AM41" s="442">
        <v>1.2565445026178011E-2</v>
      </c>
      <c r="AN41" s="442">
        <v>0</v>
      </c>
      <c r="AO41" s="442">
        <v>1.7271157167530224E-3</v>
      </c>
      <c r="AP41" s="443">
        <v>9.497138682576403E-4</v>
      </c>
      <c r="AQ41" s="442">
        <v>0.66720779220779225</v>
      </c>
      <c r="AR41" s="442">
        <v>0.11633929638631021</v>
      </c>
      <c r="AS41" s="442">
        <v>0</v>
      </c>
      <c r="AT41" s="442">
        <v>0</v>
      </c>
      <c r="AU41" s="442">
        <v>0</v>
      </c>
      <c r="AV41" s="442">
        <v>0</v>
      </c>
      <c r="AW41" s="443">
        <v>8.8992786534865087E-2</v>
      </c>
      <c r="AX41" s="442">
        <v>5.8493742731675145E-2</v>
      </c>
      <c r="AY41" s="443">
        <v>1.0291377265797052E-2</v>
      </c>
      <c r="AZ41" s="443">
        <v>5.854985092231578E-2</v>
      </c>
      <c r="BA41" s="442">
        <v>4.4481378885811017E-2</v>
      </c>
      <c r="BB41" s="443">
        <v>6.6185258964143429E-2</v>
      </c>
      <c r="BC41" s="442">
        <v>4.3865530121635861E-2</v>
      </c>
      <c r="BD41" s="443">
        <v>2.3255813953488372E-2</v>
      </c>
    </row>
    <row r="42" spans="1:56" x14ac:dyDescent="0.2">
      <c r="A42" s="287">
        <v>38</v>
      </c>
      <c r="B42" s="272" t="s">
        <v>282</v>
      </c>
      <c r="C42" s="442">
        <v>1.7667844522968198E-3</v>
      </c>
      <c r="D42" s="442">
        <v>0</v>
      </c>
      <c r="E42" s="442">
        <v>0</v>
      </c>
      <c r="F42" s="442">
        <v>0</v>
      </c>
      <c r="G42" s="442">
        <v>0</v>
      </c>
      <c r="H42" s="442">
        <v>0</v>
      </c>
      <c r="I42" s="442">
        <v>0</v>
      </c>
      <c r="J42" s="442">
        <v>1.5360983102918587E-3</v>
      </c>
      <c r="K42" s="442">
        <v>0</v>
      </c>
      <c r="L42" s="442">
        <v>4.8449612403100775E-4</v>
      </c>
      <c r="M42" s="442">
        <v>2.8776978417266188E-3</v>
      </c>
      <c r="N42" s="442">
        <v>0</v>
      </c>
      <c r="O42" s="442">
        <v>0</v>
      </c>
      <c r="P42" s="442">
        <v>8.2690187431091512E-4</v>
      </c>
      <c r="Q42" s="442">
        <v>1.0443864229765013E-3</v>
      </c>
      <c r="R42" s="442">
        <v>1.9065776930409914E-3</v>
      </c>
      <c r="S42" s="442">
        <v>2.4140012070006035E-3</v>
      </c>
      <c r="T42" s="442">
        <v>0</v>
      </c>
      <c r="U42" s="442">
        <v>1.3986013986013986E-3</v>
      </c>
      <c r="V42" s="442">
        <v>0</v>
      </c>
      <c r="W42" s="442">
        <v>0</v>
      </c>
      <c r="X42" s="442">
        <v>1.4992503748125937E-3</v>
      </c>
      <c r="Y42" s="442">
        <v>1.7628911414720142E-3</v>
      </c>
      <c r="Z42" s="442">
        <v>0</v>
      </c>
      <c r="AA42" s="442">
        <v>4.246284501061571E-3</v>
      </c>
      <c r="AB42" s="442">
        <v>5.7755775577557752E-3</v>
      </c>
      <c r="AC42" s="442">
        <v>3.336113427856547E-3</v>
      </c>
      <c r="AD42" s="442">
        <v>0</v>
      </c>
      <c r="AE42" s="442">
        <v>0</v>
      </c>
      <c r="AF42" s="442">
        <v>3.003003003003003E-3</v>
      </c>
      <c r="AG42" s="442">
        <v>0</v>
      </c>
      <c r="AH42" s="442">
        <v>5.5487053020961772E-3</v>
      </c>
      <c r="AI42" s="442">
        <v>4.8602673147023082E-3</v>
      </c>
      <c r="AJ42" s="442">
        <v>5.0590219224283303E-3</v>
      </c>
      <c r="AK42" s="442">
        <v>1.5267175572519083E-2</v>
      </c>
      <c r="AL42" s="442">
        <v>3.205128205128205E-3</v>
      </c>
      <c r="AM42" s="442">
        <v>2.0942408376963353E-3</v>
      </c>
      <c r="AN42" s="442">
        <v>0</v>
      </c>
      <c r="AO42" s="442">
        <v>0</v>
      </c>
      <c r="AP42" s="443">
        <v>1.9481310118105442E-3</v>
      </c>
      <c r="AQ42" s="442">
        <v>0</v>
      </c>
      <c r="AR42" s="442">
        <v>0</v>
      </c>
      <c r="AS42" s="442">
        <v>0</v>
      </c>
      <c r="AT42" s="442">
        <v>0</v>
      </c>
      <c r="AU42" s="442">
        <v>0</v>
      </c>
      <c r="AV42" s="442">
        <v>0</v>
      </c>
      <c r="AW42" s="443">
        <v>0</v>
      </c>
      <c r="AX42" s="442">
        <v>1.38857549511395E-3</v>
      </c>
      <c r="AY42" s="443">
        <v>0</v>
      </c>
      <c r="AZ42" s="443">
        <v>0</v>
      </c>
      <c r="BA42" s="442">
        <v>9.8491843644198216E-4</v>
      </c>
      <c r="BB42" s="443">
        <v>0</v>
      </c>
      <c r="BC42" s="442">
        <v>0</v>
      </c>
      <c r="BD42" s="443">
        <v>1.9481310118105442E-3</v>
      </c>
    </row>
    <row r="43" spans="1:56" x14ac:dyDescent="0.2">
      <c r="A43" s="287">
        <v>39</v>
      </c>
      <c r="B43" s="272" t="s">
        <v>283</v>
      </c>
      <c r="C43" s="442">
        <v>3.5335689045936395E-3</v>
      </c>
      <c r="D43" s="442">
        <v>0</v>
      </c>
      <c r="E43" s="442">
        <v>0</v>
      </c>
      <c r="F43" s="442">
        <v>2.0833333333333332E-2</v>
      </c>
      <c r="G43" s="442">
        <v>8.6206896551724137E-3</v>
      </c>
      <c r="H43" s="442">
        <v>5.7471264367816091E-3</v>
      </c>
      <c r="I43" s="442">
        <v>4.9916805324459234E-3</v>
      </c>
      <c r="J43" s="442">
        <v>1.5360983102918587E-3</v>
      </c>
      <c r="K43" s="442">
        <v>0</v>
      </c>
      <c r="L43" s="442">
        <v>1.4534883720930232E-3</v>
      </c>
      <c r="M43" s="442">
        <v>1.0071942446043165E-2</v>
      </c>
      <c r="N43" s="442">
        <v>2.8089887640449437E-3</v>
      </c>
      <c r="O43" s="442">
        <v>6.1538461538461538E-3</v>
      </c>
      <c r="P43" s="442">
        <v>4.2723263506063945E-3</v>
      </c>
      <c r="Q43" s="442">
        <v>8.3550913838120102E-3</v>
      </c>
      <c r="R43" s="442">
        <v>7.6263107721639654E-3</v>
      </c>
      <c r="S43" s="442">
        <v>3.6210018105009051E-3</v>
      </c>
      <c r="T43" s="442">
        <v>0</v>
      </c>
      <c r="U43" s="442">
        <v>2.7972027972027972E-3</v>
      </c>
      <c r="V43" s="442">
        <v>0</v>
      </c>
      <c r="W43" s="442">
        <v>0</v>
      </c>
      <c r="X43" s="442">
        <v>2.9985007496251873E-3</v>
      </c>
      <c r="Y43" s="442">
        <v>1.5866020273248127E-2</v>
      </c>
      <c r="Z43" s="442">
        <v>0</v>
      </c>
      <c r="AA43" s="442">
        <v>1.0615711252653927E-2</v>
      </c>
      <c r="AB43" s="442">
        <v>2.5577557755775578E-2</v>
      </c>
      <c r="AC43" s="442">
        <v>9.1743119266055051E-3</v>
      </c>
      <c r="AD43" s="442">
        <v>1.0869565217391304E-2</v>
      </c>
      <c r="AE43" s="442">
        <v>0</v>
      </c>
      <c r="AF43" s="442">
        <v>1.3013013013013013E-2</v>
      </c>
      <c r="AG43" s="442">
        <v>0</v>
      </c>
      <c r="AH43" s="442">
        <v>3.6991368680641184E-3</v>
      </c>
      <c r="AI43" s="442">
        <v>1.4580801944106925E-2</v>
      </c>
      <c r="AJ43" s="442">
        <v>7.5885328836424954E-3</v>
      </c>
      <c r="AK43" s="442">
        <v>1.1450381679389313E-2</v>
      </c>
      <c r="AL43" s="442">
        <v>4.807692307692308E-3</v>
      </c>
      <c r="AM43" s="442">
        <v>5.235602094240838E-3</v>
      </c>
      <c r="AN43" s="442">
        <v>0</v>
      </c>
      <c r="AO43" s="442">
        <v>0</v>
      </c>
      <c r="AP43" s="443">
        <v>6.3070741507366369E-3</v>
      </c>
      <c r="AQ43" s="442">
        <v>1.6233766233766235E-3</v>
      </c>
      <c r="AR43" s="442">
        <v>2.3785808199529863E-2</v>
      </c>
      <c r="AS43" s="442">
        <v>0</v>
      </c>
      <c r="AT43" s="442">
        <v>0</v>
      </c>
      <c r="AU43" s="442">
        <v>0</v>
      </c>
      <c r="AV43" s="442">
        <v>0</v>
      </c>
      <c r="AW43" s="443">
        <v>1.5976489446967675E-2</v>
      </c>
      <c r="AX43" s="442">
        <v>1.487511499140819E-2</v>
      </c>
      <c r="AY43" s="443">
        <v>4.2351346772827374E-5</v>
      </c>
      <c r="AZ43" s="443">
        <v>9.8129156973886834E-3</v>
      </c>
      <c r="BA43" s="442">
        <v>1.0563250230840258E-2</v>
      </c>
      <c r="BB43" s="443">
        <v>6.9472111553784861E-3</v>
      </c>
      <c r="BC43" s="442">
        <v>1.5324202662580213E-2</v>
      </c>
      <c r="BD43" s="443">
        <v>1.4099598197978814E-2</v>
      </c>
    </row>
    <row r="44" spans="1:56" x14ac:dyDescent="0.2">
      <c r="A44" s="288">
        <v>40</v>
      </c>
      <c r="B44" s="292" t="s">
        <v>43</v>
      </c>
      <c r="C44" s="444">
        <v>0.54505300353356889</v>
      </c>
      <c r="D44" s="444">
        <v>0.33076923076923076</v>
      </c>
      <c r="E44" s="444">
        <v>0</v>
      </c>
      <c r="F44" s="444">
        <v>0.35416666666666669</v>
      </c>
      <c r="G44" s="444">
        <v>0.67241379310344829</v>
      </c>
      <c r="H44" s="444">
        <v>0.60344827586206895</v>
      </c>
      <c r="I44" s="444">
        <v>0.63061564059900166</v>
      </c>
      <c r="J44" s="444">
        <v>0.68433179723502302</v>
      </c>
      <c r="K44" s="444">
        <v>0.69565217391304346</v>
      </c>
      <c r="L44" s="444">
        <v>0.66036821705426352</v>
      </c>
      <c r="M44" s="444">
        <v>0.52517985611510787</v>
      </c>
      <c r="N44" s="444">
        <v>0.7443820224719101</v>
      </c>
      <c r="O44" s="444">
        <v>0.76923076923076927</v>
      </c>
      <c r="P44" s="444">
        <v>0.55995038588754131</v>
      </c>
      <c r="Q44" s="444">
        <v>0.57284595300261099</v>
      </c>
      <c r="R44" s="444">
        <v>0.550047664442326</v>
      </c>
      <c r="S44" s="444">
        <v>0.59444779722389862</v>
      </c>
      <c r="T44" s="444">
        <v>0.64052287581699341</v>
      </c>
      <c r="U44" s="444">
        <v>0.64965034965034962</v>
      </c>
      <c r="V44" s="444">
        <v>0.61538461538461542</v>
      </c>
      <c r="W44" s="444">
        <v>0.76497695852534564</v>
      </c>
      <c r="X44" s="444">
        <v>0.59370314842578709</v>
      </c>
      <c r="Y44" s="444">
        <v>0.53768179814896433</v>
      </c>
      <c r="Z44" s="444">
        <v>0.64150943396226412</v>
      </c>
      <c r="AA44" s="444">
        <v>0.50318471337579618</v>
      </c>
      <c r="AB44" s="444">
        <v>0.33250825082508251</v>
      </c>
      <c r="AC44" s="444">
        <v>0.27522935779816515</v>
      </c>
      <c r="AD44" s="444">
        <v>0.27173913043478259</v>
      </c>
      <c r="AE44" s="444">
        <v>9.8636728147554129E-2</v>
      </c>
      <c r="AF44" s="444">
        <v>0.30180180180180183</v>
      </c>
      <c r="AG44" s="444">
        <v>0.42148760330578511</v>
      </c>
      <c r="AH44" s="444">
        <v>0.28976572133168926</v>
      </c>
      <c r="AI44" s="444">
        <v>0.21628189550425272</v>
      </c>
      <c r="AJ44" s="444">
        <v>0.39713322091062392</v>
      </c>
      <c r="AK44" s="444">
        <v>0.41603053435114506</v>
      </c>
      <c r="AL44" s="444">
        <v>0.34134615384615385</v>
      </c>
      <c r="AM44" s="444">
        <v>0.42617801047120418</v>
      </c>
      <c r="AN44" s="444">
        <v>1</v>
      </c>
      <c r="AO44" s="444">
        <v>0.68221070811744389</v>
      </c>
      <c r="AP44" s="445">
        <v>0.49148910264215268</v>
      </c>
      <c r="AQ44" s="444">
        <v>1</v>
      </c>
      <c r="AR44" s="444">
        <v>1</v>
      </c>
      <c r="AS44" s="444">
        <v>1</v>
      </c>
      <c r="AT44" s="444">
        <v>1</v>
      </c>
      <c r="AU44" s="444">
        <v>1</v>
      </c>
      <c r="AV44" s="444">
        <v>1</v>
      </c>
      <c r="AW44" s="445">
        <v>1</v>
      </c>
      <c r="AX44" s="444">
        <v>1</v>
      </c>
      <c r="AY44" s="445">
        <v>1</v>
      </c>
      <c r="AZ44" s="445">
        <v>1</v>
      </c>
      <c r="BA44" s="444">
        <v>1</v>
      </c>
      <c r="BB44" s="445">
        <v>1</v>
      </c>
      <c r="BC44" s="444">
        <v>1</v>
      </c>
      <c r="BD44" s="445">
        <v>1</v>
      </c>
    </row>
    <row r="45" spans="1:56" x14ac:dyDescent="0.2">
      <c r="A45" s="300">
        <v>41</v>
      </c>
      <c r="B45" s="301" t="s">
        <v>52</v>
      </c>
      <c r="C45" s="442">
        <v>3.5335689045936395E-3</v>
      </c>
      <c r="D45" s="442">
        <v>1.5384615384615385E-2</v>
      </c>
      <c r="E45" s="442">
        <v>0</v>
      </c>
      <c r="F45" s="442">
        <v>6.9444444444444448E-2</v>
      </c>
      <c r="G45" s="442">
        <v>8.6206896551724137E-3</v>
      </c>
      <c r="H45" s="442">
        <v>1.1494252873563218E-2</v>
      </c>
      <c r="I45" s="442">
        <v>1.4975041597337771E-2</v>
      </c>
      <c r="J45" s="442">
        <v>1.2288786482334869E-2</v>
      </c>
      <c r="K45" s="442">
        <v>0</v>
      </c>
      <c r="L45" s="442">
        <v>1.7684108527131783E-2</v>
      </c>
      <c r="M45" s="442">
        <v>1.5827338129496403E-2</v>
      </c>
      <c r="N45" s="442">
        <v>1.1235955056179775E-2</v>
      </c>
      <c r="O45" s="442">
        <v>6.1538461538461538E-3</v>
      </c>
      <c r="P45" s="442">
        <v>1.4746416758544652E-2</v>
      </c>
      <c r="Q45" s="442">
        <v>1.5665796344647518E-2</v>
      </c>
      <c r="R45" s="442">
        <v>1.2392755004766444E-2</v>
      </c>
      <c r="S45" s="442">
        <v>1.5691007845503924E-2</v>
      </c>
      <c r="T45" s="442">
        <v>1.3071895424836602E-2</v>
      </c>
      <c r="U45" s="442">
        <v>1.5384615384615385E-2</v>
      </c>
      <c r="V45" s="442">
        <v>3.0769230769230771E-2</v>
      </c>
      <c r="W45" s="442">
        <v>9.2165898617511521E-3</v>
      </c>
      <c r="X45" s="442">
        <v>1.9490254872563718E-2</v>
      </c>
      <c r="Y45" s="442">
        <v>2.1595416483032173E-2</v>
      </c>
      <c r="Z45" s="442">
        <v>1.8867924528301886E-2</v>
      </c>
      <c r="AA45" s="442">
        <v>1.4861995753715499E-2</v>
      </c>
      <c r="AB45" s="442">
        <v>2.6402640264026403E-2</v>
      </c>
      <c r="AC45" s="442">
        <v>2.3352793994995829E-2</v>
      </c>
      <c r="AD45" s="442">
        <v>3.2608695652173912E-2</v>
      </c>
      <c r="AE45" s="442">
        <v>0</v>
      </c>
      <c r="AF45" s="442">
        <v>2.2522522522522521E-2</v>
      </c>
      <c r="AG45" s="442">
        <v>0</v>
      </c>
      <c r="AH45" s="442">
        <v>1.0480887792848335E-2</v>
      </c>
      <c r="AI45" s="442">
        <v>7.2904009720534627E-3</v>
      </c>
      <c r="AJ45" s="442">
        <v>1.1804384485666104E-2</v>
      </c>
      <c r="AK45" s="442">
        <v>3.8167938931297711E-2</v>
      </c>
      <c r="AL45" s="442">
        <v>1.4423076923076924E-2</v>
      </c>
      <c r="AM45" s="442">
        <v>2.4083769633507852E-2</v>
      </c>
      <c r="AN45" s="442">
        <v>0</v>
      </c>
      <c r="AO45" s="442">
        <v>3.4542314335060447E-3</v>
      </c>
      <c r="AP45" s="443">
        <v>1.5000608790941191E-2</v>
      </c>
      <c r="AQ45" s="313"/>
      <c r="AR45" s="313"/>
      <c r="AS45" s="313"/>
      <c r="AT45" s="313"/>
      <c r="AU45" s="313"/>
      <c r="AV45" s="313"/>
      <c r="AW45" s="313"/>
      <c r="AX45" s="313"/>
      <c r="AY45" s="313"/>
      <c r="AZ45" s="313"/>
      <c r="BA45" s="313"/>
      <c r="BB45" s="313"/>
      <c r="BC45" s="313"/>
      <c r="BD45" s="313"/>
    </row>
    <row r="46" spans="1:56" x14ac:dyDescent="0.2">
      <c r="A46" s="286">
        <v>42</v>
      </c>
      <c r="B46" s="282" t="s">
        <v>53</v>
      </c>
      <c r="C46" s="442">
        <v>0.12014134275618374</v>
      </c>
      <c r="D46" s="442">
        <v>0.23846153846153847</v>
      </c>
      <c r="E46" s="442">
        <v>0</v>
      </c>
      <c r="F46" s="442">
        <v>0.35416666666666669</v>
      </c>
      <c r="G46" s="442">
        <v>0.15517241379310345</v>
      </c>
      <c r="H46" s="442">
        <v>0.2471264367816092</v>
      </c>
      <c r="I46" s="442">
        <v>0.16638935108153077</v>
      </c>
      <c r="J46" s="442">
        <v>9.6006144393241163E-2</v>
      </c>
      <c r="K46" s="442">
        <v>4.3478260869565216E-2</v>
      </c>
      <c r="L46" s="442">
        <v>0.21220930232558138</v>
      </c>
      <c r="M46" s="442">
        <v>0.21582733812949639</v>
      </c>
      <c r="N46" s="442">
        <v>5.8988764044943819E-2</v>
      </c>
      <c r="O46" s="442">
        <v>0.10153846153846154</v>
      </c>
      <c r="P46" s="442">
        <v>0.28514332965821387</v>
      </c>
      <c r="Q46" s="442">
        <v>0.19425587467362923</v>
      </c>
      <c r="R46" s="442">
        <v>0.21448999046711154</v>
      </c>
      <c r="S46" s="442">
        <v>0.20760410380205191</v>
      </c>
      <c r="T46" s="442">
        <v>0.19607843137254902</v>
      </c>
      <c r="U46" s="442">
        <v>0.19720279720279721</v>
      </c>
      <c r="V46" s="442">
        <v>0.18461538461538463</v>
      </c>
      <c r="W46" s="442">
        <v>0.12903225806451613</v>
      </c>
      <c r="X46" s="442">
        <v>0.25937031484257872</v>
      </c>
      <c r="Y46" s="442">
        <v>0.34552666372851476</v>
      </c>
      <c r="Z46" s="442">
        <v>5.6603773584905662E-2</v>
      </c>
      <c r="AA46" s="442">
        <v>0.14012738853503184</v>
      </c>
      <c r="AB46" s="442">
        <v>0.50577557755775582</v>
      </c>
      <c r="AC46" s="442">
        <v>0.42702251876563802</v>
      </c>
      <c r="AD46" s="442">
        <v>0.34782608695652173</v>
      </c>
      <c r="AE46" s="442">
        <v>2.0048115477145148E-3</v>
      </c>
      <c r="AF46" s="442">
        <v>0.36436436436436437</v>
      </c>
      <c r="AG46" s="442">
        <v>6.6115702479338845E-2</v>
      </c>
      <c r="AH46" s="442">
        <v>0.34956843403205917</v>
      </c>
      <c r="AI46" s="442">
        <v>0.58262454434993927</v>
      </c>
      <c r="AJ46" s="442">
        <v>0.49662731871838112</v>
      </c>
      <c r="AK46" s="442">
        <v>0.48091603053435117</v>
      </c>
      <c r="AL46" s="442">
        <v>0.34455128205128205</v>
      </c>
      <c r="AM46" s="442">
        <v>0.28586387434554972</v>
      </c>
      <c r="AN46" s="442">
        <v>0</v>
      </c>
      <c r="AO46" s="442">
        <v>1.0362694300518135E-2</v>
      </c>
      <c r="AP46" s="443">
        <v>0.26248630220382319</v>
      </c>
      <c r="AQ46" s="313"/>
      <c r="AR46" s="313"/>
      <c r="AS46" s="313"/>
      <c r="AT46" s="313"/>
      <c r="AU46" s="313"/>
      <c r="AV46" s="313"/>
      <c r="AW46" s="313"/>
      <c r="AX46" s="313"/>
      <c r="AY46" s="313"/>
      <c r="AZ46" s="313"/>
      <c r="BA46" s="313"/>
      <c r="BB46" s="313"/>
      <c r="BC46" s="313"/>
      <c r="BD46" s="313"/>
    </row>
    <row r="47" spans="1:56" x14ac:dyDescent="0.2">
      <c r="A47" s="286">
        <v>43</v>
      </c>
      <c r="B47" s="282" t="s">
        <v>54</v>
      </c>
      <c r="C47" s="442">
        <v>0.20053003533568906</v>
      </c>
      <c r="D47" s="442">
        <v>0.36923076923076925</v>
      </c>
      <c r="E47" s="442">
        <v>0</v>
      </c>
      <c r="F47" s="442">
        <v>4.1666666666666664E-2</v>
      </c>
      <c r="G47" s="442">
        <v>7.7586206896551727E-2</v>
      </c>
      <c r="H47" s="442">
        <v>-2.2988505747126436E-2</v>
      </c>
      <c r="I47" s="442">
        <v>9.6505823627287851E-2</v>
      </c>
      <c r="J47" s="442">
        <v>5.9907834101382486E-2</v>
      </c>
      <c r="K47" s="442">
        <v>4.3478260869565216E-2</v>
      </c>
      <c r="L47" s="442">
        <v>-7.0251937984496127E-3</v>
      </c>
      <c r="M47" s="442">
        <v>9.4964028776978418E-2</v>
      </c>
      <c r="N47" s="442">
        <v>0.10955056179775281</v>
      </c>
      <c r="O47" s="442">
        <v>8.615384615384615E-2</v>
      </c>
      <c r="P47" s="442">
        <v>2.9355016538037487E-2</v>
      </c>
      <c r="Q47" s="442">
        <v>0.10600522193211488</v>
      </c>
      <c r="R47" s="442">
        <v>0.11058150619637751</v>
      </c>
      <c r="S47" s="442">
        <v>2.3536511768255886E-2</v>
      </c>
      <c r="T47" s="442">
        <v>-3.9215686274509803E-2</v>
      </c>
      <c r="U47" s="442">
        <v>-2.2377622377622378E-2</v>
      </c>
      <c r="V47" s="442">
        <v>-4.6153846153846156E-2</v>
      </c>
      <c r="W47" s="442">
        <v>1.3824884792626729E-2</v>
      </c>
      <c r="X47" s="442">
        <v>7.4962518740629685E-3</v>
      </c>
      <c r="Y47" s="442">
        <v>2.6002644336712209E-2</v>
      </c>
      <c r="Z47" s="442">
        <v>5.6603773584905662E-2</v>
      </c>
      <c r="AA47" s="442">
        <v>0.12738853503184713</v>
      </c>
      <c r="AB47" s="442">
        <v>3.4653465346534656E-2</v>
      </c>
      <c r="AC47" s="442">
        <v>0.1359466221851543</v>
      </c>
      <c r="AD47" s="442">
        <v>0.27173913043478259</v>
      </c>
      <c r="AE47" s="442">
        <v>0.48997594226142743</v>
      </c>
      <c r="AF47" s="442">
        <v>0.13663663663663664</v>
      </c>
      <c r="AG47" s="442">
        <v>0.256198347107438</v>
      </c>
      <c r="AH47" s="442">
        <v>0</v>
      </c>
      <c r="AI47" s="442">
        <v>6.6828675577156743E-3</v>
      </c>
      <c r="AJ47" s="442">
        <v>3.0354131534569982E-2</v>
      </c>
      <c r="AK47" s="442">
        <v>-1.5267175572519083E-2</v>
      </c>
      <c r="AL47" s="442">
        <v>9.6153846153846159E-2</v>
      </c>
      <c r="AM47" s="442">
        <v>0.1099476439790576</v>
      </c>
      <c r="AN47" s="442">
        <v>0</v>
      </c>
      <c r="AO47" s="442">
        <v>0.25734024179620035</v>
      </c>
      <c r="AP47" s="443">
        <v>8.0482162425423109E-2</v>
      </c>
      <c r="AQ47" s="313"/>
      <c r="AR47" s="313"/>
      <c r="AS47" s="313"/>
      <c r="AT47" s="313"/>
      <c r="AU47" s="313"/>
      <c r="AV47" s="313"/>
      <c r="AW47" s="313"/>
      <c r="AX47" s="313"/>
      <c r="AY47" s="313"/>
      <c r="AZ47" s="313"/>
      <c r="BA47" s="313"/>
      <c r="BB47" s="313"/>
      <c r="BC47" s="313"/>
      <c r="BD47" s="313"/>
    </row>
    <row r="48" spans="1:56" x14ac:dyDescent="0.2">
      <c r="A48" s="286">
        <v>44</v>
      </c>
      <c r="B48" s="282" t="s">
        <v>55</v>
      </c>
      <c r="C48" s="442">
        <v>0.16077738515901061</v>
      </c>
      <c r="D48" s="442">
        <v>6.1538461538461542E-2</v>
      </c>
      <c r="E48" s="442">
        <v>0</v>
      </c>
      <c r="F48" s="442">
        <v>0.1111111111111111</v>
      </c>
      <c r="G48" s="442">
        <v>6.0344827586206899E-2</v>
      </c>
      <c r="H48" s="442">
        <v>0.11494252873563218</v>
      </c>
      <c r="I48" s="442">
        <v>6.3227953410981697E-2</v>
      </c>
      <c r="J48" s="442">
        <v>0.12826420890937021</v>
      </c>
      <c r="K48" s="442">
        <v>8.6956521739130432E-2</v>
      </c>
      <c r="L48" s="442">
        <v>7.9941860465116282E-2</v>
      </c>
      <c r="M48" s="442">
        <v>0.11654676258992806</v>
      </c>
      <c r="N48" s="442">
        <v>5.6179775280898875E-2</v>
      </c>
      <c r="O48" s="442">
        <v>3.0769230769230771E-2</v>
      </c>
      <c r="P48" s="442">
        <v>8.3241455347298793E-2</v>
      </c>
      <c r="Q48" s="442">
        <v>0.10496083550913839</v>
      </c>
      <c r="R48" s="442">
        <v>0.10295519542421354</v>
      </c>
      <c r="S48" s="442">
        <v>0.14302957151478576</v>
      </c>
      <c r="T48" s="442">
        <v>0.18300653594771241</v>
      </c>
      <c r="U48" s="442">
        <v>0.15664335664335666</v>
      </c>
      <c r="V48" s="442">
        <v>0.18461538461538463</v>
      </c>
      <c r="W48" s="442">
        <v>7.3732718894009217E-2</v>
      </c>
      <c r="X48" s="442">
        <v>9.6701649175412296E-2</v>
      </c>
      <c r="Y48" s="442">
        <v>3.6579991185544294E-2</v>
      </c>
      <c r="Z48" s="442">
        <v>0.18867924528301888</v>
      </c>
      <c r="AA48" s="442">
        <v>0.21656050955414013</v>
      </c>
      <c r="AB48" s="442">
        <v>8.0858085808580851E-2</v>
      </c>
      <c r="AC48" s="442">
        <v>9.5913261050875734E-2</v>
      </c>
      <c r="AD48" s="442">
        <v>7.6086956521739135E-2</v>
      </c>
      <c r="AE48" s="442">
        <v>0.36647955092221329</v>
      </c>
      <c r="AF48" s="442">
        <v>9.7097097097097101E-2</v>
      </c>
      <c r="AG48" s="442">
        <v>0.21487603305785125</v>
      </c>
      <c r="AH48" s="442">
        <v>0.34833538840937117</v>
      </c>
      <c r="AI48" s="442">
        <v>0.17800729040097205</v>
      </c>
      <c r="AJ48" s="442">
        <v>5.9865092748735242E-2</v>
      </c>
      <c r="AK48" s="442">
        <v>6.1068702290076333E-2</v>
      </c>
      <c r="AL48" s="442">
        <v>0.15544871794871795</v>
      </c>
      <c r="AM48" s="442">
        <v>0.10052356020942409</v>
      </c>
      <c r="AN48" s="442">
        <v>0</v>
      </c>
      <c r="AO48" s="442">
        <v>3.6269430051813469E-2</v>
      </c>
      <c r="AP48" s="443">
        <v>0.12536223061000853</v>
      </c>
      <c r="AQ48" s="313"/>
      <c r="AR48" s="313"/>
      <c r="AS48" s="313"/>
      <c r="AT48" s="313"/>
      <c r="AU48" s="313"/>
      <c r="AV48" s="313"/>
      <c r="AW48" s="313"/>
      <c r="AX48" s="313"/>
      <c r="AY48" s="313"/>
      <c r="AZ48" s="313"/>
      <c r="BA48" s="313"/>
      <c r="BB48" s="313"/>
      <c r="BC48" s="313"/>
      <c r="BD48" s="313"/>
    </row>
    <row r="49" spans="1:56" x14ac:dyDescent="0.2">
      <c r="A49" s="286">
        <v>45</v>
      </c>
      <c r="B49" s="282" t="s">
        <v>56</v>
      </c>
      <c r="C49" s="442">
        <v>3.9752650176678443E-2</v>
      </c>
      <c r="D49" s="442">
        <v>2.3076923076923078E-2</v>
      </c>
      <c r="E49" s="442">
        <v>0</v>
      </c>
      <c r="F49" s="442">
        <v>6.9444444444444448E-2</v>
      </c>
      <c r="G49" s="442">
        <v>3.4482758620689655E-2</v>
      </c>
      <c r="H49" s="442">
        <v>4.5977011494252873E-2</v>
      </c>
      <c r="I49" s="442">
        <v>2.8286189683860232E-2</v>
      </c>
      <c r="J49" s="442">
        <v>1.9201228878648235E-2</v>
      </c>
      <c r="K49" s="442">
        <v>0.13043478260869565</v>
      </c>
      <c r="L49" s="442">
        <v>3.6821705426356592E-2</v>
      </c>
      <c r="M49" s="442">
        <v>3.1654676258992806E-2</v>
      </c>
      <c r="N49" s="442">
        <v>1.9662921348314606E-2</v>
      </c>
      <c r="O49" s="442">
        <v>6.1538461538461538E-3</v>
      </c>
      <c r="P49" s="442">
        <v>2.7563395810363836E-2</v>
      </c>
      <c r="Q49" s="442">
        <v>6.2663185378590081E-3</v>
      </c>
      <c r="R49" s="442">
        <v>9.5328884652049577E-3</v>
      </c>
      <c r="S49" s="442">
        <v>1.5691007845503924E-2</v>
      </c>
      <c r="T49" s="442">
        <v>6.5359477124183009E-3</v>
      </c>
      <c r="U49" s="442">
        <v>3.4965034965034965E-3</v>
      </c>
      <c r="V49" s="442">
        <v>3.0769230769230771E-2</v>
      </c>
      <c r="W49" s="442">
        <v>9.2165898617511521E-3</v>
      </c>
      <c r="X49" s="442">
        <v>2.3238380809595203E-2</v>
      </c>
      <c r="Y49" s="442">
        <v>3.7020713970912299E-2</v>
      </c>
      <c r="Z49" s="442">
        <v>3.7735849056603772E-2</v>
      </c>
      <c r="AA49" s="442">
        <v>4.6709129511677279E-2</v>
      </c>
      <c r="AB49" s="442">
        <v>1.9801980198019802E-2</v>
      </c>
      <c r="AC49" s="442">
        <v>4.3369474562135114E-2</v>
      </c>
      <c r="AD49" s="442">
        <v>1.0869565217391304E-2</v>
      </c>
      <c r="AE49" s="442">
        <v>4.2902967121090617E-2</v>
      </c>
      <c r="AF49" s="442">
        <v>8.1581581581581575E-2</v>
      </c>
      <c r="AG49" s="442">
        <v>4.1322314049586778E-2</v>
      </c>
      <c r="AH49" s="442">
        <v>1.8495684340320592E-3</v>
      </c>
      <c r="AI49" s="442">
        <v>1.0328068043742407E-2</v>
      </c>
      <c r="AJ49" s="442">
        <v>1.433389544688027E-2</v>
      </c>
      <c r="AK49" s="442">
        <v>3.4351145038167941E-2</v>
      </c>
      <c r="AL49" s="442">
        <v>4.807692307692308E-2</v>
      </c>
      <c r="AM49" s="442">
        <v>5.3403141361256547E-2</v>
      </c>
      <c r="AN49" s="442">
        <v>0</v>
      </c>
      <c r="AO49" s="442">
        <v>1.3816925734024179E-2</v>
      </c>
      <c r="AP49" s="443">
        <v>2.8783635699500792E-2</v>
      </c>
      <c r="AQ49" s="313"/>
      <c r="AR49" s="313"/>
      <c r="AS49" s="313"/>
      <c r="AT49" s="313"/>
      <c r="AU49" s="313"/>
      <c r="AV49" s="313"/>
      <c r="AW49" s="313"/>
      <c r="AX49" s="313"/>
      <c r="AY49" s="313"/>
      <c r="AZ49" s="313"/>
      <c r="BA49" s="313"/>
      <c r="BB49" s="313"/>
      <c r="BC49" s="313"/>
      <c r="BD49" s="313"/>
    </row>
    <row r="50" spans="1:56" x14ac:dyDescent="0.2">
      <c r="A50" s="286">
        <v>46</v>
      </c>
      <c r="B50" s="282" t="s">
        <v>204</v>
      </c>
      <c r="C50" s="442">
        <v>-6.9787985865724378E-2</v>
      </c>
      <c r="D50" s="442">
        <v>-3.8461538461538464E-2</v>
      </c>
      <c r="E50" s="442">
        <v>0</v>
      </c>
      <c r="F50" s="442">
        <v>0</v>
      </c>
      <c r="G50" s="442">
        <v>-8.6206896551724137E-3</v>
      </c>
      <c r="H50" s="442">
        <v>0</v>
      </c>
      <c r="I50" s="442">
        <v>0</v>
      </c>
      <c r="J50" s="442">
        <v>0</v>
      </c>
      <c r="K50" s="442">
        <v>0</v>
      </c>
      <c r="L50" s="442">
        <v>0</v>
      </c>
      <c r="M50" s="442">
        <v>0</v>
      </c>
      <c r="N50" s="442">
        <v>0</v>
      </c>
      <c r="O50" s="442">
        <v>0</v>
      </c>
      <c r="P50" s="442">
        <v>0</v>
      </c>
      <c r="Q50" s="442">
        <v>0</v>
      </c>
      <c r="R50" s="442">
        <v>0</v>
      </c>
      <c r="S50" s="442">
        <v>0</v>
      </c>
      <c r="T50" s="442">
        <v>0</v>
      </c>
      <c r="U50" s="442">
        <v>0</v>
      </c>
      <c r="V50" s="442">
        <v>0</v>
      </c>
      <c r="W50" s="442">
        <v>0</v>
      </c>
      <c r="X50" s="442">
        <v>0</v>
      </c>
      <c r="Y50" s="442">
        <v>-4.4072278536800352E-3</v>
      </c>
      <c r="Z50" s="442">
        <v>0</v>
      </c>
      <c r="AA50" s="442">
        <v>-4.8832271762208071E-2</v>
      </c>
      <c r="AB50" s="442">
        <v>0</v>
      </c>
      <c r="AC50" s="442">
        <v>-8.3402835696413675E-4</v>
      </c>
      <c r="AD50" s="442">
        <v>-1.0869565217391304E-2</v>
      </c>
      <c r="AE50" s="442">
        <v>0</v>
      </c>
      <c r="AF50" s="442">
        <v>-4.004004004004004E-3</v>
      </c>
      <c r="AG50" s="442">
        <v>0</v>
      </c>
      <c r="AH50" s="442">
        <v>0</v>
      </c>
      <c r="AI50" s="442">
        <v>-1.215066828675577E-3</v>
      </c>
      <c r="AJ50" s="442">
        <v>-1.0118043844856661E-2</v>
      </c>
      <c r="AK50" s="442">
        <v>-1.5267175572519083E-2</v>
      </c>
      <c r="AL50" s="442">
        <v>0</v>
      </c>
      <c r="AM50" s="442">
        <v>0</v>
      </c>
      <c r="AN50" s="442">
        <v>0</v>
      </c>
      <c r="AO50" s="442">
        <v>-3.4542314335060447E-3</v>
      </c>
      <c r="AP50" s="443">
        <v>-3.6040423718495069E-3</v>
      </c>
      <c r="AQ50" s="313"/>
      <c r="AR50" s="313"/>
      <c r="AS50" s="313"/>
      <c r="AT50" s="313"/>
      <c r="AU50" s="313"/>
      <c r="AV50" s="313"/>
      <c r="AW50" s="313"/>
      <c r="AX50" s="313"/>
      <c r="AY50" s="313"/>
      <c r="AZ50" s="313"/>
      <c r="BA50" s="313"/>
      <c r="BB50" s="313"/>
      <c r="BC50" s="313"/>
      <c r="BD50" s="313"/>
    </row>
    <row r="51" spans="1:56" x14ac:dyDescent="0.2">
      <c r="A51" s="288">
        <v>47</v>
      </c>
      <c r="B51" s="289" t="s">
        <v>58</v>
      </c>
      <c r="C51" s="444">
        <v>0.45494699646643111</v>
      </c>
      <c r="D51" s="444">
        <v>0.66923076923076918</v>
      </c>
      <c r="E51" s="444">
        <v>0</v>
      </c>
      <c r="F51" s="444">
        <v>0.64583333333333337</v>
      </c>
      <c r="G51" s="444">
        <v>0.32758620689655171</v>
      </c>
      <c r="H51" s="444">
        <v>0.39655172413793105</v>
      </c>
      <c r="I51" s="444">
        <v>0.36938435940099834</v>
      </c>
      <c r="J51" s="444">
        <v>0.31566820276497698</v>
      </c>
      <c r="K51" s="444">
        <v>0.30434782608695654</v>
      </c>
      <c r="L51" s="444">
        <v>0.33963178294573643</v>
      </c>
      <c r="M51" s="444">
        <v>0.47482014388489208</v>
      </c>
      <c r="N51" s="444">
        <v>0.2556179775280899</v>
      </c>
      <c r="O51" s="444">
        <v>0.23076923076923078</v>
      </c>
      <c r="P51" s="444">
        <v>0.44004961411245863</v>
      </c>
      <c r="Q51" s="444">
        <v>0.42715404699738901</v>
      </c>
      <c r="R51" s="444">
        <v>0.449952335557674</v>
      </c>
      <c r="S51" s="444">
        <v>0.40555220277610138</v>
      </c>
      <c r="T51" s="444">
        <v>0.35947712418300654</v>
      </c>
      <c r="U51" s="444">
        <v>0.35034965034965038</v>
      </c>
      <c r="V51" s="444">
        <v>0.38461538461538464</v>
      </c>
      <c r="W51" s="444">
        <v>0.23502304147465439</v>
      </c>
      <c r="X51" s="444">
        <v>0.40629685157421291</v>
      </c>
      <c r="Y51" s="444">
        <v>0.46231820185103573</v>
      </c>
      <c r="Z51" s="444">
        <v>0.35849056603773582</v>
      </c>
      <c r="AA51" s="444">
        <v>0.49681528662420382</v>
      </c>
      <c r="AB51" s="444">
        <v>0.66749174917491749</v>
      </c>
      <c r="AC51" s="444">
        <v>0.72477064220183485</v>
      </c>
      <c r="AD51" s="444">
        <v>0.72826086956521741</v>
      </c>
      <c r="AE51" s="444">
        <v>0.90136327185244591</v>
      </c>
      <c r="AF51" s="444">
        <v>0.69819819819819817</v>
      </c>
      <c r="AG51" s="444">
        <v>0.57851239669421484</v>
      </c>
      <c r="AH51" s="444">
        <v>0.71023427866831068</v>
      </c>
      <c r="AI51" s="444">
        <v>0.7837181044957473</v>
      </c>
      <c r="AJ51" s="444">
        <v>0.60286677908937603</v>
      </c>
      <c r="AK51" s="444">
        <v>0.58396946564885499</v>
      </c>
      <c r="AL51" s="444">
        <v>0.65865384615384615</v>
      </c>
      <c r="AM51" s="444">
        <v>0.57382198952879582</v>
      </c>
      <c r="AN51" s="444">
        <v>0</v>
      </c>
      <c r="AO51" s="444">
        <v>0.31778929188255611</v>
      </c>
      <c r="AP51" s="445">
        <v>0.50851089735784727</v>
      </c>
      <c r="AQ51" s="313"/>
      <c r="AR51" s="313"/>
      <c r="AS51" s="313"/>
      <c r="AT51" s="313"/>
      <c r="AU51" s="313"/>
      <c r="AV51" s="313"/>
      <c r="AW51" s="313"/>
      <c r="AX51" s="313"/>
      <c r="AY51" s="313"/>
      <c r="AZ51" s="313"/>
      <c r="BA51" s="313"/>
      <c r="BB51" s="313"/>
      <c r="BC51" s="313"/>
      <c r="BD51" s="313"/>
    </row>
    <row r="52" spans="1:56" x14ac:dyDescent="0.2">
      <c r="A52" s="304">
        <v>48</v>
      </c>
      <c r="B52" s="305" t="s">
        <v>439</v>
      </c>
      <c r="C52" s="444">
        <v>1</v>
      </c>
      <c r="D52" s="444">
        <v>1</v>
      </c>
      <c r="E52" s="444">
        <v>0</v>
      </c>
      <c r="F52" s="444">
        <v>1</v>
      </c>
      <c r="G52" s="444">
        <v>1</v>
      </c>
      <c r="H52" s="444">
        <v>1</v>
      </c>
      <c r="I52" s="444">
        <v>1</v>
      </c>
      <c r="J52" s="444">
        <v>1</v>
      </c>
      <c r="K52" s="444">
        <v>1</v>
      </c>
      <c r="L52" s="444">
        <v>1</v>
      </c>
      <c r="M52" s="444">
        <v>1</v>
      </c>
      <c r="N52" s="444">
        <v>1</v>
      </c>
      <c r="O52" s="444">
        <v>1</v>
      </c>
      <c r="P52" s="444">
        <v>1</v>
      </c>
      <c r="Q52" s="444">
        <v>1</v>
      </c>
      <c r="R52" s="444">
        <v>1</v>
      </c>
      <c r="S52" s="444">
        <v>1</v>
      </c>
      <c r="T52" s="444">
        <v>1</v>
      </c>
      <c r="U52" s="444">
        <v>1</v>
      </c>
      <c r="V52" s="444">
        <v>1</v>
      </c>
      <c r="W52" s="444">
        <v>1</v>
      </c>
      <c r="X52" s="444">
        <v>1</v>
      </c>
      <c r="Y52" s="444">
        <v>1</v>
      </c>
      <c r="Z52" s="444">
        <v>1</v>
      </c>
      <c r="AA52" s="444">
        <v>1</v>
      </c>
      <c r="AB52" s="444">
        <v>1</v>
      </c>
      <c r="AC52" s="444">
        <v>1</v>
      </c>
      <c r="AD52" s="444">
        <v>1</v>
      </c>
      <c r="AE52" s="444">
        <v>1</v>
      </c>
      <c r="AF52" s="444">
        <v>1</v>
      </c>
      <c r="AG52" s="444">
        <v>1</v>
      </c>
      <c r="AH52" s="444">
        <v>1</v>
      </c>
      <c r="AI52" s="444">
        <v>1</v>
      </c>
      <c r="AJ52" s="444">
        <v>1</v>
      </c>
      <c r="AK52" s="444">
        <v>1</v>
      </c>
      <c r="AL52" s="444">
        <v>1</v>
      </c>
      <c r="AM52" s="444">
        <v>1</v>
      </c>
      <c r="AN52" s="444">
        <v>1</v>
      </c>
      <c r="AO52" s="444">
        <v>1</v>
      </c>
      <c r="AP52" s="445">
        <v>1</v>
      </c>
      <c r="AQ52" s="313"/>
      <c r="AR52" s="313"/>
      <c r="AS52" s="313"/>
      <c r="AT52" s="313"/>
      <c r="AU52" s="313"/>
      <c r="AV52" s="313"/>
      <c r="AW52" s="313"/>
      <c r="AX52" s="313"/>
      <c r="AY52" s="313"/>
      <c r="AZ52" s="313"/>
      <c r="BA52" s="313"/>
      <c r="BB52" s="313"/>
      <c r="BC52" s="313"/>
      <c r="BD52" s="313"/>
    </row>
    <row r="53" spans="1:56" x14ac:dyDescent="0.2">
      <c r="A53" s="56" t="s">
        <v>485</v>
      </c>
      <c r="B53" s="56"/>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314"/>
      <c r="AV62" s="314"/>
      <c r="AW62" s="314"/>
      <c r="AX62" s="314"/>
      <c r="AY62" s="314"/>
      <c r="AZ62" s="314"/>
      <c r="BA62" s="314"/>
      <c r="BB62" s="314"/>
      <c r="BC62" s="314"/>
      <c r="BD62" s="314"/>
    </row>
    <row r="63" spans="1:56" x14ac:dyDescent="0.2">
      <c r="AU63" s="314"/>
      <c r="AV63" s="314"/>
      <c r="AW63" s="314"/>
      <c r="AX63" s="314"/>
      <c r="AY63" s="314"/>
      <c r="AZ63" s="314"/>
      <c r="BA63" s="314"/>
      <c r="BB63" s="314"/>
      <c r="BC63" s="314"/>
      <c r="BD63" s="314"/>
    </row>
    <row r="64" spans="1:56" x14ac:dyDescent="0.2">
      <c r="AU64" s="314"/>
      <c r="AV64" s="314"/>
      <c r="AW64" s="314"/>
      <c r="AX64" s="314"/>
      <c r="AY64" s="314"/>
      <c r="AZ64" s="314"/>
      <c r="BA64" s="314"/>
      <c r="BB64" s="314"/>
      <c r="BC64" s="314"/>
      <c r="BD64" s="314"/>
    </row>
    <row r="65" spans="47:56" x14ac:dyDescent="0.2">
      <c r="AU65" s="314"/>
      <c r="AV65" s="314"/>
      <c r="AW65" s="314"/>
      <c r="AX65" s="314"/>
      <c r="AY65" s="314"/>
      <c r="AZ65" s="314"/>
      <c r="BA65" s="314"/>
      <c r="BB65" s="314"/>
      <c r="BC65" s="314"/>
      <c r="BD65" s="314"/>
    </row>
    <row r="66" spans="47:56" x14ac:dyDescent="0.2">
      <c r="AU66" s="314"/>
      <c r="AV66" s="314"/>
      <c r="AW66" s="314"/>
      <c r="AX66" s="314"/>
      <c r="AY66" s="314"/>
      <c r="AZ66" s="314"/>
      <c r="BA66" s="314"/>
      <c r="BB66" s="314"/>
      <c r="BC66" s="314"/>
      <c r="BD66" s="314"/>
    </row>
    <row r="67" spans="47:56" x14ac:dyDescent="0.2">
      <c r="AU67" s="314"/>
      <c r="AV67" s="314"/>
      <c r="AW67" s="314"/>
      <c r="AX67" s="314"/>
      <c r="AY67" s="314"/>
      <c r="AZ67" s="314"/>
      <c r="BA67" s="314"/>
      <c r="BB67" s="314"/>
      <c r="BC67" s="314"/>
      <c r="BD67" s="314"/>
    </row>
    <row r="68" spans="47:56" x14ac:dyDescent="0.2">
      <c r="AU68" s="314"/>
      <c r="AV68" s="314"/>
      <c r="AW68" s="314"/>
      <c r="AX68" s="314"/>
      <c r="AY68" s="314"/>
      <c r="AZ68" s="314"/>
      <c r="BA68" s="314"/>
      <c r="BB68" s="314"/>
      <c r="BC68" s="314"/>
      <c r="BD68" s="314"/>
    </row>
    <row r="69" spans="47:56" x14ac:dyDescent="0.2">
      <c r="AU69" s="314"/>
      <c r="AV69" s="314"/>
      <c r="AW69" s="314"/>
      <c r="AX69" s="314"/>
      <c r="AY69" s="314"/>
      <c r="AZ69" s="314"/>
      <c r="BA69" s="314"/>
      <c r="BB69" s="314"/>
      <c r="BC69" s="314"/>
      <c r="BD69" s="314"/>
    </row>
    <row r="70" spans="47:56" x14ac:dyDescent="0.2">
      <c r="AU70" s="314"/>
      <c r="AV70" s="314"/>
      <c r="AW70" s="314"/>
      <c r="AX70" s="314"/>
      <c r="AY70" s="314"/>
      <c r="AZ70" s="314"/>
      <c r="BA70" s="314"/>
      <c r="BB70" s="314"/>
      <c r="BC70" s="314"/>
      <c r="BD70" s="314"/>
    </row>
    <row r="71" spans="47:56" x14ac:dyDescent="0.2">
      <c r="AU71" s="314"/>
      <c r="AV71" s="314"/>
      <c r="AW71" s="314"/>
      <c r="AX71" s="314"/>
      <c r="AY71" s="314"/>
      <c r="AZ71" s="314"/>
      <c r="BA71" s="314"/>
      <c r="BB71" s="314"/>
      <c r="BC71" s="314"/>
      <c r="BD71" s="314"/>
    </row>
    <row r="72" spans="47:56" x14ac:dyDescent="0.2">
      <c r="AU72" s="314"/>
      <c r="AV72" s="314"/>
      <c r="AW72" s="314"/>
      <c r="AX72" s="314"/>
      <c r="AY72" s="314"/>
      <c r="AZ72" s="314"/>
      <c r="BA72" s="314"/>
      <c r="BB72" s="314"/>
      <c r="BC72" s="314"/>
      <c r="BD72" s="314"/>
    </row>
    <row r="73" spans="47:56" x14ac:dyDescent="0.2">
      <c r="AU73" s="314"/>
      <c r="AV73" s="314"/>
      <c r="AW73" s="314"/>
      <c r="AX73" s="314"/>
      <c r="AY73" s="314"/>
      <c r="AZ73" s="314"/>
      <c r="BA73" s="314"/>
      <c r="BB73" s="314"/>
      <c r="BC73" s="314"/>
      <c r="BD73" s="314"/>
    </row>
    <row r="74" spans="47:56" x14ac:dyDescent="0.2">
      <c r="AU74" s="314"/>
      <c r="AV74" s="314"/>
      <c r="AW74" s="314"/>
      <c r="AX74" s="314"/>
      <c r="AY74" s="314"/>
      <c r="AZ74" s="314"/>
      <c r="BA74" s="314"/>
      <c r="BB74" s="314"/>
      <c r="BC74" s="314"/>
      <c r="BD74" s="314"/>
    </row>
    <row r="75" spans="47:56" x14ac:dyDescent="0.2">
      <c r="AU75" s="314"/>
      <c r="AV75" s="314"/>
      <c r="AW75" s="314"/>
      <c r="AX75" s="314"/>
      <c r="AY75" s="314"/>
      <c r="AZ75" s="314"/>
      <c r="BA75" s="314"/>
      <c r="BB75" s="314"/>
      <c r="BC75" s="314"/>
      <c r="BD75" s="314"/>
    </row>
    <row r="76" spans="47:56" x14ac:dyDescent="0.2">
      <c r="AU76" s="314"/>
      <c r="AV76" s="314"/>
      <c r="AW76" s="314"/>
      <c r="AX76" s="314"/>
      <c r="AY76" s="314"/>
      <c r="AZ76" s="314"/>
      <c r="BA76" s="314"/>
      <c r="BB76" s="314"/>
      <c r="BC76" s="314"/>
      <c r="BD76" s="314"/>
    </row>
    <row r="77" spans="47:56" x14ac:dyDescent="0.2">
      <c r="AU77" s="314"/>
      <c r="AV77" s="314"/>
      <c r="AW77" s="314"/>
      <c r="AX77" s="314"/>
      <c r="AY77" s="314"/>
      <c r="AZ77" s="314"/>
      <c r="BA77" s="314"/>
      <c r="BB77" s="314"/>
      <c r="BC77" s="314"/>
      <c r="BD77" s="314"/>
    </row>
    <row r="78" spans="47:56" x14ac:dyDescent="0.2">
      <c r="AU78" s="314"/>
      <c r="AV78" s="314"/>
      <c r="AW78" s="314"/>
      <c r="AX78" s="314"/>
      <c r="AY78" s="314"/>
      <c r="AZ78" s="314"/>
      <c r="BA78" s="314"/>
      <c r="BB78" s="314"/>
      <c r="BC78" s="314"/>
      <c r="BD78" s="314"/>
    </row>
    <row r="79" spans="47:56" x14ac:dyDescent="0.2">
      <c r="AU79" s="314"/>
      <c r="AV79" s="314"/>
      <c r="AW79" s="314"/>
      <c r="AX79" s="314"/>
      <c r="AY79" s="314"/>
      <c r="AZ79" s="314"/>
      <c r="BA79" s="314"/>
      <c r="BB79" s="314"/>
      <c r="BC79" s="314"/>
      <c r="BD79" s="314"/>
    </row>
    <row r="80" spans="47:56" x14ac:dyDescent="0.2">
      <c r="AU80" s="314"/>
      <c r="AV80" s="314"/>
      <c r="AW80" s="314"/>
      <c r="AX80" s="314"/>
      <c r="AY80" s="314"/>
      <c r="AZ80" s="314"/>
      <c r="BA80" s="314"/>
      <c r="BB80" s="314"/>
      <c r="BC80" s="314"/>
      <c r="BD80" s="314"/>
    </row>
    <row r="81" spans="47:56" x14ac:dyDescent="0.2">
      <c r="AU81" s="314"/>
      <c r="AV81" s="314"/>
      <c r="AW81" s="314"/>
      <c r="AX81" s="314"/>
      <c r="AY81" s="314"/>
      <c r="AZ81" s="314"/>
      <c r="BA81" s="314"/>
      <c r="BB81" s="314"/>
      <c r="BC81" s="314"/>
      <c r="BD81" s="314"/>
    </row>
    <row r="82" spans="47:56" x14ac:dyDescent="0.2">
      <c r="AU82" s="314"/>
      <c r="AV82" s="314"/>
      <c r="AW82" s="314"/>
      <c r="AX82" s="314"/>
      <c r="AY82" s="314"/>
      <c r="AZ82" s="314"/>
      <c r="BA82" s="314"/>
      <c r="BB82" s="314"/>
      <c r="BC82" s="314"/>
      <c r="BD82" s="314"/>
    </row>
    <row r="83" spans="47:56" x14ac:dyDescent="0.2">
      <c r="AU83" s="314"/>
      <c r="AV83" s="314"/>
      <c r="AW83" s="314"/>
      <c r="AX83" s="314"/>
      <c r="AY83" s="314"/>
      <c r="AZ83" s="314"/>
      <c r="BA83" s="314"/>
      <c r="BB83" s="314"/>
      <c r="BC83" s="314"/>
      <c r="BD83" s="314"/>
    </row>
    <row r="84" spans="47:56" x14ac:dyDescent="0.2">
      <c r="AU84" s="314"/>
      <c r="AV84" s="314"/>
      <c r="AW84" s="314"/>
      <c r="AX84" s="314"/>
      <c r="AY84" s="314"/>
      <c r="AZ84" s="314"/>
      <c r="BA84" s="314"/>
      <c r="BB84" s="314"/>
      <c r="BC84" s="314"/>
      <c r="BD84" s="314"/>
    </row>
    <row r="85" spans="47:56" x14ac:dyDescent="0.2">
      <c r="AU85" s="314"/>
      <c r="AV85" s="314"/>
      <c r="AW85" s="314"/>
      <c r="AX85" s="314"/>
      <c r="AY85" s="314"/>
      <c r="AZ85" s="314"/>
      <c r="BA85" s="314"/>
      <c r="BB85" s="314"/>
      <c r="BC85" s="314"/>
      <c r="BD85" s="314"/>
    </row>
    <row r="86" spans="47:56" x14ac:dyDescent="0.2">
      <c r="AU86" s="314"/>
      <c r="AV86" s="314"/>
      <c r="AW86" s="314"/>
      <c r="AX86" s="314"/>
      <c r="AY86" s="314"/>
      <c r="AZ86" s="314"/>
      <c r="BA86" s="314"/>
      <c r="BB86" s="314"/>
      <c r="BC86" s="314"/>
      <c r="BD86" s="314"/>
    </row>
    <row r="87" spans="47:56" x14ac:dyDescent="0.2">
      <c r="AU87" s="314"/>
      <c r="AV87" s="314"/>
      <c r="AW87" s="314"/>
      <c r="AX87" s="314"/>
      <c r="AY87" s="314"/>
      <c r="AZ87" s="314"/>
      <c r="BA87" s="314"/>
      <c r="BB87" s="314"/>
      <c r="BC87" s="314"/>
      <c r="BD87" s="314"/>
    </row>
    <row r="88" spans="47:56" x14ac:dyDescent="0.2">
      <c r="AU88" s="314"/>
      <c r="AV88" s="314"/>
      <c r="AW88" s="314"/>
      <c r="AX88" s="314"/>
      <c r="AY88" s="314"/>
      <c r="AZ88" s="314"/>
      <c r="BA88" s="314"/>
      <c r="BB88" s="314"/>
      <c r="BC88" s="314"/>
      <c r="BD88" s="314"/>
    </row>
    <row r="89" spans="47:56" x14ac:dyDescent="0.2">
      <c r="AU89" s="314"/>
      <c r="AV89" s="314"/>
      <c r="AW89" s="314"/>
      <c r="AX89" s="314"/>
      <c r="AY89" s="314"/>
      <c r="AZ89" s="314"/>
      <c r="BA89" s="314"/>
      <c r="BB89" s="314"/>
      <c r="BC89" s="314"/>
      <c r="BD89" s="314"/>
    </row>
    <row r="90" spans="47:56" x14ac:dyDescent="0.2">
      <c r="AU90" s="314"/>
      <c r="AV90" s="314"/>
      <c r="AW90" s="314"/>
      <c r="AX90" s="314"/>
      <c r="AY90" s="314"/>
      <c r="AZ90" s="314"/>
      <c r="BA90" s="314"/>
      <c r="BB90" s="314"/>
      <c r="BC90" s="314"/>
      <c r="BD90" s="314"/>
    </row>
    <row r="91" spans="47:56" x14ac:dyDescent="0.2">
      <c r="AU91" s="314"/>
      <c r="AV91" s="314"/>
      <c r="AW91" s="314"/>
      <c r="AX91" s="314"/>
      <c r="AY91" s="314"/>
      <c r="AZ91" s="314"/>
      <c r="BA91" s="314"/>
      <c r="BB91" s="314"/>
      <c r="BC91" s="314"/>
      <c r="BD91" s="314"/>
    </row>
    <row r="92" spans="47:56" x14ac:dyDescent="0.2">
      <c r="AU92" s="314"/>
      <c r="AV92" s="314"/>
      <c r="AW92" s="314"/>
      <c r="AX92" s="314"/>
      <c r="AY92" s="314"/>
      <c r="AZ92" s="314"/>
      <c r="BA92" s="314"/>
      <c r="BB92" s="314"/>
      <c r="BC92" s="314"/>
      <c r="BD92" s="314"/>
    </row>
    <row r="93" spans="47:56" x14ac:dyDescent="0.2">
      <c r="AU93" s="314"/>
      <c r="AV93" s="314"/>
      <c r="AW93" s="314"/>
      <c r="AX93" s="314"/>
      <c r="AY93" s="314"/>
      <c r="AZ93" s="314"/>
      <c r="BA93" s="314"/>
      <c r="BB93" s="314"/>
      <c r="BC93" s="314"/>
      <c r="BD93" s="314"/>
    </row>
    <row r="94" spans="47:56" x14ac:dyDescent="0.2">
      <c r="AU94" s="314"/>
      <c r="AV94" s="314"/>
      <c r="AW94" s="314"/>
      <c r="AX94" s="314"/>
      <c r="AY94" s="314"/>
      <c r="AZ94" s="314"/>
      <c r="BA94" s="314"/>
      <c r="BB94" s="314"/>
      <c r="BC94" s="314"/>
      <c r="BD94" s="314"/>
    </row>
    <row r="95" spans="47:56" x14ac:dyDescent="0.2">
      <c r="AU95" s="314"/>
      <c r="AV95" s="314"/>
      <c r="AW95" s="314"/>
      <c r="AX95" s="314"/>
      <c r="AY95" s="314"/>
      <c r="AZ95" s="314"/>
      <c r="BA95" s="314"/>
      <c r="BB95" s="314"/>
      <c r="BC95" s="314"/>
      <c r="BD95" s="314"/>
    </row>
    <row r="96" spans="47:56" x14ac:dyDescent="0.2">
      <c r="AU96" s="314"/>
      <c r="AV96" s="314"/>
      <c r="AW96" s="314"/>
      <c r="AX96" s="314"/>
      <c r="AY96" s="314"/>
      <c r="AZ96" s="314"/>
      <c r="BA96" s="314"/>
      <c r="BB96" s="314"/>
      <c r="BC96" s="314"/>
      <c r="BD96" s="314"/>
    </row>
    <row r="97" spans="47:56" x14ac:dyDescent="0.2">
      <c r="AU97" s="314"/>
      <c r="AV97" s="314"/>
      <c r="AW97" s="314"/>
      <c r="AX97" s="314"/>
      <c r="AY97" s="314"/>
      <c r="AZ97" s="314"/>
      <c r="BA97" s="314"/>
      <c r="BB97" s="314"/>
      <c r="BC97" s="314"/>
      <c r="BD97" s="314"/>
    </row>
    <row r="98" spans="47:56" x14ac:dyDescent="0.2">
      <c r="AU98" s="314"/>
      <c r="AV98" s="314"/>
      <c r="AW98" s="314"/>
      <c r="AX98" s="314"/>
      <c r="AY98" s="314"/>
      <c r="AZ98" s="314"/>
      <c r="BA98" s="314"/>
      <c r="BB98" s="314"/>
      <c r="BC98" s="314"/>
      <c r="BD98" s="314"/>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24" activePane="bottomRight" state="frozen"/>
      <selection activeCell="F63" sqref="F63"/>
      <selection pane="topRight" activeCell="F63" sqref="F63"/>
      <selection pane="bottomLeft" activeCell="F63" sqref="F63"/>
      <selection pane="bottomRight" activeCell="J29" sqref="J29"/>
    </sheetView>
  </sheetViews>
  <sheetFormatPr defaultColWidth="9" defaultRowHeight="12" x14ac:dyDescent="0.2"/>
  <cols>
    <col min="1" max="1" width="3.6328125" style="48" customWidth="1"/>
    <col min="2" max="2" width="25.6328125" style="48" customWidth="1"/>
    <col min="3" max="42" width="9.08984375" style="48" customWidth="1"/>
    <col min="43" max="256" width="9" style="48"/>
    <col min="257" max="257" width="3.6328125" style="48" customWidth="1"/>
    <col min="258" max="258" width="25.6328125" style="48" customWidth="1"/>
    <col min="259" max="298" width="9.08984375" style="48" customWidth="1"/>
    <col min="299" max="512" width="9" style="48"/>
    <col min="513" max="513" width="3.6328125" style="48" customWidth="1"/>
    <col min="514" max="514" width="25.6328125" style="48" customWidth="1"/>
    <col min="515" max="554" width="9.08984375" style="48" customWidth="1"/>
    <col min="555" max="768" width="9" style="48"/>
    <col min="769" max="769" width="3.6328125" style="48" customWidth="1"/>
    <col min="770" max="770" width="25.6328125" style="48" customWidth="1"/>
    <col min="771" max="810" width="9.08984375" style="48" customWidth="1"/>
    <col min="811" max="1024" width="9" style="48"/>
    <col min="1025" max="1025" width="3.6328125" style="48" customWidth="1"/>
    <col min="1026" max="1026" width="25.6328125" style="48" customWidth="1"/>
    <col min="1027" max="1066" width="9.08984375" style="48" customWidth="1"/>
    <col min="1067" max="1280" width="9" style="48"/>
    <col min="1281" max="1281" width="3.6328125" style="48" customWidth="1"/>
    <col min="1282" max="1282" width="25.6328125" style="48" customWidth="1"/>
    <col min="1283" max="1322" width="9.08984375" style="48" customWidth="1"/>
    <col min="1323" max="1536" width="9" style="48"/>
    <col min="1537" max="1537" width="3.6328125" style="48" customWidth="1"/>
    <col min="1538" max="1538" width="25.6328125" style="48" customWidth="1"/>
    <col min="1539" max="1578" width="9.08984375" style="48" customWidth="1"/>
    <col min="1579" max="1792" width="9" style="48"/>
    <col min="1793" max="1793" width="3.6328125" style="48" customWidth="1"/>
    <col min="1794" max="1794" width="25.6328125" style="48" customWidth="1"/>
    <col min="1795" max="1834" width="9.08984375" style="48" customWidth="1"/>
    <col min="1835" max="2048" width="9" style="48"/>
    <col min="2049" max="2049" width="3.6328125" style="48" customWidth="1"/>
    <col min="2050" max="2050" width="25.6328125" style="48" customWidth="1"/>
    <col min="2051" max="2090" width="9.08984375" style="48" customWidth="1"/>
    <col min="2091" max="2304" width="9" style="48"/>
    <col min="2305" max="2305" width="3.6328125" style="48" customWidth="1"/>
    <col min="2306" max="2306" width="25.6328125" style="48" customWidth="1"/>
    <col min="2307" max="2346" width="9.08984375" style="48" customWidth="1"/>
    <col min="2347" max="2560" width="9" style="48"/>
    <col min="2561" max="2561" width="3.6328125" style="48" customWidth="1"/>
    <col min="2562" max="2562" width="25.6328125" style="48" customWidth="1"/>
    <col min="2563" max="2602" width="9.08984375" style="48" customWidth="1"/>
    <col min="2603" max="2816" width="9" style="48"/>
    <col min="2817" max="2817" width="3.6328125" style="48" customWidth="1"/>
    <col min="2818" max="2818" width="25.6328125" style="48" customWidth="1"/>
    <col min="2819" max="2858" width="9.08984375" style="48" customWidth="1"/>
    <col min="2859" max="3072" width="9" style="48"/>
    <col min="3073" max="3073" width="3.6328125" style="48" customWidth="1"/>
    <col min="3074" max="3074" width="25.6328125" style="48" customWidth="1"/>
    <col min="3075" max="3114" width="9.08984375" style="48" customWidth="1"/>
    <col min="3115" max="3328" width="9" style="48"/>
    <col min="3329" max="3329" width="3.6328125" style="48" customWidth="1"/>
    <col min="3330" max="3330" width="25.6328125" style="48" customWidth="1"/>
    <col min="3331" max="3370" width="9.08984375" style="48" customWidth="1"/>
    <col min="3371" max="3584" width="9" style="48"/>
    <col min="3585" max="3585" width="3.6328125" style="48" customWidth="1"/>
    <col min="3586" max="3586" width="25.6328125" style="48" customWidth="1"/>
    <col min="3587" max="3626" width="9.08984375" style="48" customWidth="1"/>
    <col min="3627" max="3840" width="9" style="48"/>
    <col min="3841" max="3841" width="3.6328125" style="48" customWidth="1"/>
    <col min="3842" max="3842" width="25.6328125" style="48" customWidth="1"/>
    <col min="3843" max="3882" width="9.08984375" style="48" customWidth="1"/>
    <col min="3883" max="4096" width="9" style="48"/>
    <col min="4097" max="4097" width="3.6328125" style="48" customWidth="1"/>
    <col min="4098" max="4098" width="25.6328125" style="48" customWidth="1"/>
    <col min="4099" max="4138" width="9.08984375" style="48" customWidth="1"/>
    <col min="4139" max="4352" width="9" style="48"/>
    <col min="4353" max="4353" width="3.6328125" style="48" customWidth="1"/>
    <col min="4354" max="4354" width="25.6328125" style="48" customWidth="1"/>
    <col min="4355" max="4394" width="9.08984375" style="48" customWidth="1"/>
    <col min="4395" max="4608" width="9" style="48"/>
    <col min="4609" max="4609" width="3.6328125" style="48" customWidth="1"/>
    <col min="4610" max="4610" width="25.6328125" style="48" customWidth="1"/>
    <col min="4611" max="4650" width="9.08984375" style="48" customWidth="1"/>
    <col min="4651" max="4864" width="9" style="48"/>
    <col min="4865" max="4865" width="3.6328125" style="48" customWidth="1"/>
    <col min="4866" max="4866" width="25.6328125" style="48" customWidth="1"/>
    <col min="4867" max="4906" width="9.08984375" style="48" customWidth="1"/>
    <col min="4907" max="5120" width="9" style="48"/>
    <col min="5121" max="5121" width="3.6328125" style="48" customWidth="1"/>
    <col min="5122" max="5122" width="25.6328125" style="48" customWidth="1"/>
    <col min="5123" max="5162" width="9.08984375" style="48" customWidth="1"/>
    <col min="5163" max="5376" width="9" style="48"/>
    <col min="5377" max="5377" width="3.6328125" style="48" customWidth="1"/>
    <col min="5378" max="5378" width="25.6328125" style="48" customWidth="1"/>
    <col min="5379" max="5418" width="9.08984375" style="48" customWidth="1"/>
    <col min="5419" max="5632" width="9" style="48"/>
    <col min="5633" max="5633" width="3.6328125" style="48" customWidth="1"/>
    <col min="5634" max="5634" width="25.6328125" style="48" customWidth="1"/>
    <col min="5635" max="5674" width="9.08984375" style="48" customWidth="1"/>
    <col min="5675" max="5888" width="9" style="48"/>
    <col min="5889" max="5889" width="3.6328125" style="48" customWidth="1"/>
    <col min="5890" max="5890" width="25.6328125" style="48" customWidth="1"/>
    <col min="5891" max="5930" width="9.08984375" style="48" customWidth="1"/>
    <col min="5931" max="6144" width="9" style="48"/>
    <col min="6145" max="6145" width="3.6328125" style="48" customWidth="1"/>
    <col min="6146" max="6146" width="25.6328125" style="48" customWidth="1"/>
    <col min="6147" max="6186" width="9.08984375" style="48" customWidth="1"/>
    <col min="6187" max="6400" width="9" style="48"/>
    <col min="6401" max="6401" width="3.6328125" style="48" customWidth="1"/>
    <col min="6402" max="6402" width="25.6328125" style="48" customWidth="1"/>
    <col min="6403" max="6442" width="9.08984375" style="48" customWidth="1"/>
    <col min="6443" max="6656" width="9" style="48"/>
    <col min="6657" max="6657" width="3.6328125" style="48" customWidth="1"/>
    <col min="6658" max="6658" width="25.6328125" style="48" customWidth="1"/>
    <col min="6659" max="6698" width="9.08984375" style="48" customWidth="1"/>
    <col min="6699" max="6912" width="9" style="48"/>
    <col min="6913" max="6913" width="3.6328125" style="48" customWidth="1"/>
    <col min="6914" max="6914" width="25.6328125" style="48" customWidth="1"/>
    <col min="6915" max="6954" width="9.08984375" style="48" customWidth="1"/>
    <col min="6955" max="7168" width="9" style="48"/>
    <col min="7169" max="7169" width="3.6328125" style="48" customWidth="1"/>
    <col min="7170" max="7170" width="25.6328125" style="48" customWidth="1"/>
    <col min="7171" max="7210" width="9.08984375" style="48" customWidth="1"/>
    <col min="7211" max="7424" width="9" style="48"/>
    <col min="7425" max="7425" width="3.6328125" style="48" customWidth="1"/>
    <col min="7426" max="7426" width="25.6328125" style="48" customWidth="1"/>
    <col min="7427" max="7466" width="9.08984375" style="48" customWidth="1"/>
    <col min="7467" max="7680" width="9" style="48"/>
    <col min="7681" max="7681" width="3.6328125" style="48" customWidth="1"/>
    <col min="7682" max="7682" width="25.6328125" style="48" customWidth="1"/>
    <col min="7683" max="7722" width="9.08984375" style="48" customWidth="1"/>
    <col min="7723" max="7936" width="9" style="48"/>
    <col min="7937" max="7937" width="3.6328125" style="48" customWidth="1"/>
    <col min="7938" max="7938" width="25.6328125" style="48" customWidth="1"/>
    <col min="7939" max="7978" width="9.08984375" style="48" customWidth="1"/>
    <col min="7979" max="8192" width="9" style="48"/>
    <col min="8193" max="8193" width="3.6328125" style="48" customWidth="1"/>
    <col min="8194" max="8194" width="25.6328125" style="48" customWidth="1"/>
    <col min="8195" max="8234" width="9.08984375" style="48" customWidth="1"/>
    <col min="8235" max="8448" width="9" style="48"/>
    <col min="8449" max="8449" width="3.6328125" style="48" customWidth="1"/>
    <col min="8450" max="8450" width="25.6328125" style="48" customWidth="1"/>
    <col min="8451" max="8490" width="9.08984375" style="48" customWidth="1"/>
    <col min="8491" max="8704" width="9" style="48"/>
    <col min="8705" max="8705" width="3.6328125" style="48" customWidth="1"/>
    <col min="8706" max="8706" width="25.6328125" style="48" customWidth="1"/>
    <col min="8707" max="8746" width="9.08984375" style="48" customWidth="1"/>
    <col min="8747" max="8960" width="9" style="48"/>
    <col min="8961" max="8961" width="3.6328125" style="48" customWidth="1"/>
    <col min="8962" max="8962" width="25.6328125" style="48" customWidth="1"/>
    <col min="8963" max="9002" width="9.08984375" style="48" customWidth="1"/>
    <col min="9003" max="9216" width="9" style="48"/>
    <col min="9217" max="9217" width="3.6328125" style="48" customWidth="1"/>
    <col min="9218" max="9218" width="25.6328125" style="48" customWidth="1"/>
    <col min="9219" max="9258" width="9.08984375" style="48" customWidth="1"/>
    <col min="9259" max="9472" width="9" style="48"/>
    <col min="9473" max="9473" width="3.6328125" style="48" customWidth="1"/>
    <col min="9474" max="9474" width="25.6328125" style="48" customWidth="1"/>
    <col min="9475" max="9514" width="9.08984375" style="48" customWidth="1"/>
    <col min="9515" max="9728" width="9" style="48"/>
    <col min="9729" max="9729" width="3.6328125" style="48" customWidth="1"/>
    <col min="9730" max="9730" width="25.6328125" style="48" customWidth="1"/>
    <col min="9731" max="9770" width="9.08984375" style="48" customWidth="1"/>
    <col min="9771" max="9984" width="9" style="48"/>
    <col min="9985" max="9985" width="3.6328125" style="48" customWidth="1"/>
    <col min="9986" max="9986" width="25.6328125" style="48" customWidth="1"/>
    <col min="9987" max="10026" width="9.08984375" style="48" customWidth="1"/>
    <col min="10027" max="10240" width="9" style="48"/>
    <col min="10241" max="10241" width="3.6328125" style="48" customWidth="1"/>
    <col min="10242" max="10242" width="25.6328125" style="48" customWidth="1"/>
    <col min="10243" max="10282" width="9.08984375" style="48" customWidth="1"/>
    <col min="10283" max="10496" width="9" style="48"/>
    <col min="10497" max="10497" width="3.6328125" style="48" customWidth="1"/>
    <col min="10498" max="10498" width="25.6328125" style="48" customWidth="1"/>
    <col min="10499" max="10538" width="9.08984375" style="48" customWidth="1"/>
    <col min="10539" max="10752" width="9" style="48"/>
    <col min="10753" max="10753" width="3.6328125" style="48" customWidth="1"/>
    <col min="10754" max="10754" width="25.6328125" style="48" customWidth="1"/>
    <col min="10755" max="10794" width="9.08984375" style="48" customWidth="1"/>
    <col min="10795" max="11008" width="9" style="48"/>
    <col min="11009" max="11009" width="3.6328125" style="48" customWidth="1"/>
    <col min="11010" max="11010" width="25.6328125" style="48" customWidth="1"/>
    <col min="11011" max="11050" width="9.08984375" style="48" customWidth="1"/>
    <col min="11051" max="11264" width="9" style="48"/>
    <col min="11265" max="11265" width="3.6328125" style="48" customWidth="1"/>
    <col min="11266" max="11266" width="25.6328125" style="48" customWidth="1"/>
    <col min="11267" max="11306" width="9.08984375" style="48" customWidth="1"/>
    <col min="11307" max="11520" width="9" style="48"/>
    <col min="11521" max="11521" width="3.6328125" style="48" customWidth="1"/>
    <col min="11522" max="11522" width="25.6328125" style="48" customWidth="1"/>
    <col min="11523" max="11562" width="9.08984375" style="48" customWidth="1"/>
    <col min="11563" max="11776" width="9" style="48"/>
    <col min="11777" max="11777" width="3.6328125" style="48" customWidth="1"/>
    <col min="11778" max="11778" width="25.6328125" style="48" customWidth="1"/>
    <col min="11779" max="11818" width="9.08984375" style="48" customWidth="1"/>
    <col min="11819" max="12032" width="9" style="48"/>
    <col min="12033" max="12033" width="3.6328125" style="48" customWidth="1"/>
    <col min="12034" max="12034" width="25.6328125" style="48" customWidth="1"/>
    <col min="12035" max="12074" width="9.08984375" style="48" customWidth="1"/>
    <col min="12075" max="12288" width="9" style="48"/>
    <col min="12289" max="12289" width="3.6328125" style="48" customWidth="1"/>
    <col min="12290" max="12290" width="25.6328125" style="48" customWidth="1"/>
    <col min="12291" max="12330" width="9.08984375" style="48" customWidth="1"/>
    <col min="12331" max="12544" width="9" style="48"/>
    <col min="12545" max="12545" width="3.6328125" style="48" customWidth="1"/>
    <col min="12546" max="12546" width="25.6328125" style="48" customWidth="1"/>
    <col min="12547" max="12586" width="9.08984375" style="48" customWidth="1"/>
    <col min="12587" max="12800" width="9" style="48"/>
    <col min="12801" max="12801" width="3.6328125" style="48" customWidth="1"/>
    <col min="12802" max="12802" width="25.6328125" style="48" customWidth="1"/>
    <col min="12803" max="12842" width="9.08984375" style="48" customWidth="1"/>
    <col min="12843" max="13056" width="9" style="48"/>
    <col min="13057" max="13057" width="3.6328125" style="48" customWidth="1"/>
    <col min="13058" max="13058" width="25.6328125" style="48" customWidth="1"/>
    <col min="13059" max="13098" width="9.08984375" style="48" customWidth="1"/>
    <col min="13099" max="13312" width="9" style="48"/>
    <col min="13313" max="13313" width="3.6328125" style="48" customWidth="1"/>
    <col min="13314" max="13314" width="25.6328125" style="48" customWidth="1"/>
    <col min="13315" max="13354" width="9.08984375" style="48" customWidth="1"/>
    <col min="13355" max="13568" width="9" style="48"/>
    <col min="13569" max="13569" width="3.6328125" style="48" customWidth="1"/>
    <col min="13570" max="13570" width="25.6328125" style="48" customWidth="1"/>
    <col min="13571" max="13610" width="9.08984375" style="48" customWidth="1"/>
    <col min="13611" max="13824" width="9" style="48"/>
    <col min="13825" max="13825" width="3.6328125" style="48" customWidth="1"/>
    <col min="13826" max="13826" width="25.6328125" style="48" customWidth="1"/>
    <col min="13827" max="13866" width="9.08984375" style="48" customWidth="1"/>
    <col min="13867" max="14080" width="9" style="48"/>
    <col min="14081" max="14081" width="3.6328125" style="48" customWidth="1"/>
    <col min="14082" max="14082" width="25.6328125" style="48" customWidth="1"/>
    <col min="14083" max="14122" width="9.08984375" style="48" customWidth="1"/>
    <col min="14123" max="14336" width="9" style="48"/>
    <col min="14337" max="14337" width="3.6328125" style="48" customWidth="1"/>
    <col min="14338" max="14338" width="25.6328125" style="48" customWidth="1"/>
    <col min="14339" max="14378" width="9.08984375" style="48" customWidth="1"/>
    <col min="14379" max="14592" width="9" style="48"/>
    <col min="14593" max="14593" width="3.6328125" style="48" customWidth="1"/>
    <col min="14594" max="14594" width="25.6328125" style="48" customWidth="1"/>
    <col min="14595" max="14634" width="9.08984375" style="48" customWidth="1"/>
    <col min="14635" max="14848" width="9" style="48"/>
    <col min="14849" max="14849" width="3.6328125" style="48" customWidth="1"/>
    <col min="14850" max="14850" width="25.6328125" style="48" customWidth="1"/>
    <col min="14851" max="14890" width="9.08984375" style="48" customWidth="1"/>
    <col min="14891" max="15104" width="9" style="48"/>
    <col min="15105" max="15105" width="3.6328125" style="48" customWidth="1"/>
    <col min="15106" max="15106" width="25.6328125" style="48" customWidth="1"/>
    <col min="15107" max="15146" width="9.08984375" style="48" customWidth="1"/>
    <col min="15147" max="15360" width="9" style="48"/>
    <col min="15361" max="15361" width="3.6328125" style="48" customWidth="1"/>
    <col min="15362" max="15362" width="25.6328125" style="48" customWidth="1"/>
    <col min="15363" max="15402" width="9.08984375" style="48" customWidth="1"/>
    <col min="15403" max="15616" width="9" style="48"/>
    <col min="15617" max="15617" width="3.6328125" style="48" customWidth="1"/>
    <col min="15618" max="15618" width="25.6328125" style="48" customWidth="1"/>
    <col min="15619" max="15658" width="9.08984375" style="48" customWidth="1"/>
    <col min="15659" max="15872" width="9" style="48"/>
    <col min="15873" max="15873" width="3.6328125" style="48" customWidth="1"/>
    <col min="15874" max="15874" width="25.6328125" style="48" customWidth="1"/>
    <col min="15875" max="15914" width="9.08984375" style="48" customWidth="1"/>
    <col min="15915" max="16128" width="9" style="48"/>
    <col min="16129" max="16129" width="3.6328125" style="48" customWidth="1"/>
    <col min="16130" max="16130" width="25.6328125" style="48" customWidth="1"/>
    <col min="16131" max="16170" width="9.08984375" style="48" customWidth="1"/>
    <col min="16171" max="16384" width="9" style="48"/>
  </cols>
  <sheetData>
    <row r="1" spans="1:42" ht="13" x14ac:dyDescent="0.2">
      <c r="A1" s="236" t="s">
        <v>397</v>
      </c>
      <c r="E1" s="48" t="s">
        <v>611</v>
      </c>
    </row>
    <row r="2" spans="1:42" ht="14" x14ac:dyDescent="0.2">
      <c r="A2" s="48" t="s">
        <v>486</v>
      </c>
    </row>
    <row r="3" spans="1:42" ht="12.5" x14ac:dyDescent="0.2">
      <c r="A3" s="211" t="s">
        <v>1</v>
      </c>
      <c r="B3" s="233"/>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315">
        <v>40</v>
      </c>
    </row>
    <row r="4" spans="1:42" ht="33" customHeight="1" x14ac:dyDescent="0.2">
      <c r="A4" s="234"/>
      <c r="B4" s="235"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316" t="s">
        <v>43</v>
      </c>
    </row>
    <row r="5" spans="1:42" ht="12.5" x14ac:dyDescent="0.2">
      <c r="A5" s="267" t="s">
        <v>442</v>
      </c>
      <c r="B5" s="272" t="s">
        <v>443</v>
      </c>
      <c r="C5" s="442">
        <v>1.1627112352560967</v>
      </c>
      <c r="D5" s="442">
        <v>1.0489063146087253E-4</v>
      </c>
      <c r="E5" s="442">
        <v>0</v>
      </c>
      <c r="F5" s="442">
        <v>4.1504848139771747E-6</v>
      </c>
      <c r="G5" s="442">
        <v>0.23821744368123238</v>
      </c>
      <c r="H5" s="442">
        <v>6.6740497278502727E-3</v>
      </c>
      <c r="I5" s="442">
        <v>6.0152456893598336E-5</v>
      </c>
      <c r="J5" s="442">
        <v>1.7989191385855763E-3</v>
      </c>
      <c r="K5" s="442">
        <v>1.4842085812235763E-6</v>
      </c>
      <c r="L5" s="442">
        <v>3.2614673288706232E-4</v>
      </c>
      <c r="M5" s="442">
        <v>4.1043753508444916E-5</v>
      </c>
      <c r="N5" s="442">
        <v>3.1194883224051926E-5</v>
      </c>
      <c r="O5" s="442">
        <v>9.5947759410088058E-5</v>
      </c>
      <c r="P5" s="442">
        <v>1.9115629677942396E-5</v>
      </c>
      <c r="Q5" s="442">
        <v>1.610610628050267E-5</v>
      </c>
      <c r="R5" s="442">
        <v>2.4711325024666657E-5</v>
      </c>
      <c r="S5" s="442">
        <v>3.9832804467508865E-5</v>
      </c>
      <c r="T5" s="442">
        <v>3.0340959388152463E-5</v>
      </c>
      <c r="U5" s="442">
        <v>2.381204470402712E-5</v>
      </c>
      <c r="V5" s="442">
        <v>7.9595094759597514E-6</v>
      </c>
      <c r="W5" s="442">
        <v>6.2019413497874008E-6</v>
      </c>
      <c r="X5" s="442">
        <v>4.4866069264733136E-3</v>
      </c>
      <c r="Y5" s="442">
        <v>1.0360245892399851E-3</v>
      </c>
      <c r="Z5" s="442">
        <v>2.1590543822236045E-5</v>
      </c>
      <c r="AA5" s="442">
        <v>8.4879379482793603E-5</v>
      </c>
      <c r="AB5" s="442">
        <v>2.8450628771935431E-5</v>
      </c>
      <c r="AC5" s="442">
        <v>2.6889299728019005E-5</v>
      </c>
      <c r="AD5" s="442">
        <v>3.2859740883753292E-5</v>
      </c>
      <c r="AE5" s="442">
        <v>1.1759943436256464E-5</v>
      </c>
      <c r="AF5" s="442">
        <v>3.0665775264302854E-5</v>
      </c>
      <c r="AG5" s="442">
        <v>5.7509725566122166E-7</v>
      </c>
      <c r="AH5" s="442">
        <v>4.1718519688954979E-5</v>
      </c>
      <c r="AI5" s="442">
        <v>2.865362083751538E-3</v>
      </c>
      <c r="AJ5" s="442">
        <v>3.0043593627339135E-3</v>
      </c>
      <c r="AK5" s="442">
        <v>4.571313095571859E-3</v>
      </c>
      <c r="AL5" s="442">
        <v>2.3159724427210283E-5</v>
      </c>
      <c r="AM5" s="442">
        <v>1.8285234817216223E-2</v>
      </c>
      <c r="AN5" s="442">
        <v>4.359202087813768E-4</v>
      </c>
      <c r="AO5" s="442">
        <v>1.4161925386818315E-4</v>
      </c>
      <c r="AP5" s="317">
        <f t="shared" ref="AP5:AP44" si="0">SUM(C5:AN5)</f>
        <v>1.4452221087714423</v>
      </c>
    </row>
    <row r="6" spans="1:42" ht="12.5" x14ac:dyDescent="0.2">
      <c r="A6" s="267" t="s">
        <v>444</v>
      </c>
      <c r="B6" s="272" t="s">
        <v>445</v>
      </c>
      <c r="C6" s="442">
        <v>9.0491175936371882E-4</v>
      </c>
      <c r="D6" s="442">
        <v>1.146296205269602</v>
      </c>
      <c r="E6" s="442">
        <v>0</v>
      </c>
      <c r="F6" s="442">
        <v>5.1685082813805181E-5</v>
      </c>
      <c r="G6" s="442">
        <v>7.0207947956377323E-4</v>
      </c>
      <c r="H6" s="442">
        <v>2.0937113641124075E-4</v>
      </c>
      <c r="I6" s="442">
        <v>9.8550563552598364E-2</v>
      </c>
      <c r="J6" s="442">
        <v>4.2501691886428209E-4</v>
      </c>
      <c r="K6" s="442">
        <v>1.848252598712501E-5</v>
      </c>
      <c r="L6" s="442">
        <v>2.5994355031757482E-4</v>
      </c>
      <c r="M6" s="442">
        <v>6.6024294009494027E-4</v>
      </c>
      <c r="N6" s="442">
        <v>2.8413224175861224E-5</v>
      </c>
      <c r="O6" s="442">
        <v>6.097336457710518E-5</v>
      </c>
      <c r="P6" s="442">
        <v>1.4133245787250514E-4</v>
      </c>
      <c r="Q6" s="442">
        <v>9.144549257696407E-5</v>
      </c>
      <c r="R6" s="442">
        <v>8.1712740595536645E-5</v>
      </c>
      <c r="S6" s="442">
        <v>2.5050268106923724E-4</v>
      </c>
      <c r="T6" s="442">
        <v>2.2065146507874343E-4</v>
      </c>
      <c r="U6" s="442">
        <v>2.4546850954094209E-4</v>
      </c>
      <c r="V6" s="442">
        <v>1.5781755103921631E-5</v>
      </c>
      <c r="W6" s="442">
        <v>1.2438321024119778E-5</v>
      </c>
      <c r="X6" s="442">
        <v>1.5337634110779484E-3</v>
      </c>
      <c r="Y6" s="442">
        <v>1.4961585825751344E-3</v>
      </c>
      <c r="Z6" s="442">
        <v>4.8882892783243381E-5</v>
      </c>
      <c r="AA6" s="442">
        <v>1.9836305772297517E-4</v>
      </c>
      <c r="AB6" s="442">
        <v>2.3705969273340349E-4</v>
      </c>
      <c r="AC6" s="442">
        <v>2.9766431920344368E-4</v>
      </c>
      <c r="AD6" s="442">
        <v>3.8231710285872294E-5</v>
      </c>
      <c r="AE6" s="442">
        <v>1.4885945929907991E-5</v>
      </c>
      <c r="AF6" s="442">
        <v>4.4160403243100738E-4</v>
      </c>
      <c r="AG6" s="442">
        <v>3.5154904495407209E-6</v>
      </c>
      <c r="AH6" s="442">
        <v>1.430624487914139E-4</v>
      </c>
      <c r="AI6" s="442">
        <v>2.5763497390104447E-4</v>
      </c>
      <c r="AJ6" s="442">
        <v>2.4851308229088489E-4</v>
      </c>
      <c r="AK6" s="442">
        <v>6.5345831773025822E-4</v>
      </c>
      <c r="AL6" s="442">
        <v>1.4157221102410245E-4</v>
      </c>
      <c r="AM6" s="442">
        <v>1.2970297368940088E-3</v>
      </c>
      <c r="AN6" s="442">
        <v>8.6062378230172265E-3</v>
      </c>
      <c r="AO6" s="442">
        <v>2.9879427779056764E-3</v>
      </c>
      <c r="AP6" s="318">
        <f t="shared" si="0"/>
        <v>1.2648848599560729</v>
      </c>
    </row>
    <row r="7" spans="1:42" ht="12.5" x14ac:dyDescent="0.2">
      <c r="A7" s="267" t="s">
        <v>446</v>
      </c>
      <c r="B7" s="272" t="s">
        <v>249</v>
      </c>
      <c r="C7" s="442">
        <v>0</v>
      </c>
      <c r="D7" s="442">
        <v>0</v>
      </c>
      <c r="E7" s="442">
        <v>1</v>
      </c>
      <c r="F7" s="442">
        <v>0</v>
      </c>
      <c r="G7" s="442">
        <v>0</v>
      </c>
      <c r="H7" s="442">
        <v>0</v>
      </c>
      <c r="I7" s="442">
        <v>0</v>
      </c>
      <c r="J7" s="442">
        <v>0</v>
      </c>
      <c r="K7" s="442">
        <v>0</v>
      </c>
      <c r="L7" s="442">
        <v>0</v>
      </c>
      <c r="M7" s="442">
        <v>0</v>
      </c>
      <c r="N7" s="442">
        <v>0</v>
      </c>
      <c r="O7" s="442">
        <v>0</v>
      </c>
      <c r="P7" s="442">
        <v>0</v>
      </c>
      <c r="Q7" s="442">
        <v>0</v>
      </c>
      <c r="R7" s="442">
        <v>0</v>
      </c>
      <c r="S7" s="442">
        <v>0</v>
      </c>
      <c r="T7" s="442">
        <v>0</v>
      </c>
      <c r="U7" s="442">
        <v>0</v>
      </c>
      <c r="V7" s="442">
        <v>0</v>
      </c>
      <c r="W7" s="442">
        <v>0</v>
      </c>
      <c r="X7" s="442">
        <v>0</v>
      </c>
      <c r="Y7" s="442">
        <v>0</v>
      </c>
      <c r="Z7" s="442">
        <v>0</v>
      </c>
      <c r="AA7" s="442">
        <v>0</v>
      </c>
      <c r="AB7" s="442">
        <v>0</v>
      </c>
      <c r="AC7" s="442">
        <v>0</v>
      </c>
      <c r="AD7" s="442">
        <v>0</v>
      </c>
      <c r="AE7" s="442">
        <v>0</v>
      </c>
      <c r="AF7" s="442">
        <v>0</v>
      </c>
      <c r="AG7" s="442">
        <v>0</v>
      </c>
      <c r="AH7" s="442">
        <v>0</v>
      </c>
      <c r="AI7" s="442">
        <v>0</v>
      </c>
      <c r="AJ7" s="442">
        <v>0</v>
      </c>
      <c r="AK7" s="442">
        <v>0</v>
      </c>
      <c r="AL7" s="442">
        <v>0</v>
      </c>
      <c r="AM7" s="442">
        <v>0</v>
      </c>
      <c r="AN7" s="442">
        <v>0</v>
      </c>
      <c r="AO7" s="442">
        <v>0</v>
      </c>
      <c r="AP7" s="318">
        <f t="shared" si="0"/>
        <v>1</v>
      </c>
    </row>
    <row r="8" spans="1:42" ht="12.5" x14ac:dyDescent="0.2">
      <c r="A8" s="267" t="s">
        <v>447</v>
      </c>
      <c r="B8" s="272" t="s">
        <v>27</v>
      </c>
      <c r="C8" s="442">
        <v>2.0452273027680006E-4</v>
      </c>
      <c r="D8" s="442">
        <v>2.116267239429462E-4</v>
      </c>
      <c r="E8" s="442">
        <v>0</v>
      </c>
      <c r="F8" s="442">
        <v>1.0005235088591797</v>
      </c>
      <c r="G8" s="442">
        <v>1.6244047584224901E-4</v>
      </c>
      <c r="H8" s="442">
        <v>2.6759146921258303E-4</v>
      </c>
      <c r="I8" s="442">
        <v>2.4691302176953699E-3</v>
      </c>
      <c r="J8" s="442">
        <v>3.90355653383465E-3</v>
      </c>
      <c r="K8" s="442">
        <v>0.35778605250256029</v>
      </c>
      <c r="L8" s="442">
        <v>3.6668017216395001E-4</v>
      </c>
      <c r="M8" s="442">
        <v>4.2419585524340407E-2</v>
      </c>
      <c r="N8" s="442">
        <v>3.2466473277634474E-2</v>
      </c>
      <c r="O8" s="442">
        <v>9.1435861489836914E-2</v>
      </c>
      <c r="P8" s="442">
        <v>1.1439995143594575E-3</v>
      </c>
      <c r="Q8" s="442">
        <v>6.3100612326040084E-4</v>
      </c>
      <c r="R8" s="442">
        <v>4.3038407807047675E-4</v>
      </c>
      <c r="S8" s="442">
        <v>7.3970476451179663E-4</v>
      </c>
      <c r="T8" s="442">
        <v>1.0053470318693726E-3</v>
      </c>
      <c r="U8" s="442">
        <v>7.2627700098063333E-4</v>
      </c>
      <c r="V8" s="442">
        <v>3.2829408134306219E-4</v>
      </c>
      <c r="W8" s="442">
        <v>3.8132222492157075E-4</v>
      </c>
      <c r="X8" s="442">
        <v>9.3447703141639397E-4</v>
      </c>
      <c r="Y8" s="442">
        <v>5.0324293353265961E-3</v>
      </c>
      <c r="Z8" s="442">
        <v>0.17822583004850845</v>
      </c>
      <c r="AA8" s="442">
        <v>6.3566050982971178E-4</v>
      </c>
      <c r="AB8" s="442">
        <v>6.0619073181301518E-4</v>
      </c>
      <c r="AC8" s="442">
        <v>1.9910418075020619E-4</v>
      </c>
      <c r="AD8" s="442">
        <v>1.182833991176596E-5</v>
      </c>
      <c r="AE8" s="442">
        <v>4.9309927847955713E-5</v>
      </c>
      <c r="AF8" s="442">
        <v>2.4972095689101899E-4</v>
      </c>
      <c r="AG8" s="442">
        <v>1.1874153693451748E-6</v>
      </c>
      <c r="AH8" s="442">
        <v>2.1568407702295857E-4</v>
      </c>
      <c r="AI8" s="442">
        <v>2.6611671523146753E-4</v>
      </c>
      <c r="AJ8" s="442">
        <v>1.5929831197081031E-4</v>
      </c>
      <c r="AK8" s="442">
        <v>1.2881212724209356E-4</v>
      </c>
      <c r="AL8" s="442">
        <v>4.7818368917531732E-5</v>
      </c>
      <c r="AM8" s="442">
        <v>3.0836314538051533E-4</v>
      </c>
      <c r="AN8" s="442">
        <v>6.0814311228470639E-4</v>
      </c>
      <c r="AO8" s="442">
        <v>3.4803973804429838E-4</v>
      </c>
      <c r="AP8" s="318">
        <f t="shared" si="0"/>
        <v>1.725283339131551</v>
      </c>
    </row>
    <row r="9" spans="1:42" ht="12.5" x14ac:dyDescent="0.2">
      <c r="A9" s="267" t="s">
        <v>448</v>
      </c>
      <c r="B9" s="272" t="s">
        <v>190</v>
      </c>
      <c r="C9" s="442">
        <v>7.5302840648753427E-4</v>
      </c>
      <c r="D9" s="442">
        <v>2.1719615879881282E-4</v>
      </c>
      <c r="E9" s="442">
        <v>0</v>
      </c>
      <c r="F9" s="442">
        <v>1.9707749499800887E-7</v>
      </c>
      <c r="G9" s="442">
        <v>1.0012144889009875</v>
      </c>
      <c r="H9" s="442">
        <v>3.2966931156761142E-5</v>
      </c>
      <c r="I9" s="442">
        <v>3.6692208971959129E-5</v>
      </c>
      <c r="J9" s="442">
        <v>3.9198890252526672E-5</v>
      </c>
      <c r="K9" s="442">
        <v>7.0474684850563545E-8</v>
      </c>
      <c r="L9" s="442">
        <v>3.8803743295732291E-7</v>
      </c>
      <c r="M9" s="442">
        <v>5.765185290409787E-7</v>
      </c>
      <c r="N9" s="442">
        <v>2.0452982800968691E-7</v>
      </c>
      <c r="O9" s="442">
        <v>6.4725986962656471E-7</v>
      </c>
      <c r="P9" s="442">
        <v>1.8732455849447256E-7</v>
      </c>
      <c r="Q9" s="442">
        <v>1.5655603382652634E-7</v>
      </c>
      <c r="R9" s="442">
        <v>1.9077076427864726E-7</v>
      </c>
      <c r="S9" s="442">
        <v>3.1840174598601424E-7</v>
      </c>
      <c r="T9" s="442">
        <v>2.3867459652608677E-7</v>
      </c>
      <c r="U9" s="442">
        <v>2.3429200292472302E-7</v>
      </c>
      <c r="V9" s="442">
        <v>2.2365104951566374E-8</v>
      </c>
      <c r="W9" s="442">
        <v>2.8408437269468367E-8</v>
      </c>
      <c r="X9" s="442">
        <v>2.6673029921144278E-5</v>
      </c>
      <c r="Y9" s="442">
        <v>1.5025915348889482E-6</v>
      </c>
      <c r="Z9" s="442">
        <v>1.2632086158201848E-7</v>
      </c>
      <c r="AA9" s="442">
        <v>2.9516451584418435E-7</v>
      </c>
      <c r="AB9" s="442">
        <v>4.1585072200500669E-7</v>
      </c>
      <c r="AC9" s="442">
        <v>4.2740128525829172E-7</v>
      </c>
      <c r="AD9" s="442">
        <v>3.0136846420031254E-7</v>
      </c>
      <c r="AE9" s="442">
        <v>7.0410614835912249E-8</v>
      </c>
      <c r="AF9" s="442">
        <v>5.3482853343453112E-6</v>
      </c>
      <c r="AG9" s="442">
        <v>4.8801086139052481E-9</v>
      </c>
      <c r="AH9" s="442">
        <v>3.403737497178921E-6</v>
      </c>
      <c r="AI9" s="442">
        <v>3.852979670809803E-5</v>
      </c>
      <c r="AJ9" s="442">
        <v>4.5532062907542345E-5</v>
      </c>
      <c r="AK9" s="442">
        <v>4.6497628848853997E-6</v>
      </c>
      <c r="AL9" s="442">
        <v>1.9652670841378464E-7</v>
      </c>
      <c r="AM9" s="442">
        <v>6.4212936893838642E-4</v>
      </c>
      <c r="AN9" s="442">
        <v>5.6282983628720523E-6</v>
      </c>
      <c r="AO9" s="442">
        <v>1.1241709795781437E-5</v>
      </c>
      <c r="AP9" s="318">
        <f t="shared" si="0"/>
        <v>1.0030722670451098</v>
      </c>
    </row>
    <row r="10" spans="1:42" ht="12.5" x14ac:dyDescent="0.2">
      <c r="A10" s="281" t="s">
        <v>449</v>
      </c>
      <c r="B10" s="283" t="s">
        <v>28</v>
      </c>
      <c r="C10" s="442">
        <v>0</v>
      </c>
      <c r="D10" s="442">
        <v>0</v>
      </c>
      <c r="E10" s="442">
        <v>0</v>
      </c>
      <c r="F10" s="442">
        <v>0</v>
      </c>
      <c r="G10" s="442">
        <v>0</v>
      </c>
      <c r="H10" s="442">
        <v>1</v>
      </c>
      <c r="I10" s="442">
        <v>0</v>
      </c>
      <c r="J10" s="442">
        <v>0</v>
      </c>
      <c r="K10" s="442">
        <v>0</v>
      </c>
      <c r="L10" s="442">
        <v>0</v>
      </c>
      <c r="M10" s="442">
        <v>0</v>
      </c>
      <c r="N10" s="442">
        <v>0</v>
      </c>
      <c r="O10" s="442">
        <v>0</v>
      </c>
      <c r="P10" s="442">
        <v>0</v>
      </c>
      <c r="Q10" s="442">
        <v>0</v>
      </c>
      <c r="R10" s="442">
        <v>0</v>
      </c>
      <c r="S10" s="442">
        <v>0</v>
      </c>
      <c r="T10" s="442">
        <v>0</v>
      </c>
      <c r="U10" s="442">
        <v>0</v>
      </c>
      <c r="V10" s="442">
        <v>0</v>
      </c>
      <c r="W10" s="442">
        <v>0</v>
      </c>
      <c r="X10" s="442">
        <v>0</v>
      </c>
      <c r="Y10" s="442">
        <v>0</v>
      </c>
      <c r="Z10" s="442">
        <v>0</v>
      </c>
      <c r="AA10" s="442">
        <v>0</v>
      </c>
      <c r="AB10" s="442">
        <v>0</v>
      </c>
      <c r="AC10" s="442">
        <v>0</v>
      </c>
      <c r="AD10" s="442">
        <v>0</v>
      </c>
      <c r="AE10" s="442">
        <v>0</v>
      </c>
      <c r="AF10" s="442">
        <v>0</v>
      </c>
      <c r="AG10" s="442">
        <v>0</v>
      </c>
      <c r="AH10" s="442">
        <v>0</v>
      </c>
      <c r="AI10" s="442">
        <v>0</v>
      </c>
      <c r="AJ10" s="442">
        <v>0</v>
      </c>
      <c r="AK10" s="442">
        <v>0</v>
      </c>
      <c r="AL10" s="442">
        <v>0</v>
      </c>
      <c r="AM10" s="442">
        <v>0</v>
      </c>
      <c r="AN10" s="442">
        <v>0</v>
      </c>
      <c r="AO10" s="442">
        <v>0</v>
      </c>
      <c r="AP10" s="318">
        <f t="shared" si="0"/>
        <v>1</v>
      </c>
    </row>
    <row r="11" spans="1:42" ht="12.5" x14ac:dyDescent="0.2">
      <c r="A11" s="281" t="s">
        <v>450</v>
      </c>
      <c r="B11" s="283" t="s">
        <v>284</v>
      </c>
      <c r="C11" s="442">
        <v>9.9227375710085851E-3</v>
      </c>
      <c r="D11" s="442">
        <v>2.8342931866495979E-4</v>
      </c>
      <c r="E11" s="442">
        <v>0</v>
      </c>
      <c r="F11" s="442">
        <v>5.6666363327742683E-4</v>
      </c>
      <c r="G11" s="442">
        <v>7.698560971789014E-3</v>
      </c>
      <c r="H11" s="442">
        <v>2.2957779499663514E-3</v>
      </c>
      <c r="I11" s="442">
        <v>1.0806541612192482</v>
      </c>
      <c r="J11" s="442">
        <v>4.6604738552360365E-3</v>
      </c>
      <c r="K11" s="442">
        <v>2.0263826152197361E-4</v>
      </c>
      <c r="L11" s="442">
        <v>2.8503687106325773E-3</v>
      </c>
      <c r="M11" s="442">
        <v>7.239801793332285E-3</v>
      </c>
      <c r="N11" s="442">
        <v>3.1152577257404954E-4</v>
      </c>
      <c r="O11" s="442">
        <v>6.6851223843522318E-4</v>
      </c>
      <c r="P11" s="442">
        <v>1.5497271862789726E-3</v>
      </c>
      <c r="Q11" s="442">
        <v>1.0026777881301566E-3</v>
      </c>
      <c r="R11" s="442">
        <v>8.9595509778841228E-4</v>
      </c>
      <c r="S11" s="442">
        <v>2.7468238895330252E-3</v>
      </c>
      <c r="T11" s="442">
        <v>2.4195168222159824E-3</v>
      </c>
      <c r="U11" s="442">
        <v>2.6916346732757533E-3</v>
      </c>
      <c r="V11" s="442">
        <v>1.7303867625116515E-4</v>
      </c>
      <c r="W11" s="442">
        <v>1.3637840426565534E-4</v>
      </c>
      <c r="X11" s="442">
        <v>1.6816294239438215E-2</v>
      </c>
      <c r="Y11" s="442">
        <v>1.6404802879240874E-2</v>
      </c>
      <c r="Z11" s="442">
        <v>5.3597508003851136E-4</v>
      </c>
      <c r="AA11" s="442">
        <v>2.17497204121535E-3</v>
      </c>
      <c r="AB11" s="442">
        <v>2.599353712857471E-3</v>
      </c>
      <c r="AC11" s="442">
        <v>3.2616922413411104E-3</v>
      </c>
      <c r="AD11" s="442">
        <v>4.1916618800182798E-4</v>
      </c>
      <c r="AE11" s="442">
        <v>1.6212090513409674E-4</v>
      </c>
      <c r="AF11" s="442">
        <v>4.8422894433749501E-3</v>
      </c>
      <c r="AG11" s="442">
        <v>3.8547877482277143E-5</v>
      </c>
      <c r="AH11" s="442">
        <v>1.567023678668805E-3</v>
      </c>
      <c r="AI11" s="442">
        <v>2.8167352613980841E-3</v>
      </c>
      <c r="AJ11" s="442">
        <v>2.6904334823545104E-3</v>
      </c>
      <c r="AK11" s="442">
        <v>7.1549531019917088E-3</v>
      </c>
      <c r="AL11" s="442">
        <v>1.5523604241806873E-3</v>
      </c>
      <c r="AM11" s="442">
        <v>1.3450406833905723E-3</v>
      </c>
      <c r="AN11" s="442">
        <v>9.4371304040957116E-2</v>
      </c>
      <c r="AO11" s="442">
        <v>3.275907312629496E-2</v>
      </c>
      <c r="AP11" s="318">
        <f t="shared" si="0"/>
        <v>1.2877234691144921</v>
      </c>
    </row>
    <row r="12" spans="1:42" ht="12.5" x14ac:dyDescent="0.2">
      <c r="A12" s="281" t="s">
        <v>451</v>
      </c>
      <c r="B12" s="283" t="s">
        <v>29</v>
      </c>
      <c r="C12" s="442">
        <v>0</v>
      </c>
      <c r="D12" s="442">
        <v>0</v>
      </c>
      <c r="E12" s="442">
        <v>0</v>
      </c>
      <c r="F12" s="442">
        <v>0</v>
      </c>
      <c r="G12" s="442">
        <v>0</v>
      </c>
      <c r="H12" s="442">
        <v>0</v>
      </c>
      <c r="I12" s="442">
        <v>0</v>
      </c>
      <c r="J12" s="442">
        <v>1</v>
      </c>
      <c r="K12" s="442">
        <v>0</v>
      </c>
      <c r="L12" s="442">
        <v>0</v>
      </c>
      <c r="M12" s="442">
        <v>0</v>
      </c>
      <c r="N12" s="442">
        <v>0</v>
      </c>
      <c r="O12" s="442">
        <v>0</v>
      </c>
      <c r="P12" s="442">
        <v>0</v>
      </c>
      <c r="Q12" s="442">
        <v>0</v>
      </c>
      <c r="R12" s="442">
        <v>0</v>
      </c>
      <c r="S12" s="442">
        <v>0</v>
      </c>
      <c r="T12" s="442">
        <v>0</v>
      </c>
      <c r="U12" s="442">
        <v>0</v>
      </c>
      <c r="V12" s="442">
        <v>0</v>
      </c>
      <c r="W12" s="442">
        <v>0</v>
      </c>
      <c r="X12" s="442">
        <v>0</v>
      </c>
      <c r="Y12" s="442">
        <v>0</v>
      </c>
      <c r="Z12" s="442">
        <v>0</v>
      </c>
      <c r="AA12" s="442">
        <v>0</v>
      </c>
      <c r="AB12" s="442">
        <v>0</v>
      </c>
      <c r="AC12" s="442">
        <v>0</v>
      </c>
      <c r="AD12" s="442">
        <v>0</v>
      </c>
      <c r="AE12" s="442">
        <v>0</v>
      </c>
      <c r="AF12" s="442">
        <v>0</v>
      </c>
      <c r="AG12" s="442">
        <v>0</v>
      </c>
      <c r="AH12" s="442">
        <v>0</v>
      </c>
      <c r="AI12" s="442">
        <v>0</v>
      </c>
      <c r="AJ12" s="442">
        <v>0</v>
      </c>
      <c r="AK12" s="442">
        <v>0</v>
      </c>
      <c r="AL12" s="442">
        <v>0</v>
      </c>
      <c r="AM12" s="442">
        <v>0</v>
      </c>
      <c r="AN12" s="442">
        <v>0</v>
      </c>
      <c r="AO12" s="442">
        <v>0</v>
      </c>
      <c r="AP12" s="318">
        <f t="shared" si="0"/>
        <v>1</v>
      </c>
    </row>
    <row r="13" spans="1:42" ht="12.5" x14ac:dyDescent="0.2">
      <c r="A13" s="281" t="s">
        <v>452</v>
      </c>
      <c r="B13" s="283" t="s">
        <v>30</v>
      </c>
      <c r="C13" s="442">
        <v>1.1261463343316974E-4</v>
      </c>
      <c r="D13" s="442">
        <v>2.3264555660236364E-4</v>
      </c>
      <c r="E13" s="442">
        <v>0</v>
      </c>
      <c r="F13" s="442">
        <v>3.6627821440241319E-4</v>
      </c>
      <c r="G13" s="442">
        <v>1.3851759082207337E-4</v>
      </c>
      <c r="H13" s="442">
        <v>7.9373773147818811E-5</v>
      </c>
      <c r="I13" s="442">
        <v>7.4599239426440651E-5</v>
      </c>
      <c r="J13" s="442">
        <v>1.0570600586050157E-3</v>
      </c>
      <c r="K13" s="442">
        <v>1.0012513660794908</v>
      </c>
      <c r="L13" s="442">
        <v>1.9344360778476026E-5</v>
      </c>
      <c r="M13" s="442">
        <v>3.1287844426670068E-4</v>
      </c>
      <c r="N13" s="442">
        <v>3.1158261920303842E-4</v>
      </c>
      <c r="O13" s="442">
        <v>8.1351197743824801E-5</v>
      </c>
      <c r="P13" s="442">
        <v>5.0242780968031365E-5</v>
      </c>
      <c r="Q13" s="442">
        <v>2.2223045131300465E-5</v>
      </c>
      <c r="R13" s="442">
        <v>1.9769138086559497E-5</v>
      </c>
      <c r="S13" s="442">
        <v>2.6227646880537195E-5</v>
      </c>
      <c r="T13" s="442">
        <v>9.7631878082031793E-6</v>
      </c>
      <c r="U13" s="442">
        <v>1.6469540540912799E-5</v>
      </c>
      <c r="V13" s="442">
        <v>2.5595645964599375E-6</v>
      </c>
      <c r="W13" s="442">
        <v>3.6227297193166603E-6</v>
      </c>
      <c r="X13" s="442">
        <v>4.7734451749316049E-5</v>
      </c>
      <c r="Y13" s="442">
        <v>1.8475058472591801E-4</v>
      </c>
      <c r="Z13" s="442">
        <v>8.0758009651969926E-4</v>
      </c>
      <c r="AA13" s="442">
        <v>1.9403484455739967E-4</v>
      </c>
      <c r="AB13" s="442">
        <v>1.7268145712276067E-4</v>
      </c>
      <c r="AC13" s="442">
        <v>2.760897484802003E-5</v>
      </c>
      <c r="AD13" s="442">
        <v>4.4441200658146828E-6</v>
      </c>
      <c r="AE13" s="442">
        <v>1.8406181147968135E-6</v>
      </c>
      <c r="AF13" s="442">
        <v>3.5773392267878168E-4</v>
      </c>
      <c r="AG13" s="442">
        <v>5.8551841041070565E-7</v>
      </c>
      <c r="AH13" s="442">
        <v>1.4634442241439786E-4</v>
      </c>
      <c r="AI13" s="442">
        <v>4.1144271973508843E-5</v>
      </c>
      <c r="AJ13" s="442">
        <v>4.990247400157286E-5</v>
      </c>
      <c r="AK13" s="442">
        <v>5.8384898352051259E-5</v>
      </c>
      <c r="AL13" s="442">
        <v>2.3579394439256972E-5</v>
      </c>
      <c r="AM13" s="442">
        <v>6.5267945416001572E-5</v>
      </c>
      <c r="AN13" s="442">
        <v>2.2927253483860898E-5</v>
      </c>
      <c r="AO13" s="442">
        <v>2.1981062862227573E-4</v>
      </c>
      <c r="AP13" s="318">
        <f t="shared" si="0"/>
        <v>1.006395034650527</v>
      </c>
    </row>
    <row r="14" spans="1:42" ht="12.5" x14ac:dyDescent="0.2">
      <c r="A14" s="281" t="s">
        <v>453</v>
      </c>
      <c r="B14" s="283" t="s">
        <v>454</v>
      </c>
      <c r="C14" s="442">
        <v>4.9475973119025062E-3</v>
      </c>
      <c r="D14" s="442">
        <v>8.8676089185306343E-3</v>
      </c>
      <c r="E14" s="442">
        <v>0</v>
      </c>
      <c r="F14" s="442">
        <v>3.626025747231375E-3</v>
      </c>
      <c r="G14" s="442">
        <v>9.6130893001595708E-3</v>
      </c>
      <c r="H14" s="442">
        <v>6.0772667653482167E-3</v>
      </c>
      <c r="I14" s="442">
        <v>9.8562571517033723E-3</v>
      </c>
      <c r="J14" s="442">
        <v>9.7274778778580154E-3</v>
      </c>
      <c r="K14" s="442">
        <v>1.2966626240035275E-3</v>
      </c>
      <c r="L14" s="442">
        <v>1.1254631790515757</v>
      </c>
      <c r="M14" s="442">
        <v>5.3398231158511729E-3</v>
      </c>
      <c r="N14" s="442">
        <v>4.0947972605925116E-4</v>
      </c>
      <c r="O14" s="442">
        <v>4.1712968751650573E-3</v>
      </c>
      <c r="P14" s="442">
        <v>2.913572298435294E-3</v>
      </c>
      <c r="Q14" s="442">
        <v>7.3168970502121419E-3</v>
      </c>
      <c r="R14" s="442">
        <v>1.0918643946031845E-2</v>
      </c>
      <c r="S14" s="442">
        <v>2.2501248385770091E-2</v>
      </c>
      <c r="T14" s="442">
        <v>1.0040339054516217E-2</v>
      </c>
      <c r="U14" s="442">
        <v>2.0728553401576824E-2</v>
      </c>
      <c r="V14" s="442">
        <v>2.2492853577514384E-2</v>
      </c>
      <c r="W14" s="442">
        <v>1.8168037940304034E-2</v>
      </c>
      <c r="X14" s="442">
        <v>3.3974808375267632E-2</v>
      </c>
      <c r="Y14" s="442">
        <v>7.9107246217180426E-3</v>
      </c>
      <c r="Z14" s="442">
        <v>1.0733148878205576E-3</v>
      </c>
      <c r="AA14" s="442">
        <v>2.2493523601399102E-2</v>
      </c>
      <c r="AB14" s="442">
        <v>7.9887414210702765E-3</v>
      </c>
      <c r="AC14" s="442">
        <v>3.6318435046466826E-3</v>
      </c>
      <c r="AD14" s="442">
        <v>4.6808057366195865E-4</v>
      </c>
      <c r="AE14" s="442">
        <v>2.746808068257744E-4</v>
      </c>
      <c r="AF14" s="442">
        <v>2.0838649443532266E-3</v>
      </c>
      <c r="AG14" s="442">
        <v>1.7524096048586105E-4</v>
      </c>
      <c r="AH14" s="442">
        <v>2.3859530022925764E-3</v>
      </c>
      <c r="AI14" s="442">
        <v>2.2543994179398674E-3</v>
      </c>
      <c r="AJ14" s="442">
        <v>2.5246047536316486E-3</v>
      </c>
      <c r="AK14" s="442">
        <v>8.8442315065563621E-3</v>
      </c>
      <c r="AL14" s="442">
        <v>7.0571234921750128E-3</v>
      </c>
      <c r="AM14" s="442">
        <v>1.9571860553924745E-3</v>
      </c>
      <c r="AN14" s="442">
        <v>0.12003339612604672</v>
      </c>
      <c r="AO14" s="442">
        <v>8.560751565642918E-3</v>
      </c>
      <c r="AP14" s="318">
        <f t="shared" si="0"/>
        <v>1.5296076281710325</v>
      </c>
    </row>
    <row r="15" spans="1:42" ht="12.5" x14ac:dyDescent="0.2">
      <c r="A15" s="281" t="s">
        <v>455</v>
      </c>
      <c r="B15" s="283" t="s">
        <v>31</v>
      </c>
      <c r="C15" s="442">
        <v>1.1888531499402593E-3</v>
      </c>
      <c r="D15" s="442">
        <v>5.3470362338115303E-5</v>
      </c>
      <c r="E15" s="442">
        <v>0</v>
      </c>
      <c r="F15" s="442">
        <v>7.7721286076783149E-5</v>
      </c>
      <c r="G15" s="442">
        <v>2.9205204990554774E-4</v>
      </c>
      <c r="H15" s="442">
        <v>1.8960013461116258E-4</v>
      </c>
      <c r="I15" s="442">
        <v>7.4860322324972971E-4</v>
      </c>
      <c r="J15" s="442">
        <v>2.554687460909926E-3</v>
      </c>
      <c r="K15" s="442">
        <v>2.779304223699982E-5</v>
      </c>
      <c r="L15" s="442">
        <v>1.5383281705610467E-3</v>
      </c>
      <c r="M15" s="442">
        <v>1.0305676818309755</v>
      </c>
      <c r="N15" s="442">
        <v>2.1563219537129533E-3</v>
      </c>
      <c r="O15" s="442">
        <v>3.4969105975751536E-3</v>
      </c>
      <c r="P15" s="442">
        <v>1.5516607751502184E-3</v>
      </c>
      <c r="Q15" s="442">
        <v>2.6346115325875663E-3</v>
      </c>
      <c r="R15" s="442">
        <v>1.9118287451179742E-3</v>
      </c>
      <c r="S15" s="442">
        <v>7.6966304983644949E-3</v>
      </c>
      <c r="T15" s="442">
        <v>1.1811746015312789E-2</v>
      </c>
      <c r="U15" s="442">
        <v>3.5251830795587384E-3</v>
      </c>
      <c r="V15" s="442">
        <v>2.0977540178178248E-4</v>
      </c>
      <c r="W15" s="442">
        <v>1.7351936036296843E-3</v>
      </c>
      <c r="X15" s="442">
        <v>3.4220852888361803E-3</v>
      </c>
      <c r="Y15" s="442">
        <v>2.0383397084682609E-2</v>
      </c>
      <c r="Z15" s="442">
        <v>4.1249402708209033E-4</v>
      </c>
      <c r="AA15" s="442">
        <v>2.4061505905395466E-3</v>
      </c>
      <c r="AB15" s="442">
        <v>4.7314437372127663E-4</v>
      </c>
      <c r="AC15" s="442">
        <v>1.2530385819093856E-4</v>
      </c>
      <c r="AD15" s="442">
        <v>4.3829107117121512E-5</v>
      </c>
      <c r="AE15" s="442">
        <v>1.984246098103536E-4</v>
      </c>
      <c r="AF15" s="442">
        <v>2.1216061908862574E-4</v>
      </c>
      <c r="AG15" s="442">
        <v>2.6004595344042912E-6</v>
      </c>
      <c r="AH15" s="442">
        <v>2.9775775062846293E-4</v>
      </c>
      <c r="AI15" s="442">
        <v>8.8919418715773739E-4</v>
      </c>
      <c r="AJ15" s="442">
        <v>4.9519800952091484E-4</v>
      </c>
      <c r="AK15" s="442">
        <v>3.3574249419174095E-4</v>
      </c>
      <c r="AL15" s="442">
        <v>1.0472302833660686E-4</v>
      </c>
      <c r="AM15" s="442">
        <v>5.0365796631916023E-4</v>
      </c>
      <c r="AN15" s="442">
        <v>5.8826204496718213E-3</v>
      </c>
      <c r="AO15" s="442">
        <v>2.0633560505436211E-3</v>
      </c>
      <c r="AP15" s="318">
        <f t="shared" si="0"/>
        <v>1.1101571368180259</v>
      </c>
    </row>
    <row r="16" spans="1:42" ht="12.5" x14ac:dyDescent="0.2">
      <c r="A16" s="281" t="s">
        <v>456</v>
      </c>
      <c r="B16" s="283" t="s">
        <v>32</v>
      </c>
      <c r="C16" s="442">
        <v>2.6335712265641281E-5</v>
      </c>
      <c r="D16" s="442">
        <v>5.9791933299419838E-6</v>
      </c>
      <c r="E16" s="442">
        <v>0</v>
      </c>
      <c r="F16" s="442">
        <v>2.1796175414683046E-4</v>
      </c>
      <c r="G16" s="442">
        <v>1.1338122514936422E-5</v>
      </c>
      <c r="H16" s="442">
        <v>6.0549239831310579E-5</v>
      </c>
      <c r="I16" s="442">
        <v>2.7250528676311839E-4</v>
      </c>
      <c r="J16" s="442">
        <v>8.2126406850409055E-5</v>
      </c>
      <c r="K16" s="442">
        <v>7.7942871828815718E-5</v>
      </c>
      <c r="L16" s="442">
        <v>8.2860275310724728E-5</v>
      </c>
      <c r="M16" s="442">
        <v>4.1552882136963769E-4</v>
      </c>
      <c r="N16" s="442">
        <v>1.0179343355850514</v>
      </c>
      <c r="O16" s="442">
        <v>6.0516736457354188E-5</v>
      </c>
      <c r="P16" s="442">
        <v>8.4188263252644637E-3</v>
      </c>
      <c r="Q16" s="442">
        <v>4.387570655492873E-3</v>
      </c>
      <c r="R16" s="442">
        <v>3.4781137286985014E-3</v>
      </c>
      <c r="S16" s="442">
        <v>1.2138801294011728E-3</v>
      </c>
      <c r="T16" s="442">
        <v>4.5641137070164244E-4</v>
      </c>
      <c r="U16" s="442">
        <v>1.8395865243510997E-3</v>
      </c>
      <c r="V16" s="442">
        <v>2.6145413891303276E-4</v>
      </c>
      <c r="W16" s="442">
        <v>1.9624617317289391E-3</v>
      </c>
      <c r="X16" s="442">
        <v>4.0049021257772591E-4</v>
      </c>
      <c r="Y16" s="442">
        <v>1.6500006803996145E-3</v>
      </c>
      <c r="Z16" s="442">
        <v>7.1204826924073004E-5</v>
      </c>
      <c r="AA16" s="442">
        <v>6.8377353020281586E-5</v>
      </c>
      <c r="AB16" s="442">
        <v>1.3856563127500432E-5</v>
      </c>
      <c r="AC16" s="442">
        <v>3.0007865364827602E-5</v>
      </c>
      <c r="AD16" s="442">
        <v>5.1449025000183491E-6</v>
      </c>
      <c r="AE16" s="442">
        <v>1.9128528054298198E-5</v>
      </c>
      <c r="AF16" s="442">
        <v>5.394818264948977E-5</v>
      </c>
      <c r="AG16" s="442">
        <v>5.6511489792409668E-7</v>
      </c>
      <c r="AH16" s="442">
        <v>5.9404261615834853E-5</v>
      </c>
      <c r="AI16" s="442">
        <v>1.9797568714317871E-5</v>
      </c>
      <c r="AJ16" s="442">
        <v>2.1636002879366227E-5</v>
      </c>
      <c r="AK16" s="442">
        <v>5.7217551277912437E-5</v>
      </c>
      <c r="AL16" s="442">
        <v>2.2757725196558707E-5</v>
      </c>
      <c r="AM16" s="442">
        <v>3.2845883329539053E-5</v>
      </c>
      <c r="AN16" s="442">
        <v>2.2128417076529514E-4</v>
      </c>
      <c r="AO16" s="442">
        <v>1.9434317119508012E-4</v>
      </c>
      <c r="AP16" s="318">
        <f t="shared" si="0"/>
        <v>1.0440139520035667</v>
      </c>
    </row>
    <row r="17" spans="1:42" ht="12.5" x14ac:dyDescent="0.2">
      <c r="A17" s="281" t="s">
        <v>457</v>
      </c>
      <c r="B17" s="283" t="s">
        <v>33</v>
      </c>
      <c r="C17" s="442">
        <v>2.017248253844098E-5</v>
      </c>
      <c r="D17" s="442">
        <v>2.2095052154802054E-5</v>
      </c>
      <c r="E17" s="442">
        <v>0</v>
      </c>
      <c r="F17" s="442">
        <v>1.3016631459297691E-4</v>
      </c>
      <c r="G17" s="442">
        <v>1.889265617393689E-5</v>
      </c>
      <c r="H17" s="442">
        <v>5.4877795010170885E-5</v>
      </c>
      <c r="I17" s="442">
        <v>1.9197679991855314E-4</v>
      </c>
      <c r="J17" s="442">
        <v>4.1262178026252468E-4</v>
      </c>
      <c r="K17" s="442">
        <v>4.654732393057884E-5</v>
      </c>
      <c r="L17" s="442">
        <v>2.0192644383600945E-4</v>
      </c>
      <c r="M17" s="442">
        <v>8.717883783166963E-4</v>
      </c>
      <c r="N17" s="442">
        <v>5.9185722521065362E-4</v>
      </c>
      <c r="O17" s="442">
        <v>1.0280267784831616</v>
      </c>
      <c r="P17" s="442">
        <v>4.8700127048485666E-3</v>
      </c>
      <c r="Q17" s="442">
        <v>2.890725437164184E-3</v>
      </c>
      <c r="R17" s="442">
        <v>1.5637543605500643E-3</v>
      </c>
      <c r="S17" s="442">
        <v>3.0411247393604319E-3</v>
      </c>
      <c r="T17" s="442">
        <v>3.2408257497633791E-3</v>
      </c>
      <c r="U17" s="442">
        <v>4.7988317411165222E-3</v>
      </c>
      <c r="V17" s="442">
        <v>3.2798385290092537E-3</v>
      </c>
      <c r="W17" s="442">
        <v>1.6536840349897599E-3</v>
      </c>
      <c r="X17" s="442">
        <v>1.7727165334236314E-3</v>
      </c>
      <c r="Y17" s="442">
        <v>1.1176849874105375E-3</v>
      </c>
      <c r="Z17" s="442">
        <v>4.573113243297952E-5</v>
      </c>
      <c r="AA17" s="442">
        <v>5.699756610853218E-5</v>
      </c>
      <c r="AB17" s="442">
        <v>2.0813566086971758E-5</v>
      </c>
      <c r="AC17" s="442">
        <v>2.9400838608600751E-5</v>
      </c>
      <c r="AD17" s="442">
        <v>1.5996651062331865E-5</v>
      </c>
      <c r="AE17" s="442">
        <v>1.2723487576821311E-5</v>
      </c>
      <c r="AF17" s="442">
        <v>3.17444318560703E-5</v>
      </c>
      <c r="AG17" s="442">
        <v>1.1113212716531289E-6</v>
      </c>
      <c r="AH17" s="442">
        <v>5.98644618894058E-5</v>
      </c>
      <c r="AI17" s="442">
        <v>3.1386871348930435E-5</v>
      </c>
      <c r="AJ17" s="442">
        <v>1.0413085020184458E-4</v>
      </c>
      <c r="AK17" s="442">
        <v>9.6189676546649063E-5</v>
      </c>
      <c r="AL17" s="442">
        <v>4.4753985779311461E-5</v>
      </c>
      <c r="AM17" s="442">
        <v>2.7453317724506094E-5</v>
      </c>
      <c r="AN17" s="442">
        <v>5.7713979442239761E-4</v>
      </c>
      <c r="AO17" s="442">
        <v>3.3571323773036709E-4</v>
      </c>
      <c r="AP17" s="318">
        <f t="shared" si="0"/>
        <v>1.0599743375056598</v>
      </c>
    </row>
    <row r="18" spans="1:42" ht="12.5" x14ac:dyDescent="0.2">
      <c r="A18" s="281" t="s">
        <v>458</v>
      </c>
      <c r="B18" s="283" t="s">
        <v>34</v>
      </c>
      <c r="C18" s="442">
        <v>2.5808649342340317E-3</v>
      </c>
      <c r="D18" s="442">
        <v>3.4267035017607092E-4</v>
      </c>
      <c r="E18" s="442">
        <v>0</v>
      </c>
      <c r="F18" s="442">
        <v>2.7446553866925731E-2</v>
      </c>
      <c r="G18" s="442">
        <v>8.2856869199845736E-4</v>
      </c>
      <c r="H18" s="442">
        <v>6.6069249019850874E-3</v>
      </c>
      <c r="I18" s="442">
        <v>1.121192443271187E-2</v>
      </c>
      <c r="J18" s="442">
        <v>9.7049089895835678E-3</v>
      </c>
      <c r="K18" s="442">
        <v>9.8148559987793101E-3</v>
      </c>
      <c r="L18" s="442">
        <v>2.9518765060964959E-3</v>
      </c>
      <c r="M18" s="442">
        <v>1.3811237306813728E-2</v>
      </c>
      <c r="N18" s="442">
        <v>1.663344235640151E-3</v>
      </c>
      <c r="O18" s="442">
        <v>6.5268366155753679E-3</v>
      </c>
      <c r="P18" s="442">
        <v>1.0727341462443325</v>
      </c>
      <c r="Q18" s="442">
        <v>3.8511099801359673E-2</v>
      </c>
      <c r="R18" s="442">
        <v>3.3885795220164085E-2</v>
      </c>
      <c r="S18" s="442">
        <v>4.4487156784105995E-2</v>
      </c>
      <c r="T18" s="442">
        <v>2.7120195267276805E-2</v>
      </c>
      <c r="U18" s="442">
        <v>2.9220204238195401E-2</v>
      </c>
      <c r="V18" s="442">
        <v>3.0847998769170555E-2</v>
      </c>
      <c r="W18" s="442">
        <v>9.6607351905107271E-3</v>
      </c>
      <c r="X18" s="442">
        <v>2.3489683277751031E-2</v>
      </c>
      <c r="Y18" s="442">
        <v>0.10132495080046316</v>
      </c>
      <c r="Z18" s="442">
        <v>6.8656042816552798E-3</v>
      </c>
      <c r="AA18" s="442">
        <v>3.6948064997317843E-3</v>
      </c>
      <c r="AB18" s="442">
        <v>7.2121054894766761E-4</v>
      </c>
      <c r="AC18" s="442">
        <v>3.0190560780392244E-3</v>
      </c>
      <c r="AD18" s="442">
        <v>2.5919286109008936E-4</v>
      </c>
      <c r="AE18" s="442">
        <v>1.3792781911786034E-3</v>
      </c>
      <c r="AF18" s="442">
        <v>3.4634366485599192E-3</v>
      </c>
      <c r="AG18" s="442">
        <v>1.3708288857261771E-5</v>
      </c>
      <c r="AH18" s="442">
        <v>5.5824863780477175E-3</v>
      </c>
      <c r="AI18" s="442">
        <v>1.1021468926321937E-3</v>
      </c>
      <c r="AJ18" s="442">
        <v>9.4062547305045195E-4</v>
      </c>
      <c r="AK18" s="442">
        <v>5.2782346968583294E-3</v>
      </c>
      <c r="AL18" s="442">
        <v>5.5204609164367371E-4</v>
      </c>
      <c r="AM18" s="442">
        <v>3.6014774962742171E-3</v>
      </c>
      <c r="AN18" s="442">
        <v>9.0100098033012322E-3</v>
      </c>
      <c r="AO18" s="442">
        <v>7.4768644530077344E-3</v>
      </c>
      <c r="AP18" s="318">
        <f t="shared" si="0"/>
        <v>1.5502558526537176</v>
      </c>
    </row>
    <row r="19" spans="1:42" ht="12.5" x14ac:dyDescent="0.2">
      <c r="A19" s="281" t="s">
        <v>459</v>
      </c>
      <c r="B19" s="285" t="s">
        <v>268</v>
      </c>
      <c r="C19" s="442">
        <v>1.4160101645689749E-5</v>
      </c>
      <c r="D19" s="442">
        <v>9.9868127424760356E-6</v>
      </c>
      <c r="E19" s="442">
        <v>0</v>
      </c>
      <c r="F19" s="442">
        <v>2.5054316956865523E-5</v>
      </c>
      <c r="G19" s="442">
        <v>1.2284049544510726E-5</v>
      </c>
      <c r="H19" s="442">
        <v>1.8868344748730726E-5</v>
      </c>
      <c r="I19" s="442">
        <v>1.6379554501686751E-5</v>
      </c>
      <c r="J19" s="442">
        <v>2.431415568297087E-5</v>
      </c>
      <c r="K19" s="442">
        <v>8.9593948395734732E-6</v>
      </c>
      <c r="L19" s="442">
        <v>9.7465206099399214E-5</v>
      </c>
      <c r="M19" s="442">
        <v>4.5828542333301486E-4</v>
      </c>
      <c r="N19" s="442">
        <v>1.1774774022536633E-5</v>
      </c>
      <c r="O19" s="442">
        <v>1.5537098304694291E-5</v>
      </c>
      <c r="P19" s="442">
        <v>1.8659795634540252E-4</v>
      </c>
      <c r="Q19" s="442">
        <v>1.0236484198621876</v>
      </c>
      <c r="R19" s="442">
        <v>5.9716694311887277E-3</v>
      </c>
      <c r="S19" s="442">
        <v>2.5263815370775581E-3</v>
      </c>
      <c r="T19" s="442">
        <v>4.8844483548150775E-5</v>
      </c>
      <c r="U19" s="442">
        <v>2.126587826094263E-3</v>
      </c>
      <c r="V19" s="442">
        <v>3.7476977298917613E-5</v>
      </c>
      <c r="W19" s="442">
        <v>1.3826561879347417E-3</v>
      </c>
      <c r="X19" s="442">
        <v>1.3622175115690849E-4</v>
      </c>
      <c r="Y19" s="442">
        <v>1.0176724867401706E-3</v>
      </c>
      <c r="Z19" s="442">
        <v>4.5299916957951092E-5</v>
      </c>
      <c r="AA19" s="442">
        <v>1.7695503842608017E-3</v>
      </c>
      <c r="AB19" s="442">
        <v>4.086229576508792E-5</v>
      </c>
      <c r="AC19" s="442">
        <v>3.5479541090835824E-5</v>
      </c>
      <c r="AD19" s="442">
        <v>3.3897954695443093E-5</v>
      </c>
      <c r="AE19" s="442">
        <v>1.0584579478855123E-5</v>
      </c>
      <c r="AF19" s="442">
        <v>4.3391321307270319E-5</v>
      </c>
      <c r="AG19" s="442">
        <v>3.6027847132475122E-5</v>
      </c>
      <c r="AH19" s="442">
        <v>1.4499316937793269E-4</v>
      </c>
      <c r="AI19" s="442">
        <v>4.2479343204668072E-5</v>
      </c>
      <c r="AJ19" s="442">
        <v>5.5946815386942735E-5</v>
      </c>
      <c r="AK19" s="442">
        <v>4.4433136285436237E-5</v>
      </c>
      <c r="AL19" s="442">
        <v>1.4508763571379442E-3</v>
      </c>
      <c r="AM19" s="442">
        <v>3.1924808191130767E-5</v>
      </c>
      <c r="AN19" s="442">
        <v>3.4182053792033697E-4</v>
      </c>
      <c r="AO19" s="442">
        <v>6.0525335027041117E-5</v>
      </c>
      <c r="AP19" s="318">
        <f t="shared" si="0"/>
        <v>1.0419231657401875</v>
      </c>
    </row>
    <row r="20" spans="1:42" ht="12.5" x14ac:dyDescent="0.2">
      <c r="A20" s="281" t="s">
        <v>460</v>
      </c>
      <c r="B20" s="285" t="s">
        <v>269</v>
      </c>
      <c r="C20" s="442">
        <v>0</v>
      </c>
      <c r="D20" s="442">
        <v>0</v>
      </c>
      <c r="E20" s="442">
        <v>0</v>
      </c>
      <c r="F20" s="442">
        <v>0</v>
      </c>
      <c r="G20" s="442">
        <v>0</v>
      </c>
      <c r="H20" s="442">
        <v>0</v>
      </c>
      <c r="I20" s="442">
        <v>0</v>
      </c>
      <c r="J20" s="442">
        <v>0</v>
      </c>
      <c r="K20" s="442">
        <v>0</v>
      </c>
      <c r="L20" s="442">
        <v>0</v>
      </c>
      <c r="M20" s="442">
        <v>0</v>
      </c>
      <c r="N20" s="442">
        <v>0</v>
      </c>
      <c r="O20" s="442">
        <v>0</v>
      </c>
      <c r="P20" s="442">
        <v>0</v>
      </c>
      <c r="Q20" s="442">
        <v>0</v>
      </c>
      <c r="R20" s="442">
        <v>1</v>
      </c>
      <c r="S20" s="442">
        <v>0</v>
      </c>
      <c r="T20" s="442">
        <v>0</v>
      </c>
      <c r="U20" s="442">
        <v>0</v>
      </c>
      <c r="V20" s="442">
        <v>0</v>
      </c>
      <c r="W20" s="442">
        <v>0</v>
      </c>
      <c r="X20" s="442">
        <v>0</v>
      </c>
      <c r="Y20" s="442">
        <v>0</v>
      </c>
      <c r="Z20" s="442">
        <v>0</v>
      </c>
      <c r="AA20" s="442">
        <v>0</v>
      </c>
      <c r="AB20" s="442">
        <v>0</v>
      </c>
      <c r="AC20" s="442">
        <v>0</v>
      </c>
      <c r="AD20" s="442">
        <v>0</v>
      </c>
      <c r="AE20" s="442">
        <v>0</v>
      </c>
      <c r="AF20" s="442">
        <v>0</v>
      </c>
      <c r="AG20" s="442">
        <v>0</v>
      </c>
      <c r="AH20" s="442">
        <v>0</v>
      </c>
      <c r="AI20" s="442">
        <v>0</v>
      </c>
      <c r="AJ20" s="442">
        <v>0</v>
      </c>
      <c r="AK20" s="442">
        <v>0</v>
      </c>
      <c r="AL20" s="442">
        <v>0</v>
      </c>
      <c r="AM20" s="442">
        <v>0</v>
      </c>
      <c r="AN20" s="442">
        <v>0</v>
      </c>
      <c r="AO20" s="442">
        <v>0</v>
      </c>
      <c r="AP20" s="318">
        <f t="shared" si="0"/>
        <v>1</v>
      </c>
    </row>
    <row r="21" spans="1:42" ht="12.5" x14ac:dyDescent="0.2">
      <c r="A21" s="281" t="s">
        <v>461</v>
      </c>
      <c r="B21" s="285" t="s">
        <v>270</v>
      </c>
      <c r="C21" s="442">
        <v>3.5405861104423152E-4</v>
      </c>
      <c r="D21" s="442">
        <v>4.5216504354974351E-5</v>
      </c>
      <c r="E21" s="442">
        <v>0</v>
      </c>
      <c r="F21" s="442">
        <v>1.844266639481828E-4</v>
      </c>
      <c r="G21" s="442">
        <v>1.608872573085648E-4</v>
      </c>
      <c r="H21" s="442">
        <v>8.8057237715318269E-5</v>
      </c>
      <c r="I21" s="442">
        <v>7.9354646280665566E-5</v>
      </c>
      <c r="J21" s="442">
        <v>2.9161745791218222E-4</v>
      </c>
      <c r="K21" s="442">
        <v>6.5950762261922843E-5</v>
      </c>
      <c r="L21" s="442">
        <v>1.4690852581681062E-4</v>
      </c>
      <c r="M21" s="442">
        <v>5.482792209478924E-4</v>
      </c>
      <c r="N21" s="442">
        <v>4.3363868897739334E-5</v>
      </c>
      <c r="O21" s="442">
        <v>8.4597386589277602E-5</v>
      </c>
      <c r="P21" s="442">
        <v>1.9253294334938052E-4</v>
      </c>
      <c r="Q21" s="442">
        <v>3.1930995352507569E-3</v>
      </c>
      <c r="R21" s="442">
        <v>6.6558496576915559E-3</v>
      </c>
      <c r="S21" s="442">
        <v>1.0970894283875139</v>
      </c>
      <c r="T21" s="442">
        <v>8.6729822322474507E-5</v>
      </c>
      <c r="U21" s="442">
        <v>1.0863834894250196E-3</v>
      </c>
      <c r="V21" s="442">
        <v>6.2157864011391087E-5</v>
      </c>
      <c r="W21" s="442">
        <v>5.5330493393544195E-5</v>
      </c>
      <c r="X21" s="442">
        <v>3.128742543681911E-4</v>
      </c>
      <c r="Y21" s="442">
        <v>4.7532926621404579E-4</v>
      </c>
      <c r="Z21" s="442">
        <v>1.5280536813900967E-4</v>
      </c>
      <c r="AA21" s="442">
        <v>9.0738485774770144E-4</v>
      </c>
      <c r="AB21" s="442">
        <v>9.9992312391687784E-4</v>
      </c>
      <c r="AC21" s="442">
        <v>1.5206660118490612E-3</v>
      </c>
      <c r="AD21" s="442">
        <v>1.8621331507198566E-4</v>
      </c>
      <c r="AE21" s="442">
        <v>7.6212161173336148E-6</v>
      </c>
      <c r="AF21" s="442">
        <v>6.1284035363929246E-4</v>
      </c>
      <c r="AG21" s="442">
        <v>1.4698423024607209E-4</v>
      </c>
      <c r="AH21" s="442">
        <v>4.9814312237685563E-3</v>
      </c>
      <c r="AI21" s="442">
        <v>8.1707720831366865E-4</v>
      </c>
      <c r="AJ21" s="442">
        <v>1.2891093575610312E-2</v>
      </c>
      <c r="AK21" s="442">
        <v>2.2651524647917648E-3</v>
      </c>
      <c r="AL21" s="442">
        <v>5.9191975516049962E-3</v>
      </c>
      <c r="AM21" s="442">
        <v>4.0069443449574184E-4</v>
      </c>
      <c r="AN21" s="442">
        <v>0.13720802730127038</v>
      </c>
      <c r="AO21" s="442">
        <v>6.7127109132360998E-3</v>
      </c>
      <c r="AP21" s="318">
        <f t="shared" si="0"/>
        <v>1.2803195460932006</v>
      </c>
    </row>
    <row r="22" spans="1:42" ht="12.5" x14ac:dyDescent="0.2">
      <c r="A22" s="281" t="s">
        <v>462</v>
      </c>
      <c r="B22" s="285" t="s">
        <v>280</v>
      </c>
      <c r="C22" s="442">
        <v>4.596695009602871E-6</v>
      </c>
      <c r="D22" s="442">
        <v>5.678337975016837E-6</v>
      </c>
      <c r="E22" s="442">
        <v>0</v>
      </c>
      <c r="F22" s="442">
        <v>9.967450030251452E-6</v>
      </c>
      <c r="G22" s="442">
        <v>6.1453589446924823E-6</v>
      </c>
      <c r="H22" s="442">
        <v>7.6734460837619303E-6</v>
      </c>
      <c r="I22" s="442">
        <v>6.8971795550524426E-6</v>
      </c>
      <c r="J22" s="442">
        <v>6.2263768879390494E-6</v>
      </c>
      <c r="K22" s="442">
        <v>3.5643486317542657E-6</v>
      </c>
      <c r="L22" s="442">
        <v>4.3000202156035742E-6</v>
      </c>
      <c r="M22" s="442">
        <v>1.1650647833189378E-5</v>
      </c>
      <c r="N22" s="442">
        <v>3.7122169655041987E-6</v>
      </c>
      <c r="O22" s="442">
        <v>1.0295514761330101E-5</v>
      </c>
      <c r="P22" s="442">
        <v>7.453054182172489E-5</v>
      </c>
      <c r="Q22" s="442">
        <v>2.3556818758808574E-4</v>
      </c>
      <c r="R22" s="442">
        <v>2.8177211182340059E-4</v>
      </c>
      <c r="S22" s="442">
        <v>3.6257866758711674E-3</v>
      </c>
      <c r="T22" s="442">
        <v>1.0067601036160201</v>
      </c>
      <c r="U22" s="442">
        <v>3.6844024137916193E-3</v>
      </c>
      <c r="V22" s="442">
        <v>7.6038168108909275E-3</v>
      </c>
      <c r="W22" s="442">
        <v>2.6204696233096344E-4</v>
      </c>
      <c r="X22" s="442">
        <v>3.3650804272740935E-4</v>
      </c>
      <c r="Y22" s="442">
        <v>3.9603661295082272E-5</v>
      </c>
      <c r="Z22" s="442">
        <v>7.7319575961705185E-6</v>
      </c>
      <c r="AA22" s="442">
        <v>1.7589530186885223E-5</v>
      </c>
      <c r="AB22" s="442">
        <v>1.4154556267152163E-5</v>
      </c>
      <c r="AC22" s="442">
        <v>1.4313831146590253E-5</v>
      </c>
      <c r="AD22" s="442">
        <v>1.1820148151255626E-5</v>
      </c>
      <c r="AE22" s="442">
        <v>5.7522355270128717E-7</v>
      </c>
      <c r="AF22" s="442">
        <v>1.3397256009741192E-5</v>
      </c>
      <c r="AG22" s="442">
        <v>8.4766006398174018E-6</v>
      </c>
      <c r="AH22" s="442">
        <v>8.7789389195773614E-5</v>
      </c>
      <c r="AI22" s="442">
        <v>2.7774218059912614E-5</v>
      </c>
      <c r="AJ22" s="442">
        <v>4.9915599754478759E-5</v>
      </c>
      <c r="AK22" s="442">
        <v>3.1021815437870588E-5</v>
      </c>
      <c r="AL22" s="442">
        <v>3.4136093150361179E-4</v>
      </c>
      <c r="AM22" s="442">
        <v>6.8296199819442844E-6</v>
      </c>
      <c r="AN22" s="442">
        <v>7.7619487832689539E-4</v>
      </c>
      <c r="AO22" s="442">
        <v>2.5049304798920079E-4</v>
      </c>
      <c r="AP22" s="318">
        <f t="shared" si="0"/>
        <v>1.0243937921728647</v>
      </c>
    </row>
    <row r="23" spans="1:42" ht="12.5" x14ac:dyDescent="0.2">
      <c r="A23" s="281" t="s">
        <v>463</v>
      </c>
      <c r="B23" s="283" t="s">
        <v>35</v>
      </c>
      <c r="C23" s="442">
        <v>3.0987894538839188E-5</v>
      </c>
      <c r="D23" s="442">
        <v>2.9965952840792072E-5</v>
      </c>
      <c r="E23" s="442">
        <v>0</v>
      </c>
      <c r="F23" s="442">
        <v>5.9331794109995025E-5</v>
      </c>
      <c r="G23" s="442">
        <v>3.332528130322826E-5</v>
      </c>
      <c r="H23" s="442">
        <v>5.4081060356015155E-5</v>
      </c>
      <c r="I23" s="442">
        <v>3.8978455890866804E-5</v>
      </c>
      <c r="J23" s="442">
        <v>4.4413880689090593E-5</v>
      </c>
      <c r="K23" s="442">
        <v>2.1216981124925842E-5</v>
      </c>
      <c r="L23" s="442">
        <v>3.9667631894651551E-5</v>
      </c>
      <c r="M23" s="442">
        <v>7.7125390108252807E-5</v>
      </c>
      <c r="N23" s="442">
        <v>3.3970761696268371E-5</v>
      </c>
      <c r="O23" s="442">
        <v>5.2322181754580277E-5</v>
      </c>
      <c r="P23" s="442">
        <v>3.3883510285425132E-4</v>
      </c>
      <c r="Q23" s="442">
        <v>8.6006486008364646E-3</v>
      </c>
      <c r="R23" s="442">
        <v>8.2331711510304148E-3</v>
      </c>
      <c r="S23" s="442">
        <v>7.5195508876065298E-3</v>
      </c>
      <c r="T23" s="442">
        <v>8.9987371772420853E-3</v>
      </c>
      <c r="U23" s="442">
        <v>1.0407079338979233</v>
      </c>
      <c r="V23" s="442">
        <v>1.0560079264581256E-2</v>
      </c>
      <c r="W23" s="442">
        <v>1.1141012204161993E-2</v>
      </c>
      <c r="X23" s="442">
        <v>1.0998794826186391E-3</v>
      </c>
      <c r="Y23" s="442">
        <v>2.9549282516690978E-3</v>
      </c>
      <c r="Z23" s="442">
        <v>1.1078146705795417E-4</v>
      </c>
      <c r="AA23" s="442">
        <v>2.0578851293188668E-4</v>
      </c>
      <c r="AB23" s="442">
        <v>7.1462084500181064E-5</v>
      </c>
      <c r="AC23" s="442">
        <v>7.5842584470076378E-5</v>
      </c>
      <c r="AD23" s="442">
        <v>7.9092587474533356E-5</v>
      </c>
      <c r="AE23" s="442">
        <v>3.0054899090071352E-5</v>
      </c>
      <c r="AF23" s="442">
        <v>2.6487382855866297E-4</v>
      </c>
      <c r="AG23" s="442">
        <v>7.1356469394379959E-5</v>
      </c>
      <c r="AH23" s="442">
        <v>7.5411532828685503E-4</v>
      </c>
      <c r="AI23" s="442">
        <v>2.7945686870545455E-4</v>
      </c>
      <c r="AJ23" s="442">
        <v>1.3170259293079616E-4</v>
      </c>
      <c r="AK23" s="442">
        <v>1.1883706843480097E-4</v>
      </c>
      <c r="AL23" s="442">
        <v>2.8735942503714819E-3</v>
      </c>
      <c r="AM23" s="442">
        <v>4.0322895970047426E-5</v>
      </c>
      <c r="AN23" s="442">
        <v>1.0510431183008222E-3</v>
      </c>
      <c r="AO23" s="442">
        <v>8.2250888369696479E-4</v>
      </c>
      <c r="AP23" s="318">
        <f t="shared" si="0"/>
        <v>1.1068284878433097</v>
      </c>
    </row>
    <row r="24" spans="1:42" ht="12.5" x14ac:dyDescent="0.2">
      <c r="A24" s="281" t="s">
        <v>464</v>
      </c>
      <c r="B24" s="283" t="s">
        <v>465</v>
      </c>
      <c r="C24" s="442">
        <v>3.2304789025833911E-7</v>
      </c>
      <c r="D24" s="442">
        <v>1.6988049616010731E-8</v>
      </c>
      <c r="E24" s="442">
        <v>0</v>
      </c>
      <c r="F24" s="442">
        <v>2.6052046370542878E-7</v>
      </c>
      <c r="G24" s="442">
        <v>1.7577311841103428E-7</v>
      </c>
      <c r="H24" s="442">
        <v>5.5841158424675183E-7</v>
      </c>
      <c r="I24" s="442">
        <v>2.3965659988037287E-7</v>
      </c>
      <c r="J24" s="442">
        <v>3.0220225741001776E-7</v>
      </c>
      <c r="K24" s="442">
        <v>9.3161817268624557E-8</v>
      </c>
      <c r="L24" s="442">
        <v>3.5551883495565619E-7</v>
      </c>
      <c r="M24" s="442">
        <v>6.7136708488039182E-7</v>
      </c>
      <c r="N24" s="442">
        <v>5.2251109523361178E-7</v>
      </c>
      <c r="O24" s="442">
        <v>3.7307792309468975E-7</v>
      </c>
      <c r="P24" s="442">
        <v>4.2416078041789538E-7</v>
      </c>
      <c r="Q24" s="442">
        <v>5.0198611720302637E-5</v>
      </c>
      <c r="R24" s="442">
        <v>5.7454535055362628E-7</v>
      </c>
      <c r="S24" s="442">
        <v>3.2380139428070132E-7</v>
      </c>
      <c r="T24" s="442">
        <v>5.7957679717811687E-7</v>
      </c>
      <c r="U24" s="442">
        <v>2.9374239730386237E-7</v>
      </c>
      <c r="V24" s="442">
        <v>1.0014372257592938</v>
      </c>
      <c r="W24" s="442">
        <v>2.1832994203533531E-4</v>
      </c>
      <c r="X24" s="442">
        <v>1.6611092396646733E-7</v>
      </c>
      <c r="Y24" s="442">
        <v>8.2683665763654202E-5</v>
      </c>
      <c r="Z24" s="442">
        <v>1.6362502548985974E-6</v>
      </c>
      <c r="AA24" s="442">
        <v>2.9534237168760773E-6</v>
      </c>
      <c r="AB24" s="442">
        <v>6.0633716413369361E-7</v>
      </c>
      <c r="AC24" s="442">
        <v>3.4746570734340348E-7</v>
      </c>
      <c r="AD24" s="442">
        <v>1.4012913775819723E-7</v>
      </c>
      <c r="AE24" s="442">
        <v>8.0141577509159328E-7</v>
      </c>
      <c r="AF24" s="442">
        <v>7.6886433175762052E-7</v>
      </c>
      <c r="AG24" s="442">
        <v>8.5178299059421968E-9</v>
      </c>
      <c r="AH24" s="442">
        <v>8.7230516788196455E-5</v>
      </c>
      <c r="AI24" s="442">
        <v>7.6089126452752816E-7</v>
      </c>
      <c r="AJ24" s="442">
        <v>2.6730224254561214E-7</v>
      </c>
      <c r="AK24" s="442">
        <v>4.882151561238455E-7</v>
      </c>
      <c r="AL24" s="442">
        <v>3.4302127404982769E-7</v>
      </c>
      <c r="AM24" s="442">
        <v>2.9623827344723064E-7</v>
      </c>
      <c r="AN24" s="442">
        <v>1.2886092964719086E-7</v>
      </c>
      <c r="AO24" s="442">
        <v>1.6485932967299735E-5</v>
      </c>
      <c r="AP24" s="318">
        <f t="shared" si="0"/>
        <v>1.0018914696030221</v>
      </c>
    </row>
    <row r="25" spans="1:42" ht="12.5" x14ac:dyDescent="0.2">
      <c r="A25" s="281" t="s">
        <v>466</v>
      </c>
      <c r="B25" s="283" t="s">
        <v>191</v>
      </c>
      <c r="C25" s="442">
        <v>4.7935982402301436E-6</v>
      </c>
      <c r="D25" s="442">
        <v>5.2759176829459047E-6</v>
      </c>
      <c r="E25" s="442">
        <v>0</v>
      </c>
      <c r="F25" s="442">
        <v>1.3333671299175936E-5</v>
      </c>
      <c r="G25" s="442">
        <v>6.2292601696282694E-6</v>
      </c>
      <c r="H25" s="442">
        <v>6.7762591626682858E-6</v>
      </c>
      <c r="I25" s="442">
        <v>4.8983900666980912E-6</v>
      </c>
      <c r="J25" s="442">
        <v>8.6181480835899726E-6</v>
      </c>
      <c r="K25" s="442">
        <v>4.7681054740416828E-6</v>
      </c>
      <c r="L25" s="442">
        <v>7.6593915928119665E-6</v>
      </c>
      <c r="M25" s="442">
        <v>1.1420531824202833E-5</v>
      </c>
      <c r="N25" s="442">
        <v>2.8954597177089674E-6</v>
      </c>
      <c r="O25" s="442">
        <v>4.7940315665171252E-6</v>
      </c>
      <c r="P25" s="442">
        <v>5.5448762750427723E-6</v>
      </c>
      <c r="Q25" s="442">
        <v>7.6533341974062746E-6</v>
      </c>
      <c r="R25" s="442">
        <v>3.4194436803910653E-5</v>
      </c>
      <c r="S25" s="442">
        <v>6.7045159283243621E-6</v>
      </c>
      <c r="T25" s="442">
        <v>8.9881131113264857E-6</v>
      </c>
      <c r="U25" s="442">
        <v>7.6778607028143838E-6</v>
      </c>
      <c r="V25" s="442">
        <v>6.0417147823300995E-6</v>
      </c>
      <c r="W25" s="442">
        <v>1.0139177769424341</v>
      </c>
      <c r="X25" s="442">
        <v>7.6703768628548921E-6</v>
      </c>
      <c r="Y25" s="442">
        <v>1.8736245228732477E-5</v>
      </c>
      <c r="Z25" s="442">
        <v>1.6732446562789847E-5</v>
      </c>
      <c r="AA25" s="442">
        <v>2.7624675911210074E-5</v>
      </c>
      <c r="AB25" s="442">
        <v>1.2541337865655347E-5</v>
      </c>
      <c r="AC25" s="442">
        <v>1.5950902790151024E-5</v>
      </c>
      <c r="AD25" s="442">
        <v>2.1793682853555547E-5</v>
      </c>
      <c r="AE25" s="442">
        <v>6.0710586599232257E-7</v>
      </c>
      <c r="AF25" s="442">
        <v>3.4131825849535461E-5</v>
      </c>
      <c r="AG25" s="442">
        <v>2.3784602793563885E-5</v>
      </c>
      <c r="AH25" s="442">
        <v>1.7844502005208619E-4</v>
      </c>
      <c r="AI25" s="442">
        <v>1.0209347856918575E-5</v>
      </c>
      <c r="AJ25" s="442">
        <v>9.9732476753770515E-6</v>
      </c>
      <c r="AK25" s="442">
        <v>1.549674967598798E-5</v>
      </c>
      <c r="AL25" s="442">
        <v>9.5782902958953969E-4</v>
      </c>
      <c r="AM25" s="442">
        <v>7.2496983241548491E-6</v>
      </c>
      <c r="AN25" s="442">
        <v>3.4007619953468782E-6</v>
      </c>
      <c r="AO25" s="442">
        <v>4.0344716035466547E-5</v>
      </c>
      <c r="AP25" s="318">
        <f t="shared" si="0"/>
        <v>1.0154382216168685</v>
      </c>
    </row>
    <row r="26" spans="1:42" ht="12.5" x14ac:dyDescent="0.2">
      <c r="A26" s="281" t="s">
        <v>467</v>
      </c>
      <c r="B26" s="283" t="s">
        <v>50</v>
      </c>
      <c r="C26" s="442">
        <v>1.1668287500858194E-3</v>
      </c>
      <c r="D26" s="442">
        <v>1.1698417143490521E-2</v>
      </c>
      <c r="E26" s="442">
        <v>0</v>
      </c>
      <c r="F26" s="442">
        <v>5.4330481835010327E-4</v>
      </c>
      <c r="G26" s="442">
        <v>6.2188510446742392E-3</v>
      </c>
      <c r="H26" s="442">
        <v>1.1591546424121978E-2</v>
      </c>
      <c r="I26" s="442">
        <v>1.0716533594836921E-2</v>
      </c>
      <c r="J26" s="442">
        <v>2.9374280083589435E-3</v>
      </c>
      <c r="K26" s="442">
        <v>1.9428517625212887E-4</v>
      </c>
      <c r="L26" s="442">
        <v>1.6657042705541358E-3</v>
      </c>
      <c r="M26" s="442">
        <v>7.5633197358153095E-3</v>
      </c>
      <c r="N26" s="442">
        <v>5.7944398049540706E-3</v>
      </c>
      <c r="O26" s="442">
        <v>2.1089084158318058E-2</v>
      </c>
      <c r="P26" s="442">
        <v>2.4878325717265699E-3</v>
      </c>
      <c r="Q26" s="442">
        <v>1.3230801238301769E-3</v>
      </c>
      <c r="R26" s="442">
        <v>3.1557902784006323E-3</v>
      </c>
      <c r="S26" s="442">
        <v>6.3995527520430253E-3</v>
      </c>
      <c r="T26" s="442">
        <v>4.6924502880619015E-3</v>
      </c>
      <c r="U26" s="442">
        <v>2.9539167432748384E-3</v>
      </c>
      <c r="V26" s="442">
        <v>2.7604534902829129E-4</v>
      </c>
      <c r="W26" s="442">
        <v>1.8386485515081209E-4</v>
      </c>
      <c r="X26" s="442">
        <v>1.0357468400188627</v>
      </c>
      <c r="Y26" s="442">
        <v>3.2104559375584619E-3</v>
      </c>
      <c r="Z26" s="442">
        <v>3.3181814864463946E-4</v>
      </c>
      <c r="AA26" s="442">
        <v>2.7606454709889297E-3</v>
      </c>
      <c r="AB26" s="442">
        <v>3.9089917275869426E-3</v>
      </c>
      <c r="AC26" s="442">
        <v>4.4682365614467706E-3</v>
      </c>
      <c r="AD26" s="442">
        <v>7.4678799976971829E-3</v>
      </c>
      <c r="AE26" s="442">
        <v>5.6224743691513282E-5</v>
      </c>
      <c r="AF26" s="442">
        <v>3.3984064796481069E-3</v>
      </c>
      <c r="AG26" s="442">
        <v>9.3750471199579709E-5</v>
      </c>
      <c r="AH26" s="442">
        <v>6.5475815845716734E-3</v>
      </c>
      <c r="AI26" s="442">
        <v>9.286977429572154E-3</v>
      </c>
      <c r="AJ26" s="442">
        <v>4.192473121889655E-3</v>
      </c>
      <c r="AK26" s="442">
        <v>3.6998679899087603E-2</v>
      </c>
      <c r="AL26" s="442">
        <v>3.7754224290411347E-3</v>
      </c>
      <c r="AM26" s="442">
        <v>3.995696855272764E-3</v>
      </c>
      <c r="AN26" s="442">
        <v>9.2520785584701296E-2</v>
      </c>
      <c r="AO26" s="442">
        <v>2.688840938077906E-2</v>
      </c>
      <c r="AP26" s="318">
        <f t="shared" si="0"/>
        <v>1.3214131423527897</v>
      </c>
    </row>
    <row r="27" spans="1:42" ht="12.5" x14ac:dyDescent="0.2">
      <c r="A27" s="281" t="s">
        <v>468</v>
      </c>
      <c r="B27" s="283" t="s">
        <v>36</v>
      </c>
      <c r="C27" s="442">
        <v>3.2973046296792428E-3</v>
      </c>
      <c r="D27" s="442">
        <v>1.4936968161137072E-4</v>
      </c>
      <c r="E27" s="442">
        <v>0</v>
      </c>
      <c r="F27" s="442">
        <v>2.9046979971812718E-4</v>
      </c>
      <c r="G27" s="442">
        <v>8.0330040265704482E-4</v>
      </c>
      <c r="H27" s="442">
        <v>5.9378761529818398E-3</v>
      </c>
      <c r="I27" s="442">
        <v>2.1053505577986091E-3</v>
      </c>
      <c r="J27" s="442">
        <v>3.3577968510153313E-3</v>
      </c>
      <c r="K27" s="442">
        <v>1.0387166527536863E-4</v>
      </c>
      <c r="L27" s="442">
        <v>3.9787631674908334E-3</v>
      </c>
      <c r="M27" s="442">
        <v>6.2738683540648366E-3</v>
      </c>
      <c r="N27" s="442">
        <v>5.8270899823693687E-3</v>
      </c>
      <c r="O27" s="442">
        <v>3.3618629976662545E-3</v>
      </c>
      <c r="P27" s="442">
        <v>4.3653697209853973E-3</v>
      </c>
      <c r="Q27" s="442">
        <v>1.9640213200222503E-3</v>
      </c>
      <c r="R27" s="442">
        <v>2.2636686314530512E-3</v>
      </c>
      <c r="S27" s="442">
        <v>1.8013460692762014E-3</v>
      </c>
      <c r="T27" s="442">
        <v>6.9026421553378958E-3</v>
      </c>
      <c r="U27" s="442">
        <v>1.8315015234038608E-3</v>
      </c>
      <c r="V27" s="442">
        <v>2.9743437730746111E-4</v>
      </c>
      <c r="W27" s="442">
        <v>1.9149165174994686E-4</v>
      </c>
      <c r="X27" s="442">
        <v>1.3779641599472783E-3</v>
      </c>
      <c r="Y27" s="442">
        <v>1.0012089418343257</v>
      </c>
      <c r="Z27" s="442">
        <v>1.9158365410270592E-2</v>
      </c>
      <c r="AA27" s="442">
        <v>3.3048458975406335E-2</v>
      </c>
      <c r="AB27" s="442">
        <v>3.8314096265832632E-3</v>
      </c>
      <c r="AC27" s="442">
        <v>2.8887495113544409E-3</v>
      </c>
      <c r="AD27" s="442">
        <v>1.4348141932623483E-4</v>
      </c>
      <c r="AE27" s="442">
        <v>9.697705214918145E-3</v>
      </c>
      <c r="AF27" s="442">
        <v>7.4086773828299368E-3</v>
      </c>
      <c r="AG27" s="442">
        <v>3.0308505191804246E-6</v>
      </c>
      <c r="AH27" s="442">
        <v>8.9896209652910054E-3</v>
      </c>
      <c r="AI27" s="442">
        <v>7.1637836947583914E-3</v>
      </c>
      <c r="AJ27" s="442">
        <v>2.1062984092165503E-3</v>
      </c>
      <c r="AK27" s="442">
        <v>4.2576660995072256E-3</v>
      </c>
      <c r="AL27" s="442">
        <v>1.2205529084568526E-4</v>
      </c>
      <c r="AM27" s="442">
        <v>2.7431356538490628E-3</v>
      </c>
      <c r="AN27" s="442">
        <v>1.0919260757326385E-3</v>
      </c>
      <c r="AO27" s="442">
        <v>2.296294444675398E-3</v>
      </c>
      <c r="AP27" s="318">
        <f t="shared" si="0"/>
        <v>1.160345670266546</v>
      </c>
    </row>
    <row r="28" spans="1:42" ht="12.5" x14ac:dyDescent="0.2">
      <c r="A28" s="281" t="s">
        <v>469</v>
      </c>
      <c r="B28" s="283" t="s">
        <v>192</v>
      </c>
      <c r="C28" s="442">
        <v>4.5386491973990907E-4</v>
      </c>
      <c r="D28" s="442">
        <v>6.6541850330192453E-4</v>
      </c>
      <c r="E28" s="442">
        <v>0</v>
      </c>
      <c r="F28" s="442">
        <v>2.0562202816804386E-3</v>
      </c>
      <c r="G28" s="442">
        <v>4.4073762113150926E-4</v>
      </c>
      <c r="H28" s="442">
        <v>1.0788099657657066E-3</v>
      </c>
      <c r="I28" s="442">
        <v>1.4766207710392124E-3</v>
      </c>
      <c r="J28" s="442">
        <v>1.1480809562870249E-3</v>
      </c>
      <c r="K28" s="442">
        <v>7.3530200054668787E-4</v>
      </c>
      <c r="L28" s="442">
        <v>1.4380111469115288E-3</v>
      </c>
      <c r="M28" s="442">
        <v>2.2903646052512133E-3</v>
      </c>
      <c r="N28" s="442">
        <v>1.7403384958333068E-3</v>
      </c>
      <c r="O28" s="442">
        <v>1.6000931718668093E-3</v>
      </c>
      <c r="P28" s="442">
        <v>9.8245654142371558E-4</v>
      </c>
      <c r="Q28" s="442">
        <v>6.0245176515367376E-4</v>
      </c>
      <c r="R28" s="442">
        <v>4.580806467784352E-4</v>
      </c>
      <c r="S28" s="442">
        <v>5.0212309359557133E-4</v>
      </c>
      <c r="T28" s="442">
        <v>1.0395378938464997E-3</v>
      </c>
      <c r="U28" s="442">
        <v>4.3431765435189562E-4</v>
      </c>
      <c r="V28" s="442">
        <v>7.84707196842451E-5</v>
      </c>
      <c r="W28" s="442">
        <v>5.6039264708716906E-4</v>
      </c>
      <c r="X28" s="442">
        <v>6.3073751535244944E-4</v>
      </c>
      <c r="Y28" s="442">
        <v>3.150325418952313E-4</v>
      </c>
      <c r="Z28" s="442">
        <v>1.003853228975214</v>
      </c>
      <c r="AA28" s="442">
        <v>1.8479853689974E-3</v>
      </c>
      <c r="AB28" s="442">
        <v>2.8296198308221023E-3</v>
      </c>
      <c r="AC28" s="442">
        <v>9.0650871969544993E-4</v>
      </c>
      <c r="AD28" s="442">
        <v>1.2338802972860456E-5</v>
      </c>
      <c r="AE28" s="442">
        <v>3.9504322767709297E-6</v>
      </c>
      <c r="AF28" s="442">
        <v>3.8717089134152662E-4</v>
      </c>
      <c r="AG28" s="442">
        <v>3.5356454483631169E-6</v>
      </c>
      <c r="AH28" s="442">
        <v>5.7840452748543849E-4</v>
      </c>
      <c r="AI28" s="442">
        <v>9.846135661677666E-4</v>
      </c>
      <c r="AJ28" s="442">
        <v>5.4241219305677687E-4</v>
      </c>
      <c r="AK28" s="442">
        <v>2.0562895663493112E-4</v>
      </c>
      <c r="AL28" s="442">
        <v>1.4238387238044254E-4</v>
      </c>
      <c r="AM28" s="442">
        <v>1.3861888695487503E-3</v>
      </c>
      <c r="AN28" s="442">
        <v>4.112718105882615E-4</v>
      </c>
      <c r="AO28" s="442">
        <v>3.6233763424566853E-4</v>
      </c>
      <c r="AP28" s="318">
        <f t="shared" si="0"/>
        <v>1.0348227059211554</v>
      </c>
    </row>
    <row r="29" spans="1:42" ht="12.5" x14ac:dyDescent="0.2">
      <c r="A29" s="281" t="s">
        <v>470</v>
      </c>
      <c r="B29" s="283" t="s">
        <v>285</v>
      </c>
      <c r="C29" s="442">
        <v>1.238893180535778E-3</v>
      </c>
      <c r="D29" s="442">
        <v>6.2907482396971773E-5</v>
      </c>
      <c r="E29" s="442">
        <v>0</v>
      </c>
      <c r="F29" s="442">
        <v>9.4423293870372468E-5</v>
      </c>
      <c r="G29" s="442">
        <v>3.3793228996567321E-4</v>
      </c>
      <c r="H29" s="442">
        <v>8.118551172105163E-5</v>
      </c>
      <c r="I29" s="442">
        <v>2.0847711953454382E-3</v>
      </c>
      <c r="J29" s="442">
        <v>2.641977619913458E-3</v>
      </c>
      <c r="K29" s="442">
        <v>3.3765660955523514E-5</v>
      </c>
      <c r="L29" s="442">
        <v>1.2616735220316751E-3</v>
      </c>
      <c r="M29" s="442">
        <v>1.7666373487243221E-3</v>
      </c>
      <c r="N29" s="442">
        <v>4.3758336801682338E-5</v>
      </c>
      <c r="O29" s="442">
        <v>9.1307345562594908E-5</v>
      </c>
      <c r="P29" s="442">
        <v>8.791555469868915E-4</v>
      </c>
      <c r="Q29" s="442">
        <v>7.0321857724636836E-4</v>
      </c>
      <c r="R29" s="442">
        <v>1.1611057939640301E-3</v>
      </c>
      <c r="S29" s="442">
        <v>8.7415187210073471E-4</v>
      </c>
      <c r="T29" s="442">
        <v>1.041368430517502E-4</v>
      </c>
      <c r="U29" s="442">
        <v>9.1053617443831285E-4</v>
      </c>
      <c r="V29" s="442">
        <v>7.5063424854382153E-5</v>
      </c>
      <c r="W29" s="442">
        <v>6.2098752926080709E-5</v>
      </c>
      <c r="X29" s="442">
        <v>1.0861371819505946E-3</v>
      </c>
      <c r="Y29" s="442">
        <v>1.2282638548376792E-3</v>
      </c>
      <c r="Z29" s="442">
        <v>2.6633448891519377E-4</v>
      </c>
      <c r="AA29" s="442">
        <v>1.1032155609030745</v>
      </c>
      <c r="AB29" s="442">
        <v>1.0127935255818161E-2</v>
      </c>
      <c r="AC29" s="442">
        <v>2.8296925738998746E-3</v>
      </c>
      <c r="AD29" s="442">
        <v>4.6971150007974861E-5</v>
      </c>
      <c r="AE29" s="442">
        <v>1.3761092832632632E-5</v>
      </c>
      <c r="AF29" s="442">
        <v>2.8954770874997562E-3</v>
      </c>
      <c r="AG29" s="442">
        <v>1.2543634101282586E-6</v>
      </c>
      <c r="AH29" s="442">
        <v>4.4212244372810157E-3</v>
      </c>
      <c r="AI29" s="442">
        <v>1.0868100189301334E-2</v>
      </c>
      <c r="AJ29" s="442">
        <v>5.7469971409699937E-3</v>
      </c>
      <c r="AK29" s="442">
        <v>4.3491367897111749E-3</v>
      </c>
      <c r="AL29" s="442">
        <v>5.0514431470803982E-5</v>
      </c>
      <c r="AM29" s="442">
        <v>1.0667341887848531E-2</v>
      </c>
      <c r="AN29" s="442">
        <v>5.8249012324941725E-4</v>
      </c>
      <c r="AO29" s="442">
        <v>3.0429822815426768E-3</v>
      </c>
      <c r="AP29" s="318">
        <f t="shared" si="0"/>
        <v>1.1729058927254719</v>
      </c>
    </row>
    <row r="30" spans="1:42" ht="12.5" x14ac:dyDescent="0.2">
      <c r="A30" s="281" t="s">
        <v>471</v>
      </c>
      <c r="B30" s="283" t="s">
        <v>281</v>
      </c>
      <c r="C30" s="442">
        <v>1.140615231618279E-3</v>
      </c>
      <c r="D30" s="442">
        <v>6.5706174229859975E-5</v>
      </c>
      <c r="E30" s="442">
        <v>0</v>
      </c>
      <c r="F30" s="442">
        <v>2.9299615850803082E-4</v>
      </c>
      <c r="G30" s="442">
        <v>3.6234532564980104E-4</v>
      </c>
      <c r="H30" s="442">
        <v>1.1872252975309059E-4</v>
      </c>
      <c r="I30" s="442">
        <v>1.5216623454618902E-4</v>
      </c>
      <c r="J30" s="442">
        <v>2.3939302645202922E-3</v>
      </c>
      <c r="K30" s="442">
        <v>1.047750882640753E-4</v>
      </c>
      <c r="L30" s="442">
        <v>8.8575432149241777E-5</v>
      </c>
      <c r="M30" s="442">
        <v>1.7232148684893465E-3</v>
      </c>
      <c r="N30" s="442">
        <v>1.0553143868749811E-4</v>
      </c>
      <c r="O30" s="442">
        <v>1.6916299989055893E-4</v>
      </c>
      <c r="P30" s="442">
        <v>2.6030730324909504E-4</v>
      </c>
      <c r="Q30" s="442">
        <v>6.8173720766217865E-4</v>
      </c>
      <c r="R30" s="442">
        <v>1.3740538087326715E-4</v>
      </c>
      <c r="S30" s="442">
        <v>7.7173053328309985E-4</v>
      </c>
      <c r="T30" s="442">
        <v>8.6557254549699181E-5</v>
      </c>
      <c r="U30" s="442">
        <v>8.93506899221072E-5</v>
      </c>
      <c r="V30" s="442">
        <v>1.6823223539819781E-5</v>
      </c>
      <c r="W30" s="442">
        <v>3.3438870337473322E-5</v>
      </c>
      <c r="X30" s="442">
        <v>2.1573668092049315E-4</v>
      </c>
      <c r="Y30" s="442">
        <v>2.0399678247760272E-3</v>
      </c>
      <c r="Z30" s="442">
        <v>1.9074494996660654E-2</v>
      </c>
      <c r="AA30" s="442">
        <v>2.5934765264817345E-3</v>
      </c>
      <c r="AB30" s="442">
        <v>1.0004061966906161</v>
      </c>
      <c r="AC30" s="442">
        <v>9.9135075389787729E-4</v>
      </c>
      <c r="AD30" s="442">
        <v>1.4201175895775761E-4</v>
      </c>
      <c r="AE30" s="442">
        <v>2.1753434270914137E-5</v>
      </c>
      <c r="AF30" s="442">
        <v>4.2224029543548669E-3</v>
      </c>
      <c r="AG30" s="442">
        <v>1.8287731754054772E-6</v>
      </c>
      <c r="AH30" s="442">
        <v>2.7865674305324318E-2</v>
      </c>
      <c r="AI30" s="442">
        <v>6.3241279139132182E-3</v>
      </c>
      <c r="AJ30" s="442">
        <v>4.4181435381282609E-3</v>
      </c>
      <c r="AK30" s="442">
        <v>2.058904127159341E-4</v>
      </c>
      <c r="AL30" s="442">
        <v>7.3646469993268363E-5</v>
      </c>
      <c r="AM30" s="442">
        <v>1.5910372685731481E-2</v>
      </c>
      <c r="AN30" s="442">
        <v>2.1820185840276427E-4</v>
      </c>
      <c r="AO30" s="442">
        <v>1.5736635120223195E-2</v>
      </c>
      <c r="AP30" s="318">
        <f t="shared" si="0"/>
        <v>1.0935203697880442</v>
      </c>
    </row>
    <row r="31" spans="1:42" ht="12.5" x14ac:dyDescent="0.2">
      <c r="A31" s="281" t="s">
        <v>472</v>
      </c>
      <c r="B31" s="283" t="s">
        <v>384</v>
      </c>
      <c r="C31" s="442">
        <v>9.9581030579062244E-3</v>
      </c>
      <c r="D31" s="442">
        <v>3.2527403676769874E-3</v>
      </c>
      <c r="E31" s="442">
        <v>0</v>
      </c>
      <c r="F31" s="442">
        <v>3.5436060177445857E-3</v>
      </c>
      <c r="G31" s="442">
        <v>1.2213844450227553E-2</v>
      </c>
      <c r="H31" s="442">
        <v>8.9597121476092927E-3</v>
      </c>
      <c r="I31" s="442">
        <v>1.0104510088425653E-2</v>
      </c>
      <c r="J31" s="442">
        <v>5.0130166918930155E-3</v>
      </c>
      <c r="K31" s="442">
        <v>1.2671894238235229E-3</v>
      </c>
      <c r="L31" s="442">
        <v>7.9968347724195792E-3</v>
      </c>
      <c r="M31" s="442">
        <v>5.1840464569303793E-3</v>
      </c>
      <c r="N31" s="442">
        <v>2.8926420034841751E-3</v>
      </c>
      <c r="O31" s="442">
        <v>5.3922778006070503E-3</v>
      </c>
      <c r="P31" s="442">
        <v>5.9287067970110905E-3</v>
      </c>
      <c r="Q31" s="442">
        <v>5.7869683090626912E-3</v>
      </c>
      <c r="R31" s="442">
        <v>5.373662341898444E-3</v>
      </c>
      <c r="S31" s="442">
        <v>6.9466152899010656E-3</v>
      </c>
      <c r="T31" s="442">
        <v>5.0384457828049406E-3</v>
      </c>
      <c r="U31" s="442">
        <v>6.7912751528136717E-3</v>
      </c>
      <c r="V31" s="442">
        <v>5.7880713484481528E-3</v>
      </c>
      <c r="W31" s="442">
        <v>5.1445395957744576E-3</v>
      </c>
      <c r="X31" s="442">
        <v>9.6465837440536696E-3</v>
      </c>
      <c r="Y31" s="442">
        <v>7.9073340160349184E-3</v>
      </c>
      <c r="Z31" s="442">
        <v>3.0579005738857502E-3</v>
      </c>
      <c r="AA31" s="442">
        <v>3.1250495282450002E-3</v>
      </c>
      <c r="AB31" s="442">
        <v>2.119788326038327E-3</v>
      </c>
      <c r="AC31" s="442">
        <v>1.0016221801422447</v>
      </c>
      <c r="AD31" s="442">
        <v>2.0128486595075021E-4</v>
      </c>
      <c r="AE31" s="442">
        <v>1.7555864459006522E-4</v>
      </c>
      <c r="AF31" s="442">
        <v>1.6139008761692777E-3</v>
      </c>
      <c r="AG31" s="442">
        <v>7.1610959286408257E-5</v>
      </c>
      <c r="AH31" s="442">
        <v>1.6070819087595711E-3</v>
      </c>
      <c r="AI31" s="442">
        <v>2.0121436003273058E-3</v>
      </c>
      <c r="AJ31" s="442">
        <v>6.2131963850203583E-3</v>
      </c>
      <c r="AK31" s="442">
        <v>5.1980946307412243E-3</v>
      </c>
      <c r="AL31" s="442">
        <v>2.8838428052217549E-3</v>
      </c>
      <c r="AM31" s="442">
        <v>9.4677822424208535E-3</v>
      </c>
      <c r="AN31" s="442">
        <v>1.0628292976325671E-2</v>
      </c>
      <c r="AO31" s="442">
        <v>8.2189742578560477E-3</v>
      </c>
      <c r="AP31" s="318">
        <f t="shared" si="0"/>
        <v>1.1901284341217782</v>
      </c>
    </row>
    <row r="32" spans="1:42" ht="12.5" x14ac:dyDescent="0.2">
      <c r="A32" s="281" t="s">
        <v>473</v>
      </c>
      <c r="B32" s="283" t="s">
        <v>37</v>
      </c>
      <c r="C32" s="442">
        <v>2.652717698167708E-4</v>
      </c>
      <c r="D32" s="442">
        <v>6.9368057109897401E-4</v>
      </c>
      <c r="E32" s="442">
        <v>0</v>
      </c>
      <c r="F32" s="442">
        <v>2.1630689193250022E-3</v>
      </c>
      <c r="G32" s="442">
        <v>7.6784236865098718E-5</v>
      </c>
      <c r="H32" s="442">
        <v>6.9998160782775202E-4</v>
      </c>
      <c r="I32" s="442">
        <v>4.4367237087770376E-4</v>
      </c>
      <c r="J32" s="442">
        <v>2.4675557652522641E-4</v>
      </c>
      <c r="K32" s="442">
        <v>7.7351095010122148E-4</v>
      </c>
      <c r="L32" s="442">
        <v>1.3758339903318791E-4</v>
      </c>
      <c r="M32" s="442">
        <v>5.896239667348938E-4</v>
      </c>
      <c r="N32" s="442">
        <v>1.9493030928220933E-4</v>
      </c>
      <c r="O32" s="442">
        <v>4.7176634823717974E-4</v>
      </c>
      <c r="P32" s="442">
        <v>4.9224281754001826E-4</v>
      </c>
      <c r="Q32" s="442">
        <v>2.9099539859502054E-4</v>
      </c>
      <c r="R32" s="442">
        <v>3.0022892718653104E-4</v>
      </c>
      <c r="S32" s="442">
        <v>5.1055637746951204E-4</v>
      </c>
      <c r="T32" s="442">
        <v>2.9389094977946086E-4</v>
      </c>
      <c r="U32" s="442">
        <v>2.9171953162506365E-4</v>
      </c>
      <c r="V32" s="442">
        <v>3.0136672981109178E-5</v>
      </c>
      <c r="W32" s="442">
        <v>1.9761420502512913E-4</v>
      </c>
      <c r="X32" s="442">
        <v>8.550436290145787E-4</v>
      </c>
      <c r="Y32" s="442">
        <v>5.7962452125251353E-4</v>
      </c>
      <c r="Z32" s="442">
        <v>1.150834257848556E-3</v>
      </c>
      <c r="AA32" s="442">
        <v>1.0403525461310254E-3</v>
      </c>
      <c r="AB32" s="442">
        <v>1.0470352461813316E-3</v>
      </c>
      <c r="AC32" s="442">
        <v>7.5048584234115197E-4</v>
      </c>
      <c r="AD32" s="442">
        <v>1.0017015903561357</v>
      </c>
      <c r="AE32" s="442">
        <v>2.926736814639644E-3</v>
      </c>
      <c r="AF32" s="442">
        <v>4.8421227768114173E-4</v>
      </c>
      <c r="AG32" s="442">
        <v>1.3080305140951279E-5</v>
      </c>
      <c r="AH32" s="442">
        <v>8.6480079108663878E-4</v>
      </c>
      <c r="AI32" s="442">
        <v>4.4171347866718357E-4</v>
      </c>
      <c r="AJ32" s="442">
        <v>5.2090834422602414E-4</v>
      </c>
      <c r="AK32" s="442">
        <v>1.1103606692184108E-3</v>
      </c>
      <c r="AL32" s="442">
        <v>5.2675657813729387E-4</v>
      </c>
      <c r="AM32" s="442">
        <v>2.4326581801958848E-4</v>
      </c>
      <c r="AN32" s="442">
        <v>2.0584949875325921E-4</v>
      </c>
      <c r="AO32" s="442">
        <v>3.5229982763920157E-4</v>
      </c>
      <c r="AP32" s="318">
        <f t="shared" si="0"/>
        <v>1.0236266658804023</v>
      </c>
    </row>
    <row r="33" spans="1:42" ht="12.5" x14ac:dyDescent="0.2">
      <c r="A33" s="281" t="s">
        <v>474</v>
      </c>
      <c r="B33" s="283" t="s">
        <v>38</v>
      </c>
      <c r="C33" s="442">
        <v>1.8894497921662084E-3</v>
      </c>
      <c r="D33" s="442">
        <v>2.8722178117708048E-4</v>
      </c>
      <c r="E33" s="442">
        <v>0</v>
      </c>
      <c r="F33" s="442">
        <v>5.4185452918548973E-3</v>
      </c>
      <c r="G33" s="442">
        <v>7.9756344029180935E-4</v>
      </c>
      <c r="H33" s="442">
        <v>4.3972865600095034E-3</v>
      </c>
      <c r="I33" s="442">
        <v>1.7714337119309222E-3</v>
      </c>
      <c r="J33" s="442">
        <v>1.406643316174609E-3</v>
      </c>
      <c r="K33" s="442">
        <v>1.9376655452000582E-3</v>
      </c>
      <c r="L33" s="442">
        <v>6.9887764600644049E-4</v>
      </c>
      <c r="M33" s="442">
        <v>2.8380671164989386E-3</v>
      </c>
      <c r="N33" s="442">
        <v>3.6234689029989564E-4</v>
      </c>
      <c r="O33" s="442">
        <v>8.396267652192919E-4</v>
      </c>
      <c r="P33" s="442">
        <v>2.7101472844947346E-3</v>
      </c>
      <c r="Q33" s="442">
        <v>1.9572925775122939E-3</v>
      </c>
      <c r="R33" s="442">
        <v>1.7647656329963222E-3</v>
      </c>
      <c r="S33" s="442">
        <v>1.8564642280454789E-3</v>
      </c>
      <c r="T33" s="442">
        <v>3.5407134029346292E-4</v>
      </c>
      <c r="U33" s="442">
        <v>1.4093988456227358E-3</v>
      </c>
      <c r="V33" s="442">
        <v>2.3503556926185538E-4</v>
      </c>
      <c r="W33" s="442">
        <v>2.0987530846649881E-4</v>
      </c>
      <c r="X33" s="442">
        <v>1.4523163501962461E-3</v>
      </c>
      <c r="Y33" s="442">
        <v>3.3645156271045551E-3</v>
      </c>
      <c r="Z33" s="442">
        <v>1.3064428642421168E-3</v>
      </c>
      <c r="AA33" s="442">
        <v>5.7344499775574629E-4</v>
      </c>
      <c r="AB33" s="442">
        <v>1.1977482121107825E-3</v>
      </c>
      <c r="AC33" s="442">
        <v>1.9663214320472831E-2</v>
      </c>
      <c r="AD33" s="442">
        <v>7.9632765596094508E-3</v>
      </c>
      <c r="AE33" s="442">
        <v>1.0062591977372928</v>
      </c>
      <c r="AF33" s="442">
        <v>1.6312727750546686E-2</v>
      </c>
      <c r="AG33" s="442">
        <v>9.1068598541064628E-5</v>
      </c>
      <c r="AH33" s="442">
        <v>1.6308814714870135E-3</v>
      </c>
      <c r="AI33" s="442">
        <v>2.0877067353845058E-3</v>
      </c>
      <c r="AJ33" s="442">
        <v>1.1686086285620078E-2</v>
      </c>
      <c r="AK33" s="442">
        <v>1.1241621273839692E-2</v>
      </c>
      <c r="AL33" s="442">
        <v>3.66742081521207E-3</v>
      </c>
      <c r="AM33" s="442">
        <v>1.074377439232691E-2</v>
      </c>
      <c r="AN33" s="442">
        <v>9.9083169505138641E-4</v>
      </c>
      <c r="AO33" s="442">
        <v>1.7945041580909815E-2</v>
      </c>
      <c r="AP33" s="318">
        <f t="shared" si="0"/>
        <v>1.133374054330317</v>
      </c>
    </row>
    <row r="34" spans="1:42" ht="12.5" x14ac:dyDescent="0.2">
      <c r="A34" s="281" t="s">
        <v>475</v>
      </c>
      <c r="B34" s="283" t="s">
        <v>476</v>
      </c>
      <c r="C34" s="442">
        <v>9.2768458853276156E-3</v>
      </c>
      <c r="D34" s="442">
        <v>1.1680075387338684E-2</v>
      </c>
      <c r="E34" s="442">
        <v>0</v>
      </c>
      <c r="F34" s="442">
        <v>5.8733132855455219E-3</v>
      </c>
      <c r="G34" s="442">
        <v>6.7721464620301968E-3</v>
      </c>
      <c r="H34" s="442">
        <v>2.1712884078432908E-3</v>
      </c>
      <c r="I34" s="442">
        <v>1.076597075340704E-2</v>
      </c>
      <c r="J34" s="442">
        <v>5.9452067696918265E-3</v>
      </c>
      <c r="K34" s="442">
        <v>2.1002900550954866E-3</v>
      </c>
      <c r="L34" s="442">
        <v>5.1201077648735036E-3</v>
      </c>
      <c r="M34" s="442">
        <v>1.2694506392291865E-2</v>
      </c>
      <c r="N34" s="442">
        <v>4.1688684697784393E-3</v>
      </c>
      <c r="O34" s="442">
        <v>7.8921840998787979E-3</v>
      </c>
      <c r="P34" s="442">
        <v>5.9412280630439848E-3</v>
      </c>
      <c r="Q34" s="442">
        <v>4.8530768667429834E-3</v>
      </c>
      <c r="R34" s="442">
        <v>4.3309590845174353E-3</v>
      </c>
      <c r="S34" s="442">
        <v>5.4793202331225831E-3</v>
      </c>
      <c r="T34" s="442">
        <v>5.6972335350513629E-3</v>
      </c>
      <c r="U34" s="442">
        <v>5.2540891280767809E-3</v>
      </c>
      <c r="V34" s="442">
        <v>4.3205864438976223E-4</v>
      </c>
      <c r="W34" s="442">
        <v>2.6603510959654006E-3</v>
      </c>
      <c r="X34" s="442">
        <v>3.330754407250118E-2</v>
      </c>
      <c r="Y34" s="442">
        <v>8.2433845739462389E-3</v>
      </c>
      <c r="Z34" s="442">
        <v>1.1116229569438456E-2</v>
      </c>
      <c r="AA34" s="442">
        <v>3.9088573065390094E-3</v>
      </c>
      <c r="AB34" s="442">
        <v>1.171515225734014E-2</v>
      </c>
      <c r="AC34" s="442">
        <v>5.8022128498983576E-3</v>
      </c>
      <c r="AD34" s="442">
        <v>5.9957075816927706E-3</v>
      </c>
      <c r="AE34" s="442">
        <v>1.0221122012697143E-4</v>
      </c>
      <c r="AF34" s="442">
        <v>1.0106618892753927</v>
      </c>
      <c r="AG34" s="442">
        <v>6.130169177311011E-5</v>
      </c>
      <c r="AH34" s="442">
        <v>6.6923109056944898E-3</v>
      </c>
      <c r="AI34" s="442">
        <v>4.5744034816434286E-3</v>
      </c>
      <c r="AJ34" s="442">
        <v>3.4119432201214959E-3</v>
      </c>
      <c r="AK34" s="442">
        <v>8.6775543838866643E-3</v>
      </c>
      <c r="AL34" s="442">
        <v>2.4686786007258373E-3</v>
      </c>
      <c r="AM34" s="442">
        <v>4.5003653754081968E-3</v>
      </c>
      <c r="AN34" s="442">
        <v>2.1040876187767083E-2</v>
      </c>
      <c r="AO34" s="442">
        <v>2.2495115841274917E-2</v>
      </c>
      <c r="AP34" s="318">
        <f t="shared" si="0"/>
        <v>1.2613897429379086</v>
      </c>
    </row>
    <row r="35" spans="1:42" ht="12.5" x14ac:dyDescent="0.2">
      <c r="A35" s="281" t="s">
        <v>477</v>
      </c>
      <c r="B35" s="283" t="s">
        <v>193</v>
      </c>
      <c r="C35" s="442">
        <v>3.0693435469215637E-4</v>
      </c>
      <c r="D35" s="442">
        <v>3.3728159334242685E-5</v>
      </c>
      <c r="E35" s="442">
        <v>0</v>
      </c>
      <c r="F35" s="442">
        <v>5.182321306861664E-4</v>
      </c>
      <c r="G35" s="442">
        <v>1.2583913342990654E-4</v>
      </c>
      <c r="H35" s="442">
        <v>4.0359902261598865E-4</v>
      </c>
      <c r="I35" s="442">
        <v>3.9435373622514428E-4</v>
      </c>
      <c r="J35" s="442">
        <v>7.4541638516520403E-4</v>
      </c>
      <c r="K35" s="442">
        <v>1.8531921206890013E-4</v>
      </c>
      <c r="L35" s="442">
        <v>2.7509780937594769E-4</v>
      </c>
      <c r="M35" s="442">
        <v>4.6147902435392653E-4</v>
      </c>
      <c r="N35" s="442">
        <v>4.4126865460973941E-5</v>
      </c>
      <c r="O35" s="442">
        <v>2.8782766008990428E-4</v>
      </c>
      <c r="P35" s="442">
        <v>4.3940423060412999E-4</v>
      </c>
      <c r="Q35" s="442">
        <v>5.3230876761550545E-4</v>
      </c>
      <c r="R35" s="442">
        <v>7.0907137361319922E-4</v>
      </c>
      <c r="S35" s="442">
        <v>5.1912469273545953E-4</v>
      </c>
      <c r="T35" s="442">
        <v>4.5260986774369014E-4</v>
      </c>
      <c r="U35" s="442">
        <v>8.4821858507645796E-4</v>
      </c>
      <c r="V35" s="442">
        <v>1.8881275374014357E-3</v>
      </c>
      <c r="W35" s="442">
        <v>3.9576971374447873E-5</v>
      </c>
      <c r="X35" s="442">
        <v>3.3959071440913571E-4</v>
      </c>
      <c r="Y35" s="442">
        <v>6.3241801686302643E-4</v>
      </c>
      <c r="Z35" s="442">
        <v>1.5410336685671593E-4</v>
      </c>
      <c r="AA35" s="442">
        <v>2.7917310045837669E-3</v>
      </c>
      <c r="AB35" s="442">
        <v>7.7760632458491973E-4</v>
      </c>
      <c r="AC35" s="442">
        <v>2.3583969056526688E-3</v>
      </c>
      <c r="AD35" s="442">
        <v>3.3118740194144885E-3</v>
      </c>
      <c r="AE35" s="442">
        <v>1.6755291986354177E-5</v>
      </c>
      <c r="AF35" s="442">
        <v>1.1123282752409744E-3</v>
      </c>
      <c r="AG35" s="442">
        <v>1.0172845099315779</v>
      </c>
      <c r="AH35" s="442">
        <v>1.8898442598221979E-3</v>
      </c>
      <c r="AI35" s="442">
        <v>9.3728810895034504E-4</v>
      </c>
      <c r="AJ35" s="442">
        <v>8.4161673896012931E-4</v>
      </c>
      <c r="AK35" s="442">
        <v>3.9747057199470935E-3</v>
      </c>
      <c r="AL35" s="442">
        <v>1.2173661966389277E-3</v>
      </c>
      <c r="AM35" s="442">
        <v>1.1011862875199272E-3</v>
      </c>
      <c r="AN35" s="442">
        <v>1.9246371118068783E-4</v>
      </c>
      <c r="AO35" s="442">
        <v>3.9543916377186451E-3</v>
      </c>
      <c r="AP35" s="318">
        <f t="shared" si="0"/>
        <v>1.0481441803938525</v>
      </c>
    </row>
    <row r="36" spans="1:42" ht="12.5" x14ac:dyDescent="0.2">
      <c r="A36" s="281" t="s">
        <v>478</v>
      </c>
      <c r="B36" s="283" t="s">
        <v>39</v>
      </c>
      <c r="C36" s="442">
        <v>5.7664196558265509E-4</v>
      </c>
      <c r="D36" s="442">
        <v>3.5486932233679112E-5</v>
      </c>
      <c r="E36" s="442">
        <v>0</v>
      </c>
      <c r="F36" s="442">
        <v>2.6913652508720053E-3</v>
      </c>
      <c r="G36" s="442">
        <v>1.2465072858385102E-3</v>
      </c>
      <c r="H36" s="442">
        <v>7.7661379370551255E-4</v>
      </c>
      <c r="I36" s="442">
        <v>7.4594687513902E-4</v>
      </c>
      <c r="J36" s="442">
        <v>2.6242835529436851E-4</v>
      </c>
      <c r="K36" s="442">
        <v>9.6242910878727595E-4</v>
      </c>
      <c r="L36" s="442">
        <v>2.4879877733004034E-4</v>
      </c>
      <c r="M36" s="442">
        <v>1.5041615129493962E-3</v>
      </c>
      <c r="N36" s="442">
        <v>4.8032543378862544E-4</v>
      </c>
      <c r="O36" s="442">
        <v>1.0934409183844095E-3</v>
      </c>
      <c r="P36" s="442">
        <v>6.2979644441494122E-4</v>
      </c>
      <c r="Q36" s="442">
        <v>1.1524452744848248E-3</v>
      </c>
      <c r="R36" s="442">
        <v>1.0357357199124696E-3</v>
      </c>
      <c r="S36" s="442">
        <v>5.8789216010924521E-4</v>
      </c>
      <c r="T36" s="442">
        <v>7.9615491175106219E-5</v>
      </c>
      <c r="U36" s="442">
        <v>4.3453361616661574E-4</v>
      </c>
      <c r="V36" s="442">
        <v>4.1010697621526053E-5</v>
      </c>
      <c r="W36" s="442">
        <v>3.3713146703359795E-5</v>
      </c>
      <c r="X36" s="442">
        <v>5.1335801906178221E-4</v>
      </c>
      <c r="Y36" s="442">
        <v>2.1746269624887521E-3</v>
      </c>
      <c r="Z36" s="442">
        <v>6.1221198888490895E-4</v>
      </c>
      <c r="AA36" s="442">
        <v>1.6189167384755281E-3</v>
      </c>
      <c r="AB36" s="442">
        <v>3.3123315999008642E-3</v>
      </c>
      <c r="AC36" s="442">
        <v>1.208855932438756E-3</v>
      </c>
      <c r="AD36" s="442">
        <v>1.4118324008699605E-3</v>
      </c>
      <c r="AE36" s="442">
        <v>2.5867948536511632E-5</v>
      </c>
      <c r="AF36" s="442">
        <v>1.7287791545790607E-3</v>
      </c>
      <c r="AG36" s="442">
        <v>1.6103036334997678E-5</v>
      </c>
      <c r="AH36" s="442">
        <v>1.0006208749245469</v>
      </c>
      <c r="AI36" s="442">
        <v>1.9300250029634996E-3</v>
      </c>
      <c r="AJ36" s="442">
        <v>1.03006236088733E-3</v>
      </c>
      <c r="AK36" s="442">
        <v>1.5293784663669939E-3</v>
      </c>
      <c r="AL36" s="442">
        <v>6.4848489588271139E-4</v>
      </c>
      <c r="AM36" s="442">
        <v>7.7836180815259669E-4</v>
      </c>
      <c r="AN36" s="442">
        <v>2.4935661868684243E-4</v>
      </c>
      <c r="AO36" s="442">
        <v>0.18850553869999373</v>
      </c>
      <c r="AP36" s="318">
        <f t="shared" si="0"/>
        <v>1.0340283166195514</v>
      </c>
    </row>
    <row r="37" spans="1:42" ht="12.5" x14ac:dyDescent="0.2">
      <c r="A37" s="281" t="s">
        <v>479</v>
      </c>
      <c r="B37" s="283" t="s">
        <v>40</v>
      </c>
      <c r="C37" s="442">
        <v>3.4399696095980365E-6</v>
      </c>
      <c r="D37" s="442">
        <v>4.2430003376495613E-6</v>
      </c>
      <c r="E37" s="442">
        <v>0</v>
      </c>
      <c r="F37" s="442">
        <v>5.9775869023850411E-6</v>
      </c>
      <c r="G37" s="442">
        <v>3.123551839289293E-6</v>
      </c>
      <c r="H37" s="442">
        <v>2.3114922304791295E-6</v>
      </c>
      <c r="I37" s="442">
        <v>5.6997539861404472E-6</v>
      </c>
      <c r="J37" s="442">
        <v>4.2056695146433871E-6</v>
      </c>
      <c r="K37" s="442">
        <v>2.137578180180837E-6</v>
      </c>
      <c r="L37" s="442">
        <v>1.4443149090359535E-4</v>
      </c>
      <c r="M37" s="442">
        <v>6.0211506856377961E-6</v>
      </c>
      <c r="N37" s="442">
        <v>1.3959140603786221E-6</v>
      </c>
      <c r="O37" s="442">
        <v>3.5558525219916055E-6</v>
      </c>
      <c r="P37" s="442">
        <v>1.5675483121782674E-4</v>
      </c>
      <c r="Q37" s="442">
        <v>1.0899063008401465E-5</v>
      </c>
      <c r="R37" s="442">
        <v>1.0417351920589794E-5</v>
      </c>
      <c r="S37" s="442">
        <v>1.345393358350693E-5</v>
      </c>
      <c r="T37" s="442">
        <v>9.9682149459545426E-6</v>
      </c>
      <c r="U37" s="442">
        <v>3.8899747763342465E-4</v>
      </c>
      <c r="V37" s="442">
        <v>1.127663950122453E-5</v>
      </c>
      <c r="W37" s="442">
        <v>8.4690068286847409E-6</v>
      </c>
      <c r="X37" s="442">
        <v>1.6818525694806615E-5</v>
      </c>
      <c r="Y37" s="442">
        <v>1.8855241682489439E-5</v>
      </c>
      <c r="Z37" s="442">
        <v>4.0777155084194413E-6</v>
      </c>
      <c r="AA37" s="442">
        <v>4.482773950041072E-6</v>
      </c>
      <c r="AB37" s="442">
        <v>4.2105655334664011E-6</v>
      </c>
      <c r="AC37" s="442">
        <v>2.4429032392776391E-6</v>
      </c>
      <c r="AD37" s="442">
        <v>1.6957443022006381E-6</v>
      </c>
      <c r="AE37" s="442">
        <v>2.7149242007111725E-7</v>
      </c>
      <c r="AF37" s="442">
        <v>2.6552276973462573E-4</v>
      </c>
      <c r="AG37" s="442">
        <v>6.634984573532189E-8</v>
      </c>
      <c r="AH37" s="442">
        <v>3.1359377565909089E-6</v>
      </c>
      <c r="AI37" s="442">
        <v>1.0000017448379872</v>
      </c>
      <c r="AJ37" s="442">
        <v>1.3973171064028285E-6</v>
      </c>
      <c r="AK37" s="442">
        <v>4.1980719151394339E-6</v>
      </c>
      <c r="AL37" s="442">
        <v>2.6719726583483729E-6</v>
      </c>
      <c r="AM37" s="442">
        <v>1.9607268006193424E-6</v>
      </c>
      <c r="AN37" s="442">
        <v>2.2407951047622288E-5</v>
      </c>
      <c r="AO37" s="442">
        <v>8.3550908635345179E-6</v>
      </c>
      <c r="AP37" s="318">
        <f t="shared" si="0"/>
        <v>1.0011527404265947</v>
      </c>
    </row>
    <row r="38" spans="1:42" ht="12.5" x14ac:dyDescent="0.2">
      <c r="A38" s="281" t="s">
        <v>480</v>
      </c>
      <c r="B38" s="283" t="s">
        <v>481</v>
      </c>
      <c r="C38" s="442">
        <v>2.1687322716033131E-4</v>
      </c>
      <c r="D38" s="442">
        <v>4.9115139668262285E-6</v>
      </c>
      <c r="E38" s="442">
        <v>0</v>
      </c>
      <c r="F38" s="442">
        <v>7.5222059177125334E-6</v>
      </c>
      <c r="G38" s="442">
        <v>4.8581828912067594E-5</v>
      </c>
      <c r="H38" s="442">
        <v>3.5838241912159583E-6</v>
      </c>
      <c r="I38" s="442">
        <v>5.8707195069857606E-6</v>
      </c>
      <c r="J38" s="442">
        <v>3.2807860020649063E-6</v>
      </c>
      <c r="K38" s="442">
        <v>2.6899321580944135E-6</v>
      </c>
      <c r="L38" s="442">
        <v>2.645653017934609E-6</v>
      </c>
      <c r="M38" s="442">
        <v>8.0993395608634341E-6</v>
      </c>
      <c r="N38" s="442">
        <v>2.637224951820818E-6</v>
      </c>
      <c r="O38" s="442">
        <v>5.3478911099728825E-6</v>
      </c>
      <c r="P38" s="442">
        <v>3.6501786881989079E-6</v>
      </c>
      <c r="Q38" s="442">
        <v>4.189539365991944E-6</v>
      </c>
      <c r="R38" s="442">
        <v>3.754467381280367E-6</v>
      </c>
      <c r="S38" s="442">
        <v>3.3838040862281266E-6</v>
      </c>
      <c r="T38" s="442">
        <v>2.5098647013045054E-6</v>
      </c>
      <c r="U38" s="442">
        <v>2.997510155341116E-6</v>
      </c>
      <c r="V38" s="442">
        <v>2.575792243911119E-7</v>
      </c>
      <c r="W38" s="442">
        <v>1.1639842965168728E-6</v>
      </c>
      <c r="X38" s="442">
        <v>1.5549550192914689E-5</v>
      </c>
      <c r="Y38" s="442">
        <v>7.7111652723815919E-6</v>
      </c>
      <c r="Z38" s="442">
        <v>5.7552100747468945E-6</v>
      </c>
      <c r="AA38" s="442">
        <v>4.6950946372488914E-6</v>
      </c>
      <c r="AB38" s="442">
        <v>1.1115554084342979E-5</v>
      </c>
      <c r="AC38" s="442">
        <v>4.6903997135280295E-6</v>
      </c>
      <c r="AD38" s="442">
        <v>5.1556838564421744E-6</v>
      </c>
      <c r="AE38" s="442">
        <v>9.3339990517653364E-8</v>
      </c>
      <c r="AF38" s="442">
        <v>4.2079779930735071E-4</v>
      </c>
      <c r="AG38" s="442">
        <v>5.591456622000296E-8</v>
      </c>
      <c r="AH38" s="442">
        <v>3.9476928272958091E-6</v>
      </c>
      <c r="AI38" s="442">
        <v>6.0658598145385994E-6</v>
      </c>
      <c r="AJ38" s="442">
        <v>1.0043536301502967</v>
      </c>
      <c r="AK38" s="442">
        <v>7.3134331269003302E-6</v>
      </c>
      <c r="AL38" s="442">
        <v>2.2517338282780956E-6</v>
      </c>
      <c r="AM38" s="442">
        <v>6.6658979507688293E-6</v>
      </c>
      <c r="AN38" s="442">
        <v>9.2438250289924906E-6</v>
      </c>
      <c r="AO38" s="442">
        <v>3.6618382824039544E-4</v>
      </c>
      <c r="AP38" s="318">
        <f t="shared" si="0"/>
        <v>1.0051986893789242</v>
      </c>
    </row>
    <row r="39" spans="1:42" ht="12.5" x14ac:dyDescent="0.2">
      <c r="A39" s="281" t="s">
        <v>482</v>
      </c>
      <c r="B39" s="283" t="s">
        <v>483</v>
      </c>
      <c r="C39" s="442">
        <v>3.4913048213811723E-5</v>
      </c>
      <c r="D39" s="442">
        <v>2.4790580652120269E-5</v>
      </c>
      <c r="E39" s="442">
        <v>0</v>
      </c>
      <c r="F39" s="442">
        <v>6.7264569397647899E-5</v>
      </c>
      <c r="G39" s="442">
        <v>3.5498583906965386E-5</v>
      </c>
      <c r="H39" s="442">
        <v>3.2276601625011061E-5</v>
      </c>
      <c r="I39" s="442">
        <v>5.1819237980390189E-5</v>
      </c>
      <c r="J39" s="442">
        <v>1.0200378538684316E-3</v>
      </c>
      <c r="K39" s="442">
        <v>2.4053732416052833E-5</v>
      </c>
      <c r="L39" s="442">
        <v>2.0188089291289145E-4</v>
      </c>
      <c r="M39" s="442">
        <v>7.1355450879384904E-5</v>
      </c>
      <c r="N39" s="442">
        <v>1.9941161457689226E-5</v>
      </c>
      <c r="O39" s="442">
        <v>4.1930640463690891E-5</v>
      </c>
      <c r="P39" s="442">
        <v>5.9078314655723813E-4</v>
      </c>
      <c r="Q39" s="442">
        <v>1.4133351432851372E-3</v>
      </c>
      <c r="R39" s="442">
        <v>1.2758201192454369E-3</v>
      </c>
      <c r="S39" s="442">
        <v>9.0093854313011868E-4</v>
      </c>
      <c r="T39" s="442">
        <v>4.2732134763817297E-5</v>
      </c>
      <c r="U39" s="442">
        <v>5.0951352421976933E-4</v>
      </c>
      <c r="V39" s="442">
        <v>3.2630981810315832E-5</v>
      </c>
      <c r="W39" s="442">
        <v>2.3163405072634908E-5</v>
      </c>
      <c r="X39" s="442">
        <v>5.6331621864067903E-4</v>
      </c>
      <c r="Y39" s="442">
        <v>6.8046221081361283E-4</v>
      </c>
      <c r="Z39" s="442">
        <v>7.2141683412852364E-5</v>
      </c>
      <c r="AA39" s="442">
        <v>7.4918992399729909E-3</v>
      </c>
      <c r="AB39" s="442">
        <v>1.181265921590845E-3</v>
      </c>
      <c r="AC39" s="442">
        <v>6.3887254019057274E-5</v>
      </c>
      <c r="AD39" s="442">
        <v>5.0006442852131168E-5</v>
      </c>
      <c r="AE39" s="442">
        <v>7.4560733262379143E-6</v>
      </c>
      <c r="AF39" s="442">
        <v>1.0336350624541978E-3</v>
      </c>
      <c r="AG39" s="442">
        <v>2.6437975223701054E-5</v>
      </c>
      <c r="AH39" s="442">
        <v>1.0687189948774931E-4</v>
      </c>
      <c r="AI39" s="442">
        <v>5.1193377383209292E-4</v>
      </c>
      <c r="AJ39" s="442">
        <v>6.2055315708316639E-4</v>
      </c>
      <c r="AK39" s="442">
        <v>1.0000983203509723</v>
      </c>
      <c r="AL39" s="442">
        <v>1.0646829115717796E-3</v>
      </c>
      <c r="AM39" s="442">
        <v>7.7940382684861368E-4</v>
      </c>
      <c r="AN39" s="442">
        <v>2.0364698475081695E-4</v>
      </c>
      <c r="AO39" s="442">
        <v>2.2820951282641888E-3</v>
      </c>
      <c r="AP39" s="318">
        <f t="shared" si="0"/>
        <v>1.0209706003387116</v>
      </c>
    </row>
    <row r="40" spans="1:42" ht="12.5" x14ac:dyDescent="0.2">
      <c r="A40" s="281" t="s">
        <v>484</v>
      </c>
      <c r="B40" s="283" t="s">
        <v>41</v>
      </c>
      <c r="C40" s="442">
        <v>4.9071603987562874E-3</v>
      </c>
      <c r="D40" s="442">
        <v>5.4816830536823071E-3</v>
      </c>
      <c r="E40" s="442">
        <v>0</v>
      </c>
      <c r="F40" s="442">
        <v>1.377253164437383E-2</v>
      </c>
      <c r="G40" s="442">
        <v>6.3732634087038838E-3</v>
      </c>
      <c r="H40" s="442">
        <v>7.1143358670570254E-3</v>
      </c>
      <c r="I40" s="442">
        <v>4.967220335323954E-3</v>
      </c>
      <c r="J40" s="442">
        <v>9.1239635239162408E-3</v>
      </c>
      <c r="K40" s="442">
        <v>4.9250414271881501E-3</v>
      </c>
      <c r="L40" s="442">
        <v>8.1087974862170866E-3</v>
      </c>
      <c r="M40" s="442">
        <v>1.1815423094427763E-2</v>
      </c>
      <c r="N40" s="442">
        <v>2.9636012896476567E-3</v>
      </c>
      <c r="O40" s="442">
        <v>4.8397804254764042E-3</v>
      </c>
      <c r="P40" s="442">
        <v>5.7574715121167866E-3</v>
      </c>
      <c r="Q40" s="442">
        <v>7.9500183127847006E-3</v>
      </c>
      <c r="R40" s="442">
        <v>6.7604398281773687E-3</v>
      </c>
      <c r="S40" s="442">
        <v>7.01824529930767E-3</v>
      </c>
      <c r="T40" s="442">
        <v>9.5570989641814742E-3</v>
      </c>
      <c r="U40" s="442">
        <v>8.0944003581770538E-3</v>
      </c>
      <c r="V40" s="442">
        <v>6.4794011173380222E-3</v>
      </c>
      <c r="W40" s="442">
        <v>4.8916665893714885E-3</v>
      </c>
      <c r="X40" s="442">
        <v>7.6346391881221727E-3</v>
      </c>
      <c r="Y40" s="442">
        <v>1.9631319170112189E-2</v>
      </c>
      <c r="Z40" s="442">
        <v>1.7703388241050066E-2</v>
      </c>
      <c r="AA40" s="442">
        <v>2.9347925307827798E-2</v>
      </c>
      <c r="AB40" s="442">
        <v>1.2722257102553191E-2</v>
      </c>
      <c r="AC40" s="442">
        <v>1.6843125974635709E-2</v>
      </c>
      <c r="AD40" s="442">
        <v>2.3084410681105505E-2</v>
      </c>
      <c r="AE40" s="442">
        <v>6.4640412516572842E-4</v>
      </c>
      <c r="AF40" s="442">
        <v>2.0601305205705935E-2</v>
      </c>
      <c r="AG40" s="442">
        <v>2.5558421319864688E-2</v>
      </c>
      <c r="AH40" s="442">
        <v>1.8449672463761155E-2</v>
      </c>
      <c r="AI40" s="442">
        <v>1.0566795297614654E-2</v>
      </c>
      <c r="AJ40" s="442">
        <v>1.0487003668156964E-2</v>
      </c>
      <c r="AK40" s="442">
        <v>1.6254642358939191E-2</v>
      </c>
      <c r="AL40" s="442">
        <v>1.0292624225480465</v>
      </c>
      <c r="AM40" s="442">
        <v>7.58648534105781E-3</v>
      </c>
      <c r="AN40" s="442">
        <v>3.2831862274391803E-3</v>
      </c>
      <c r="AO40" s="442">
        <v>1.0374634873815621E-2</v>
      </c>
      <c r="AP40" s="318">
        <f t="shared" si="0"/>
        <v>1.4105649481573836</v>
      </c>
    </row>
    <row r="41" spans="1:42" ht="12.5" x14ac:dyDescent="0.2">
      <c r="A41" s="286">
        <v>37</v>
      </c>
      <c r="B41" s="283" t="s">
        <v>42</v>
      </c>
      <c r="C41" s="442">
        <v>4.2205078538315603E-6</v>
      </c>
      <c r="D41" s="442">
        <v>2.5802707851878726E-6</v>
      </c>
      <c r="E41" s="442">
        <v>0</v>
      </c>
      <c r="F41" s="442">
        <v>6.8602016116671181E-6</v>
      </c>
      <c r="G41" s="442">
        <v>6.0344468647771535E-6</v>
      </c>
      <c r="H41" s="442">
        <v>5.9995397857896834E-6</v>
      </c>
      <c r="I41" s="442">
        <v>5.442503317156973E-6</v>
      </c>
      <c r="J41" s="442">
        <v>3.1656641583881404E-6</v>
      </c>
      <c r="K41" s="442">
        <v>2.4532001819814734E-6</v>
      </c>
      <c r="L41" s="442">
        <v>2.887500163568056E-6</v>
      </c>
      <c r="M41" s="442">
        <v>6.1467786825088708E-6</v>
      </c>
      <c r="N41" s="442">
        <v>3.0263470563829239E-6</v>
      </c>
      <c r="O41" s="442">
        <v>7.0052206280068586E-6</v>
      </c>
      <c r="P41" s="442">
        <v>3.9748715466330595E-6</v>
      </c>
      <c r="Q41" s="442">
        <v>5.1333949397821809E-6</v>
      </c>
      <c r="R41" s="442">
        <v>5.0083013885265109E-6</v>
      </c>
      <c r="S41" s="442">
        <v>4.534934439905267E-6</v>
      </c>
      <c r="T41" s="442">
        <v>2.5226837785137482E-6</v>
      </c>
      <c r="U41" s="442">
        <v>3.5312303689988223E-6</v>
      </c>
      <c r="V41" s="442">
        <v>1.2335897381719009E-6</v>
      </c>
      <c r="W41" s="442">
        <v>1.0710559206856888E-6</v>
      </c>
      <c r="X41" s="442">
        <v>1.6800498699319312E-4</v>
      </c>
      <c r="Y41" s="442">
        <v>1.0076082913645813E-4</v>
      </c>
      <c r="Z41" s="442">
        <v>3.8387375238502763E-6</v>
      </c>
      <c r="AA41" s="442">
        <v>1.3555440165671981E-5</v>
      </c>
      <c r="AB41" s="442">
        <v>9.3123286906268182E-6</v>
      </c>
      <c r="AC41" s="442">
        <v>1.8218827601482174E-4</v>
      </c>
      <c r="AD41" s="442">
        <v>4.8948295283729178E-6</v>
      </c>
      <c r="AE41" s="442">
        <v>8.6476292840713027E-5</v>
      </c>
      <c r="AF41" s="442">
        <v>8.6217207945735343E-6</v>
      </c>
      <c r="AG41" s="442">
        <v>9.0525585964698294E-8</v>
      </c>
      <c r="AH41" s="442">
        <v>1.3429142412586304E-4</v>
      </c>
      <c r="AI41" s="442">
        <v>6.506051074807081E-4</v>
      </c>
      <c r="AJ41" s="442">
        <v>2.6964933506969475E-3</v>
      </c>
      <c r="AK41" s="442">
        <v>8.1996326936188333E-4</v>
      </c>
      <c r="AL41" s="442">
        <v>3.6455531719476358E-6</v>
      </c>
      <c r="AM41" s="442">
        <v>1.002667582744005</v>
      </c>
      <c r="AN41" s="442">
        <v>1.7477172008704198E-5</v>
      </c>
      <c r="AO41" s="442">
        <v>4.0126673517745044E-4</v>
      </c>
      <c r="AP41" s="318">
        <f t="shared" si="0"/>
        <v>1.0076506348313359</v>
      </c>
    </row>
    <row r="42" spans="1:42" ht="12.5" x14ac:dyDescent="0.2">
      <c r="A42" s="287">
        <v>38</v>
      </c>
      <c r="B42" s="272" t="s">
        <v>282</v>
      </c>
      <c r="C42" s="442">
        <v>2.1641990952220519E-3</v>
      </c>
      <c r="D42" s="442">
        <v>8.7651724954003449E-5</v>
      </c>
      <c r="E42" s="442">
        <v>0</v>
      </c>
      <c r="F42" s="442">
        <v>1.1830172044938974E-4</v>
      </c>
      <c r="G42" s="442">
        <v>5.3101997210544202E-4</v>
      </c>
      <c r="H42" s="442">
        <v>1.1398697486327493E-4</v>
      </c>
      <c r="I42" s="442">
        <v>1.3303942991456128E-4</v>
      </c>
      <c r="J42" s="442">
        <v>1.6764197699300812E-3</v>
      </c>
      <c r="K42" s="442">
        <v>4.2304558752557935E-5</v>
      </c>
      <c r="L42" s="442">
        <v>6.4184672754951115E-4</v>
      </c>
      <c r="M42" s="442">
        <v>3.1243110858636836E-3</v>
      </c>
      <c r="N42" s="442">
        <v>6.2417939724210863E-5</v>
      </c>
      <c r="O42" s="442">
        <v>1.2082134297090939E-4</v>
      </c>
      <c r="P42" s="442">
        <v>9.8012875456293409E-4</v>
      </c>
      <c r="Q42" s="442">
        <v>1.2316087420171657E-3</v>
      </c>
      <c r="R42" s="442">
        <v>2.0716044549897949E-3</v>
      </c>
      <c r="S42" s="442">
        <v>2.8316093277567442E-3</v>
      </c>
      <c r="T42" s="442">
        <v>1.6003634393334002E-4</v>
      </c>
      <c r="U42" s="442">
        <v>1.5932917797995064E-3</v>
      </c>
      <c r="V42" s="442">
        <v>9.5495223027934492E-5</v>
      </c>
      <c r="W42" s="442">
        <v>8.1444856918379599E-5</v>
      </c>
      <c r="X42" s="442">
        <v>1.7858615719628065E-3</v>
      </c>
      <c r="Y42" s="442">
        <v>2.0781347910743654E-3</v>
      </c>
      <c r="Z42" s="442">
        <v>2.5844280776783879E-4</v>
      </c>
      <c r="AA42" s="442">
        <v>5.0269640952007814E-3</v>
      </c>
      <c r="AB42" s="442">
        <v>5.9615186475392018E-3</v>
      </c>
      <c r="AC42" s="442">
        <v>3.459044805020706E-3</v>
      </c>
      <c r="AD42" s="442">
        <v>1.1499665813113575E-4</v>
      </c>
      <c r="AE42" s="442">
        <v>2.270593841885517E-5</v>
      </c>
      <c r="AF42" s="442">
        <v>3.196516253626277E-3</v>
      </c>
      <c r="AG42" s="442">
        <v>8.3593559485087109E-5</v>
      </c>
      <c r="AH42" s="442">
        <v>5.8640028023508612E-3</v>
      </c>
      <c r="AI42" s="442">
        <v>5.0557711245974865E-3</v>
      </c>
      <c r="AJ42" s="442">
        <v>5.2664919860583729E-3</v>
      </c>
      <c r="AK42" s="442">
        <v>1.5480441542967297E-2</v>
      </c>
      <c r="AL42" s="442">
        <v>3.366393740374043E-3</v>
      </c>
      <c r="AM42" s="442">
        <v>2.3722580461222006E-3</v>
      </c>
      <c r="AN42" s="442">
        <v>1.000674573480308</v>
      </c>
      <c r="AO42" s="442">
        <v>1.3938670602928205E-3</v>
      </c>
      <c r="AP42" s="318">
        <f t="shared" si="0"/>
        <v>1.0779292516763108</v>
      </c>
    </row>
    <row r="43" spans="1:42" ht="12.5" x14ac:dyDescent="0.2">
      <c r="A43" s="287">
        <v>39</v>
      </c>
      <c r="B43" s="272" t="s">
        <v>283</v>
      </c>
      <c r="C43" s="442">
        <v>3.0630797988289663E-3</v>
      </c>
      <c r="D43" s="442">
        <v>1.885039794798184E-4</v>
      </c>
      <c r="E43" s="442">
        <v>0</v>
      </c>
      <c r="F43" s="442">
        <v>1.4296334681237534E-2</v>
      </c>
      <c r="G43" s="442">
        <v>6.6213552156008946E-3</v>
      </c>
      <c r="H43" s="442">
        <v>4.1253154729861633E-3</v>
      </c>
      <c r="I43" s="442">
        <v>3.962415052343969E-3</v>
      </c>
      <c r="J43" s="442">
        <v>1.3940001625269668E-3</v>
      </c>
      <c r="K43" s="442">
        <v>5.1123527888792004E-3</v>
      </c>
      <c r="L43" s="442">
        <v>1.3216008447164529E-3</v>
      </c>
      <c r="M43" s="442">
        <v>7.9899955596119312E-3</v>
      </c>
      <c r="N43" s="442">
        <v>2.5514534510423319E-3</v>
      </c>
      <c r="O43" s="442">
        <v>5.8082779059135149E-3</v>
      </c>
      <c r="P43" s="442">
        <v>3.3454324891399171E-3</v>
      </c>
      <c r="Q43" s="442">
        <v>6.121704714923978E-3</v>
      </c>
      <c r="R43" s="442">
        <v>5.5017521268744939E-3</v>
      </c>
      <c r="S43" s="442">
        <v>3.122840006451862E-3</v>
      </c>
      <c r="T43" s="442">
        <v>4.2291164578336238E-4</v>
      </c>
      <c r="U43" s="442">
        <v>2.3082106767015648E-3</v>
      </c>
      <c r="V43" s="442">
        <v>2.178458158060879E-4</v>
      </c>
      <c r="W43" s="442">
        <v>1.7908176092885618E-4</v>
      </c>
      <c r="X43" s="442">
        <v>2.7269201196034121E-3</v>
      </c>
      <c r="Y43" s="442">
        <v>1.1551458819091628E-2</v>
      </c>
      <c r="Z43" s="442">
        <v>3.2520251519666263E-3</v>
      </c>
      <c r="AA43" s="442">
        <v>8.5995668952048698E-3</v>
      </c>
      <c r="AB43" s="442">
        <v>1.7594862351766976E-2</v>
      </c>
      <c r="AC43" s="442">
        <v>6.4213539897434845E-3</v>
      </c>
      <c r="AD43" s="442">
        <v>7.499550092694561E-3</v>
      </c>
      <c r="AE43" s="442">
        <v>1.3740864406091958E-4</v>
      </c>
      <c r="AF43" s="442">
        <v>9.1831479862502403E-3</v>
      </c>
      <c r="AG43" s="442">
        <v>8.5538147137281234E-5</v>
      </c>
      <c r="AH43" s="442">
        <v>3.2980420303912595E-3</v>
      </c>
      <c r="AI43" s="442">
        <v>1.0252151162530884E-2</v>
      </c>
      <c r="AJ43" s="442">
        <v>5.4716156601262757E-3</v>
      </c>
      <c r="AK43" s="442">
        <v>8.1239461653806379E-3</v>
      </c>
      <c r="AL43" s="442">
        <v>3.4447041717072468E-3</v>
      </c>
      <c r="AM43" s="442">
        <v>4.1346007974344358E-3</v>
      </c>
      <c r="AN43" s="442">
        <v>1.3245640570613006E-3</v>
      </c>
      <c r="AO43" s="442">
        <v>1.0013275863054714</v>
      </c>
      <c r="AP43" s="318">
        <f t="shared" si="0"/>
        <v>0.18075592039192992</v>
      </c>
    </row>
    <row r="44" spans="1:42" ht="12.5" x14ac:dyDescent="0.2">
      <c r="A44" s="319">
        <v>40</v>
      </c>
      <c r="B44" s="320" t="s">
        <v>43</v>
      </c>
      <c r="C44" s="321">
        <f t="shared" ref="C44:AO44" si="1">SUM(C5:C42)</f>
        <v>1.2206833536798822</v>
      </c>
      <c r="D44" s="322">
        <f t="shared" si="1"/>
        <v>1.1909645703775162</v>
      </c>
      <c r="E44" s="322">
        <f t="shared" si="1"/>
        <v>1</v>
      </c>
      <c r="F44" s="322">
        <f t="shared" si="1"/>
        <v>1.0707672899145722</v>
      </c>
      <c r="G44" s="322">
        <f t="shared" si="1"/>
        <v>1.2955098923864727</v>
      </c>
      <c r="H44" s="322">
        <f t="shared" si="1"/>
        <v>1.0662134810078896</v>
      </c>
      <c r="I44" s="322">
        <f t="shared" si="1"/>
        <v>1.2502037355416764</v>
      </c>
      <c r="J44" s="322">
        <f t="shared" si="1"/>
        <v>1.0726712941945846</v>
      </c>
      <c r="K44" s="322">
        <f t="shared" si="1"/>
        <v>1.3840255329830029</v>
      </c>
      <c r="L44" s="322">
        <f t="shared" si="1"/>
        <v>1.1663699157649874</v>
      </c>
      <c r="M44" s="322">
        <f t="shared" si="1"/>
        <v>1.1607082672907343</v>
      </c>
      <c r="N44" s="322">
        <f t="shared" si="1"/>
        <v>1.0807083905323471</v>
      </c>
      <c r="O44" s="322">
        <f t="shared" si="1"/>
        <v>1.1821006275475987</v>
      </c>
      <c r="P44" s="322">
        <f t="shared" si="1"/>
        <v>1.1268006994393427</v>
      </c>
      <c r="Q44" s="322">
        <f t="shared" si="1"/>
        <v>1.1237028881033397</v>
      </c>
      <c r="R44" s="322">
        <f t="shared" si="1"/>
        <v>1.1052056088194777</v>
      </c>
      <c r="S44" s="322">
        <f t="shared" si="1"/>
        <v>1.2305326696745882</v>
      </c>
      <c r="T44" s="322">
        <f t="shared" si="1"/>
        <v>1.1067754179955693</v>
      </c>
      <c r="U44" s="322">
        <f t="shared" si="1"/>
        <v>1.1432711238013045</v>
      </c>
      <c r="V44" s="322">
        <f t="shared" si="1"/>
        <v>1.0931049474542811</v>
      </c>
      <c r="W44" s="322">
        <f t="shared" si="1"/>
        <v>1.075021193262141</v>
      </c>
      <c r="X44" s="322">
        <f t="shared" si="1"/>
        <v>1.1841546949244672</v>
      </c>
      <c r="Y44" s="322">
        <f t="shared" si="1"/>
        <v>1.2145531894334027</v>
      </c>
      <c r="Z44" s="322">
        <f t="shared" si="1"/>
        <v>1.2665729305812168</v>
      </c>
      <c r="AA44" s="322">
        <f t="shared" si="1"/>
        <v>1.2333529533113123</v>
      </c>
      <c r="AB44" s="322">
        <f t="shared" si="1"/>
        <v>1.0751649635000284</v>
      </c>
      <c r="AC44" s="322">
        <f t="shared" si="1"/>
        <v>1.0763568626250466</v>
      </c>
      <c r="AD44" s="322">
        <f t="shared" si="1"/>
        <v>1.0532914423328403</v>
      </c>
      <c r="AE44" s="322">
        <f t="shared" si="1"/>
        <v>1.0222375976517284</v>
      </c>
      <c r="AF44" s="322">
        <f t="shared" si="1"/>
        <v>1.088494291909085</v>
      </c>
      <c r="AG44" s="322">
        <f t="shared" si="1"/>
        <v>1.043834020963138</v>
      </c>
      <c r="AH44" s="322">
        <f t="shared" si="1"/>
        <v>1.1030069296876865</v>
      </c>
      <c r="AI44" s="322">
        <f t="shared" si="1"/>
        <v>1.0751640051211377</v>
      </c>
      <c r="AJ44" s="322">
        <f t="shared" si="1"/>
        <v>1.087558840366639</v>
      </c>
      <c r="AK44" s="322">
        <f t="shared" si="1"/>
        <v>1.1400722130079255</v>
      </c>
      <c r="AL44" s="322">
        <f t="shared" si="1"/>
        <v>1.0703919329595109</v>
      </c>
      <c r="AM44" s="322">
        <f t="shared" si="1"/>
        <v>1.1035048325703958</v>
      </c>
      <c r="AN44" s="322">
        <f t="shared" si="1"/>
        <v>1.5114981083208607</v>
      </c>
      <c r="AO44" s="322">
        <f t="shared" si="1"/>
        <v>0.36762624796511534</v>
      </c>
      <c r="AP44" s="323">
        <f t="shared" si="0"/>
        <v>43.494550709037732</v>
      </c>
    </row>
    <row r="45" spans="1:42" ht="13" x14ac:dyDescent="0.2">
      <c r="A45" s="56" t="s">
        <v>485</v>
      </c>
    </row>
    <row r="61" spans="3:41" x14ac:dyDescent="0.2">
      <c r="C61" s="324"/>
      <c r="D61" s="324"/>
      <c r="E61" s="324"/>
      <c r="F61" s="324"/>
      <c r="G61" s="324"/>
      <c r="H61" s="324"/>
      <c r="I61" s="324"/>
      <c r="J61" s="324"/>
      <c r="K61" s="324"/>
      <c r="L61" s="324"/>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row>
    <row r="62" spans="3:41" x14ac:dyDescent="0.2">
      <c r="C62" s="324"/>
      <c r="D62" s="324"/>
      <c r="E62" s="324"/>
      <c r="F62" s="324"/>
      <c r="G62" s="324"/>
      <c r="H62" s="324"/>
      <c r="I62" s="324"/>
      <c r="J62" s="324"/>
      <c r="K62" s="324"/>
      <c r="L62" s="324"/>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row>
    <row r="63" spans="3:41" x14ac:dyDescent="0.2">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row>
    <row r="64" spans="3:41" x14ac:dyDescent="0.2">
      <c r="C64" s="324"/>
      <c r="D64" s="324"/>
      <c r="E64" s="324"/>
      <c r="F64" s="324"/>
      <c r="G64" s="324"/>
      <c r="H64" s="324"/>
      <c r="I64" s="324"/>
      <c r="J64" s="324"/>
      <c r="K64" s="324"/>
      <c r="L64" s="324"/>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row>
    <row r="65" spans="3:41" x14ac:dyDescent="0.2">
      <c r="C65" s="324"/>
      <c r="D65" s="324"/>
      <c r="E65" s="324"/>
      <c r="F65" s="324"/>
      <c r="G65" s="324"/>
      <c r="H65" s="324"/>
      <c r="I65" s="324"/>
      <c r="J65" s="324"/>
      <c r="K65" s="324"/>
      <c r="L65" s="324"/>
      <c r="M65" s="324"/>
      <c r="N65" s="324"/>
      <c r="O65" s="324"/>
      <c r="P65" s="324"/>
      <c r="Q65" s="324"/>
      <c r="R65" s="324"/>
      <c r="S65" s="324"/>
      <c r="T65" s="324"/>
      <c r="U65" s="324"/>
      <c r="V65" s="324"/>
      <c r="W65" s="324"/>
      <c r="X65" s="324"/>
      <c r="Y65" s="324"/>
      <c r="Z65" s="324"/>
      <c r="AA65" s="324"/>
      <c r="AB65" s="324"/>
      <c r="AC65" s="324"/>
      <c r="AD65" s="324"/>
      <c r="AE65" s="324"/>
      <c r="AF65" s="324"/>
      <c r="AG65" s="324"/>
      <c r="AH65" s="324"/>
      <c r="AI65" s="324"/>
      <c r="AJ65" s="324"/>
      <c r="AK65" s="324"/>
      <c r="AL65" s="324"/>
      <c r="AM65" s="324"/>
      <c r="AN65" s="324"/>
      <c r="AO65" s="324"/>
    </row>
    <row r="66" spans="3:41" x14ac:dyDescent="0.2">
      <c r="C66" s="324"/>
      <c r="D66" s="324"/>
      <c r="E66" s="324"/>
      <c r="F66" s="324"/>
      <c r="G66" s="324"/>
      <c r="H66" s="324"/>
      <c r="I66" s="324"/>
      <c r="J66" s="324"/>
      <c r="K66" s="324"/>
      <c r="L66" s="324"/>
      <c r="M66" s="324"/>
      <c r="N66" s="324"/>
      <c r="O66" s="324"/>
      <c r="P66" s="324"/>
      <c r="Q66" s="324"/>
      <c r="R66" s="324"/>
      <c r="S66" s="324"/>
      <c r="T66" s="324"/>
      <c r="U66" s="324"/>
      <c r="V66" s="324"/>
      <c r="W66" s="324"/>
      <c r="X66" s="324"/>
      <c r="Y66" s="324"/>
      <c r="Z66" s="324"/>
      <c r="AA66" s="324"/>
      <c r="AB66" s="324"/>
      <c r="AC66" s="324"/>
      <c r="AD66" s="324"/>
      <c r="AE66" s="324"/>
      <c r="AF66" s="324"/>
      <c r="AG66" s="324"/>
      <c r="AH66" s="324"/>
      <c r="AI66" s="324"/>
      <c r="AJ66" s="324"/>
      <c r="AK66" s="324"/>
      <c r="AL66" s="324"/>
      <c r="AM66" s="324"/>
      <c r="AN66" s="324"/>
      <c r="AO66" s="324"/>
    </row>
    <row r="67" spans="3:41" x14ac:dyDescent="0.2">
      <c r="C67" s="324"/>
      <c r="D67" s="324"/>
      <c r="E67" s="324"/>
      <c r="F67" s="324"/>
      <c r="G67" s="324"/>
      <c r="H67" s="324"/>
      <c r="I67" s="324"/>
      <c r="J67" s="324"/>
      <c r="K67" s="324"/>
      <c r="L67" s="324"/>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row>
    <row r="68" spans="3:41" x14ac:dyDescent="0.2">
      <c r="C68" s="324"/>
      <c r="D68" s="324"/>
      <c r="E68" s="324"/>
      <c r="F68" s="324"/>
      <c r="G68" s="324"/>
      <c r="H68" s="324"/>
      <c r="I68" s="324"/>
      <c r="J68" s="324"/>
      <c r="K68" s="324"/>
      <c r="L68" s="324"/>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row>
    <row r="69" spans="3:41" x14ac:dyDescent="0.2">
      <c r="C69" s="324"/>
      <c r="D69" s="324"/>
      <c r="E69" s="324"/>
      <c r="F69" s="324"/>
      <c r="G69" s="324"/>
      <c r="H69" s="324"/>
      <c r="I69" s="324"/>
      <c r="J69" s="324"/>
      <c r="K69" s="324"/>
      <c r="L69" s="324"/>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row>
    <row r="70" spans="3:41" x14ac:dyDescent="0.2">
      <c r="C70" s="324"/>
      <c r="D70" s="324"/>
      <c r="E70" s="324"/>
      <c r="F70" s="324"/>
      <c r="G70" s="324"/>
      <c r="H70" s="324"/>
      <c r="I70" s="324"/>
      <c r="J70" s="324"/>
      <c r="K70" s="324"/>
      <c r="L70" s="324"/>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row>
    <row r="71" spans="3:41" x14ac:dyDescent="0.2">
      <c r="C71" s="324"/>
      <c r="D71" s="324"/>
      <c r="E71" s="324"/>
      <c r="F71" s="324"/>
      <c r="G71" s="324"/>
      <c r="H71" s="324"/>
      <c r="I71" s="324"/>
      <c r="J71" s="324"/>
      <c r="K71" s="324"/>
      <c r="L71" s="324"/>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row>
    <row r="72" spans="3:41" x14ac:dyDescent="0.2">
      <c r="C72" s="324"/>
      <c r="D72" s="324"/>
      <c r="E72" s="324"/>
      <c r="F72" s="324"/>
      <c r="G72" s="324"/>
      <c r="H72" s="324"/>
      <c r="I72" s="324"/>
      <c r="J72" s="324"/>
      <c r="K72" s="324"/>
      <c r="L72" s="324"/>
      <c r="M72" s="324"/>
      <c r="N72" s="324"/>
      <c r="O72" s="324"/>
      <c r="P72" s="324"/>
      <c r="Q72" s="324"/>
      <c r="R72" s="324"/>
      <c r="S72" s="324"/>
      <c r="T72" s="324"/>
      <c r="U72" s="324"/>
      <c r="V72" s="324"/>
      <c r="W72" s="324"/>
      <c r="X72" s="324"/>
      <c r="Y72" s="324"/>
      <c r="Z72" s="324"/>
      <c r="AA72" s="324"/>
      <c r="AB72" s="324"/>
      <c r="AC72" s="324"/>
      <c r="AD72" s="324"/>
      <c r="AE72" s="324"/>
      <c r="AF72" s="324"/>
      <c r="AG72" s="324"/>
      <c r="AH72" s="324"/>
      <c r="AI72" s="324"/>
      <c r="AJ72" s="324"/>
      <c r="AK72" s="324"/>
      <c r="AL72" s="324"/>
      <c r="AM72" s="324"/>
      <c r="AN72" s="324"/>
      <c r="AO72" s="324"/>
    </row>
    <row r="73" spans="3:41" x14ac:dyDescent="0.2">
      <c r="C73" s="324"/>
      <c r="D73" s="324"/>
      <c r="E73" s="324"/>
      <c r="F73" s="324"/>
      <c r="G73" s="324"/>
      <c r="H73" s="324"/>
      <c r="I73" s="324"/>
      <c r="J73" s="324"/>
      <c r="K73" s="324"/>
      <c r="L73" s="324"/>
      <c r="M73" s="324"/>
      <c r="N73" s="324"/>
      <c r="O73" s="324"/>
      <c r="P73" s="324"/>
      <c r="Q73" s="324"/>
      <c r="R73" s="324"/>
      <c r="S73" s="324"/>
      <c r="T73" s="324"/>
      <c r="U73" s="324"/>
      <c r="V73" s="324"/>
      <c r="W73" s="324"/>
      <c r="X73" s="324"/>
      <c r="Y73" s="324"/>
      <c r="Z73" s="324"/>
      <c r="AA73" s="324"/>
      <c r="AB73" s="324"/>
      <c r="AC73" s="324"/>
      <c r="AD73" s="324"/>
      <c r="AE73" s="324"/>
      <c r="AF73" s="324"/>
      <c r="AG73" s="324"/>
      <c r="AH73" s="324"/>
      <c r="AI73" s="324"/>
      <c r="AJ73" s="324"/>
      <c r="AK73" s="324"/>
      <c r="AL73" s="324"/>
      <c r="AM73" s="324"/>
      <c r="AN73" s="324"/>
      <c r="AO73" s="324"/>
    </row>
    <row r="74" spans="3:41" x14ac:dyDescent="0.2">
      <c r="C74" s="324"/>
      <c r="D74" s="324"/>
      <c r="E74" s="324"/>
      <c r="F74" s="324"/>
      <c r="G74" s="324"/>
      <c r="H74" s="324"/>
      <c r="I74" s="324"/>
      <c r="J74" s="324"/>
      <c r="K74" s="324"/>
      <c r="L74" s="324"/>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row>
    <row r="75" spans="3:41" x14ac:dyDescent="0.2">
      <c r="C75" s="324"/>
      <c r="D75" s="324"/>
      <c r="E75" s="324"/>
      <c r="F75" s="324"/>
      <c r="G75" s="324"/>
      <c r="H75" s="324"/>
      <c r="I75" s="324"/>
      <c r="J75" s="324"/>
      <c r="K75" s="324"/>
      <c r="L75" s="324"/>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row>
    <row r="76" spans="3:41" x14ac:dyDescent="0.2">
      <c r="C76" s="324"/>
      <c r="D76" s="324"/>
      <c r="E76" s="324"/>
      <c r="F76" s="324"/>
      <c r="G76" s="324"/>
      <c r="H76" s="324"/>
      <c r="I76" s="324"/>
      <c r="J76" s="324"/>
      <c r="K76" s="324"/>
      <c r="L76" s="324"/>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row>
    <row r="77" spans="3:41" x14ac:dyDescent="0.2">
      <c r="C77" s="324"/>
      <c r="D77" s="324"/>
      <c r="E77" s="324"/>
      <c r="F77" s="324"/>
      <c r="G77" s="324"/>
      <c r="H77" s="324"/>
      <c r="I77" s="324"/>
      <c r="J77" s="324"/>
      <c r="K77" s="324"/>
      <c r="L77" s="324"/>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row>
    <row r="78" spans="3:41" x14ac:dyDescent="0.2">
      <c r="C78" s="324"/>
      <c r="D78" s="324"/>
      <c r="E78" s="324"/>
      <c r="F78" s="324"/>
      <c r="G78" s="324"/>
      <c r="H78" s="324"/>
      <c r="I78" s="324"/>
      <c r="J78" s="324"/>
      <c r="K78" s="324"/>
      <c r="L78" s="324"/>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row>
    <row r="79" spans="3:41" x14ac:dyDescent="0.2">
      <c r="C79" s="324"/>
      <c r="D79" s="324"/>
      <c r="E79" s="324"/>
      <c r="F79" s="324"/>
      <c r="G79" s="324"/>
      <c r="H79" s="324"/>
      <c r="I79" s="324"/>
      <c r="J79" s="324"/>
      <c r="K79" s="324"/>
      <c r="L79" s="324"/>
      <c r="M79" s="324"/>
      <c r="N79" s="324"/>
      <c r="O79" s="324"/>
      <c r="P79" s="324"/>
      <c r="Q79" s="324"/>
      <c r="R79" s="324"/>
      <c r="S79" s="324"/>
      <c r="T79" s="324"/>
      <c r="U79" s="324"/>
      <c r="V79" s="324"/>
      <c r="W79" s="324"/>
      <c r="X79" s="324"/>
      <c r="Y79" s="324"/>
      <c r="Z79" s="324"/>
      <c r="AA79" s="324"/>
      <c r="AB79" s="324"/>
      <c r="AC79" s="324"/>
      <c r="AD79" s="324"/>
      <c r="AE79" s="324"/>
      <c r="AF79" s="324"/>
      <c r="AG79" s="324"/>
      <c r="AH79" s="324"/>
      <c r="AI79" s="324"/>
      <c r="AJ79" s="324"/>
      <c r="AK79" s="324"/>
      <c r="AL79" s="324"/>
      <c r="AM79" s="324"/>
      <c r="AN79" s="324"/>
      <c r="AO79" s="324"/>
    </row>
    <row r="80" spans="3:41" x14ac:dyDescent="0.2">
      <c r="C80" s="324"/>
      <c r="D80" s="324"/>
      <c r="E80" s="324"/>
      <c r="F80" s="324"/>
      <c r="G80" s="324"/>
      <c r="H80" s="324"/>
      <c r="I80" s="324"/>
      <c r="J80" s="324"/>
      <c r="K80" s="324"/>
      <c r="L80" s="324"/>
      <c r="M80" s="324"/>
      <c r="N80" s="324"/>
      <c r="O80" s="324"/>
      <c r="P80" s="324"/>
      <c r="Q80" s="324"/>
      <c r="R80" s="324"/>
      <c r="S80" s="324"/>
      <c r="T80" s="324"/>
      <c r="U80" s="324"/>
      <c r="V80" s="324"/>
      <c r="W80" s="324"/>
      <c r="X80" s="324"/>
      <c r="Y80" s="324"/>
      <c r="Z80" s="324"/>
      <c r="AA80" s="324"/>
      <c r="AB80" s="324"/>
      <c r="AC80" s="324"/>
      <c r="AD80" s="324"/>
      <c r="AE80" s="324"/>
      <c r="AF80" s="324"/>
      <c r="AG80" s="324"/>
      <c r="AH80" s="324"/>
      <c r="AI80" s="324"/>
      <c r="AJ80" s="324"/>
      <c r="AK80" s="324"/>
      <c r="AL80" s="324"/>
      <c r="AM80" s="324"/>
      <c r="AN80" s="324"/>
      <c r="AO80" s="324"/>
    </row>
    <row r="81" spans="3:41" x14ac:dyDescent="0.2">
      <c r="C81" s="324"/>
      <c r="D81" s="324"/>
      <c r="E81" s="324"/>
      <c r="F81" s="324"/>
      <c r="G81" s="324"/>
      <c r="H81" s="324"/>
      <c r="I81" s="324"/>
      <c r="J81" s="324"/>
      <c r="K81" s="324"/>
      <c r="L81" s="324"/>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row>
    <row r="82" spans="3:41" x14ac:dyDescent="0.2">
      <c r="C82" s="324"/>
      <c r="D82" s="324"/>
      <c r="E82" s="324"/>
      <c r="F82" s="324"/>
      <c r="G82" s="324"/>
      <c r="H82" s="324"/>
      <c r="I82" s="324"/>
      <c r="J82" s="324"/>
      <c r="K82" s="324"/>
      <c r="L82" s="324"/>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row>
    <row r="83" spans="3:41" x14ac:dyDescent="0.2">
      <c r="C83" s="324"/>
      <c r="D83" s="324"/>
      <c r="E83" s="324"/>
      <c r="F83" s="324"/>
      <c r="G83" s="324"/>
      <c r="H83" s="324"/>
      <c r="I83" s="324"/>
      <c r="J83" s="324"/>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row>
    <row r="84" spans="3:41" x14ac:dyDescent="0.2">
      <c r="C84" s="324"/>
      <c r="D84" s="324"/>
      <c r="E84" s="324"/>
      <c r="F84" s="324"/>
      <c r="G84" s="324"/>
      <c r="H84" s="324"/>
      <c r="I84" s="324"/>
      <c r="J84" s="324"/>
      <c r="K84" s="324"/>
      <c r="L84" s="324"/>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row>
    <row r="85" spans="3:41" x14ac:dyDescent="0.2">
      <c r="C85" s="324"/>
      <c r="D85" s="324"/>
      <c r="E85" s="324"/>
      <c r="F85" s="324"/>
      <c r="G85" s="324"/>
      <c r="H85" s="324"/>
      <c r="I85" s="324"/>
      <c r="J85" s="324"/>
      <c r="K85" s="324"/>
      <c r="L85" s="324"/>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row>
    <row r="86" spans="3:41" x14ac:dyDescent="0.2">
      <c r="C86" s="324"/>
      <c r="D86" s="324"/>
      <c r="E86" s="324"/>
      <c r="F86" s="324"/>
      <c r="G86" s="324"/>
      <c r="H86" s="324"/>
      <c r="I86" s="324"/>
      <c r="J86" s="324"/>
      <c r="K86" s="324"/>
      <c r="L86" s="324"/>
      <c r="M86" s="324"/>
      <c r="N86" s="324"/>
      <c r="O86" s="324"/>
      <c r="P86" s="324"/>
      <c r="Q86" s="324"/>
      <c r="R86" s="324"/>
      <c r="S86" s="324"/>
      <c r="T86" s="324"/>
      <c r="U86" s="324"/>
      <c r="V86" s="324"/>
      <c r="W86" s="324"/>
      <c r="X86" s="324"/>
      <c r="Y86" s="324"/>
      <c r="Z86" s="324"/>
      <c r="AA86" s="324"/>
      <c r="AB86" s="324"/>
      <c r="AC86" s="324"/>
      <c r="AD86" s="324"/>
      <c r="AE86" s="324"/>
      <c r="AF86" s="324"/>
      <c r="AG86" s="324"/>
      <c r="AH86" s="324"/>
      <c r="AI86" s="324"/>
      <c r="AJ86" s="324"/>
      <c r="AK86" s="324"/>
      <c r="AL86" s="324"/>
      <c r="AM86" s="324"/>
      <c r="AN86" s="324"/>
      <c r="AO86" s="324"/>
    </row>
    <row r="87" spans="3:41" x14ac:dyDescent="0.2">
      <c r="C87" s="324"/>
      <c r="D87" s="324"/>
      <c r="E87" s="324"/>
      <c r="F87" s="324"/>
      <c r="G87" s="324"/>
      <c r="H87" s="324"/>
      <c r="I87" s="324"/>
      <c r="J87" s="324"/>
      <c r="K87" s="324"/>
      <c r="L87" s="324"/>
      <c r="M87" s="324"/>
      <c r="N87" s="324"/>
      <c r="O87" s="324"/>
      <c r="P87" s="324"/>
      <c r="Q87" s="324"/>
      <c r="R87" s="324"/>
      <c r="S87" s="324"/>
      <c r="T87" s="324"/>
      <c r="U87" s="324"/>
      <c r="V87" s="324"/>
      <c r="W87" s="324"/>
      <c r="X87" s="324"/>
      <c r="Y87" s="324"/>
      <c r="Z87" s="324"/>
      <c r="AA87" s="324"/>
      <c r="AB87" s="324"/>
      <c r="AC87" s="324"/>
      <c r="AD87" s="324"/>
      <c r="AE87" s="324"/>
      <c r="AF87" s="324"/>
      <c r="AG87" s="324"/>
      <c r="AH87" s="324"/>
      <c r="AI87" s="324"/>
      <c r="AJ87" s="324"/>
      <c r="AK87" s="324"/>
      <c r="AL87" s="324"/>
      <c r="AM87" s="324"/>
      <c r="AN87" s="324"/>
      <c r="AO87" s="324"/>
    </row>
    <row r="88" spans="3:41" x14ac:dyDescent="0.2">
      <c r="C88" s="324"/>
      <c r="D88" s="324"/>
      <c r="E88" s="324"/>
      <c r="F88" s="324"/>
      <c r="G88" s="324"/>
      <c r="H88" s="324"/>
      <c r="I88" s="324"/>
      <c r="J88" s="324"/>
      <c r="K88" s="324"/>
      <c r="L88" s="324"/>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row>
    <row r="89" spans="3:41" x14ac:dyDescent="0.2">
      <c r="C89" s="324"/>
      <c r="D89" s="324"/>
      <c r="E89" s="324"/>
      <c r="F89" s="324"/>
      <c r="G89" s="324"/>
      <c r="H89" s="324"/>
      <c r="I89" s="324"/>
      <c r="J89" s="324"/>
      <c r="K89" s="324"/>
      <c r="L89" s="324"/>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row>
    <row r="90" spans="3:41" x14ac:dyDescent="0.2">
      <c r="C90" s="324"/>
      <c r="D90" s="324"/>
      <c r="E90" s="324"/>
      <c r="F90" s="324"/>
      <c r="G90" s="324"/>
      <c r="H90" s="324"/>
      <c r="I90" s="324"/>
      <c r="J90" s="324"/>
      <c r="K90" s="324"/>
      <c r="L90" s="324"/>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row>
    <row r="91" spans="3:41" x14ac:dyDescent="0.2">
      <c r="C91" s="324"/>
      <c r="D91" s="324"/>
      <c r="E91" s="324"/>
      <c r="F91" s="324"/>
      <c r="G91" s="324"/>
      <c r="H91" s="324"/>
      <c r="I91" s="324"/>
      <c r="J91" s="324"/>
      <c r="K91" s="324"/>
      <c r="L91" s="324"/>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row>
    <row r="92" spans="3:41" x14ac:dyDescent="0.2">
      <c r="C92" s="324"/>
      <c r="D92" s="324"/>
      <c r="E92" s="324"/>
      <c r="F92" s="324"/>
      <c r="G92" s="324"/>
      <c r="H92" s="324"/>
      <c r="I92" s="324"/>
      <c r="J92" s="324"/>
      <c r="K92" s="324"/>
      <c r="L92" s="324"/>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AJ40" activePane="bottomRight" state="frozen"/>
      <selection pane="topRight" activeCell="C1" sqref="C1"/>
      <selection pane="bottomLeft" activeCell="A5" sqref="A5"/>
      <selection pane="bottomRight" activeCell="I49" sqref="I49"/>
    </sheetView>
  </sheetViews>
  <sheetFormatPr defaultRowHeight="13" x14ac:dyDescent="0.2"/>
  <cols>
    <col min="1" max="1" width="3.36328125" style="329" customWidth="1"/>
    <col min="2" max="2" width="21.36328125" style="329" customWidth="1"/>
    <col min="3" max="44" width="9.36328125" style="329" customWidth="1"/>
    <col min="45" max="233" width="9" style="329"/>
    <col min="234" max="234" width="3.36328125" style="329" customWidth="1"/>
    <col min="235" max="235" width="21.36328125" style="329" customWidth="1"/>
    <col min="236" max="237" width="0" style="329" hidden="1" customWidth="1"/>
    <col min="238" max="239" width="9.08984375" style="329" bestFit="1" customWidth="1"/>
    <col min="240" max="248" width="9" style="329"/>
    <col min="249" max="288" width="9.08984375" style="329" bestFit="1" customWidth="1"/>
    <col min="289" max="489" width="9" style="329"/>
    <col min="490" max="490" width="3.36328125" style="329" customWidth="1"/>
    <col min="491" max="491" width="21.36328125" style="329" customWidth="1"/>
    <col min="492" max="493" width="0" style="329" hidden="1" customWidth="1"/>
    <col min="494" max="495" width="9.08984375" style="329" bestFit="1" customWidth="1"/>
    <col min="496" max="504" width="9" style="329"/>
    <col min="505" max="544" width="9.08984375" style="329" bestFit="1" customWidth="1"/>
    <col min="545" max="745" width="9" style="329"/>
    <col min="746" max="746" width="3.36328125" style="329" customWidth="1"/>
    <col min="747" max="747" width="21.36328125" style="329" customWidth="1"/>
    <col min="748" max="749" width="0" style="329" hidden="1" customWidth="1"/>
    <col min="750" max="751" width="9.08984375" style="329" bestFit="1" customWidth="1"/>
    <col min="752" max="760" width="9" style="329"/>
    <col min="761" max="800" width="9.08984375" style="329" bestFit="1" customWidth="1"/>
    <col min="801" max="1001" width="9" style="329"/>
    <col min="1002" max="1002" width="3.36328125" style="329" customWidth="1"/>
    <col min="1003" max="1003" width="21.36328125" style="329" customWidth="1"/>
    <col min="1004" max="1005" width="0" style="329" hidden="1" customWidth="1"/>
    <col min="1006" max="1007" width="9.08984375" style="329" bestFit="1" customWidth="1"/>
    <col min="1008" max="1016" width="9" style="329"/>
    <col min="1017" max="1056" width="9.08984375" style="329" bestFit="1" customWidth="1"/>
    <col min="1057" max="1257" width="9" style="329"/>
    <col min="1258" max="1258" width="3.36328125" style="329" customWidth="1"/>
    <col min="1259" max="1259" width="21.36328125" style="329" customWidth="1"/>
    <col min="1260" max="1261" width="0" style="329" hidden="1" customWidth="1"/>
    <col min="1262" max="1263" width="9.08984375" style="329" bestFit="1" customWidth="1"/>
    <col min="1264" max="1272" width="9" style="329"/>
    <col min="1273" max="1312" width="9.08984375" style="329" bestFit="1" customWidth="1"/>
    <col min="1313" max="1513" width="9" style="329"/>
    <col min="1514" max="1514" width="3.36328125" style="329" customWidth="1"/>
    <col min="1515" max="1515" width="21.36328125" style="329" customWidth="1"/>
    <col min="1516" max="1517" width="0" style="329" hidden="1" customWidth="1"/>
    <col min="1518" max="1519" width="9.08984375" style="329" bestFit="1" customWidth="1"/>
    <col min="1520" max="1528" width="9" style="329"/>
    <col min="1529" max="1568" width="9.08984375" style="329" bestFit="1" customWidth="1"/>
    <col min="1569" max="1769" width="9" style="329"/>
    <col min="1770" max="1770" width="3.36328125" style="329" customWidth="1"/>
    <col min="1771" max="1771" width="21.36328125" style="329" customWidth="1"/>
    <col min="1772" max="1773" width="0" style="329" hidden="1" customWidth="1"/>
    <col min="1774" max="1775" width="9.08984375" style="329" bestFit="1" customWidth="1"/>
    <col min="1776" max="1784" width="9" style="329"/>
    <col min="1785" max="1824" width="9.08984375" style="329" bestFit="1" customWidth="1"/>
    <col min="1825" max="2025" width="9" style="329"/>
    <col min="2026" max="2026" width="3.36328125" style="329" customWidth="1"/>
    <col min="2027" max="2027" width="21.36328125" style="329" customWidth="1"/>
    <col min="2028" max="2029" width="0" style="329" hidden="1" customWidth="1"/>
    <col min="2030" max="2031" width="9.08984375" style="329" bestFit="1" customWidth="1"/>
    <col min="2032" max="2040" width="9" style="329"/>
    <col min="2041" max="2080" width="9.08984375" style="329" bestFit="1" customWidth="1"/>
    <col min="2081" max="2281" width="9" style="329"/>
    <col min="2282" max="2282" width="3.36328125" style="329" customWidth="1"/>
    <col min="2283" max="2283" width="21.36328125" style="329" customWidth="1"/>
    <col min="2284" max="2285" width="0" style="329" hidden="1" customWidth="1"/>
    <col min="2286" max="2287" width="9.08984375" style="329" bestFit="1" customWidth="1"/>
    <col min="2288" max="2296" width="9" style="329"/>
    <col min="2297" max="2336" width="9.08984375" style="329" bestFit="1" customWidth="1"/>
    <col min="2337" max="2537" width="9" style="329"/>
    <col min="2538" max="2538" width="3.36328125" style="329" customWidth="1"/>
    <col min="2539" max="2539" width="21.36328125" style="329" customWidth="1"/>
    <col min="2540" max="2541" width="0" style="329" hidden="1" customWidth="1"/>
    <col min="2542" max="2543" width="9.08984375" style="329" bestFit="1" customWidth="1"/>
    <col min="2544" max="2552" width="9" style="329"/>
    <col min="2553" max="2592" width="9.08984375" style="329" bestFit="1" customWidth="1"/>
    <col min="2593" max="2793" width="9" style="329"/>
    <col min="2794" max="2794" width="3.36328125" style="329" customWidth="1"/>
    <col min="2795" max="2795" width="21.36328125" style="329" customWidth="1"/>
    <col min="2796" max="2797" width="0" style="329" hidden="1" customWidth="1"/>
    <col min="2798" max="2799" width="9.08984375" style="329" bestFit="1" customWidth="1"/>
    <col min="2800" max="2808" width="9" style="329"/>
    <col min="2809" max="2848" width="9.08984375" style="329" bestFit="1" customWidth="1"/>
    <col min="2849" max="3049" width="9" style="329"/>
    <col min="3050" max="3050" width="3.36328125" style="329" customWidth="1"/>
    <col min="3051" max="3051" width="21.36328125" style="329" customWidth="1"/>
    <col min="3052" max="3053" width="0" style="329" hidden="1" customWidth="1"/>
    <col min="3054" max="3055" width="9.08984375" style="329" bestFit="1" customWidth="1"/>
    <col min="3056" max="3064" width="9" style="329"/>
    <col min="3065" max="3104" width="9.08984375" style="329" bestFit="1" customWidth="1"/>
    <col min="3105" max="3305" width="9" style="329"/>
    <col min="3306" max="3306" width="3.36328125" style="329" customWidth="1"/>
    <col min="3307" max="3307" width="21.36328125" style="329" customWidth="1"/>
    <col min="3308" max="3309" width="0" style="329" hidden="1" customWidth="1"/>
    <col min="3310" max="3311" width="9.08984375" style="329" bestFit="1" customWidth="1"/>
    <col min="3312" max="3320" width="9" style="329"/>
    <col min="3321" max="3360" width="9.08984375" style="329" bestFit="1" customWidth="1"/>
    <col min="3361" max="3561" width="9" style="329"/>
    <col min="3562" max="3562" width="3.36328125" style="329" customWidth="1"/>
    <col min="3563" max="3563" width="21.36328125" style="329" customWidth="1"/>
    <col min="3564" max="3565" width="0" style="329" hidden="1" customWidth="1"/>
    <col min="3566" max="3567" width="9.08984375" style="329" bestFit="1" customWidth="1"/>
    <col min="3568" max="3576" width="9" style="329"/>
    <col min="3577" max="3616" width="9.08984375" style="329" bestFit="1" customWidth="1"/>
    <col min="3617" max="3817" width="9" style="329"/>
    <col min="3818" max="3818" width="3.36328125" style="329" customWidth="1"/>
    <col min="3819" max="3819" width="21.36328125" style="329" customWidth="1"/>
    <col min="3820" max="3821" width="0" style="329" hidden="1" customWidth="1"/>
    <col min="3822" max="3823" width="9.08984375" style="329" bestFit="1" customWidth="1"/>
    <col min="3824" max="3832" width="9" style="329"/>
    <col min="3833" max="3872" width="9.08984375" style="329" bestFit="1" customWidth="1"/>
    <col min="3873" max="4073" width="9" style="329"/>
    <col min="4074" max="4074" width="3.36328125" style="329" customWidth="1"/>
    <col min="4075" max="4075" width="21.36328125" style="329" customWidth="1"/>
    <col min="4076" max="4077" width="0" style="329" hidden="1" customWidth="1"/>
    <col min="4078" max="4079" width="9.08984375" style="329" bestFit="1" customWidth="1"/>
    <col min="4080" max="4088" width="9" style="329"/>
    <col min="4089" max="4128" width="9.08984375" style="329" bestFit="1" customWidth="1"/>
    <col min="4129" max="4329" width="9" style="329"/>
    <col min="4330" max="4330" width="3.36328125" style="329" customWidth="1"/>
    <col min="4331" max="4331" width="21.36328125" style="329" customWidth="1"/>
    <col min="4332" max="4333" width="0" style="329" hidden="1" customWidth="1"/>
    <col min="4334" max="4335" width="9.08984375" style="329" bestFit="1" customWidth="1"/>
    <col min="4336" max="4344" width="9" style="329"/>
    <col min="4345" max="4384" width="9.08984375" style="329" bestFit="1" customWidth="1"/>
    <col min="4385" max="4585" width="9" style="329"/>
    <col min="4586" max="4586" width="3.36328125" style="329" customWidth="1"/>
    <col min="4587" max="4587" width="21.36328125" style="329" customWidth="1"/>
    <col min="4588" max="4589" width="0" style="329" hidden="1" customWidth="1"/>
    <col min="4590" max="4591" width="9.08984375" style="329" bestFit="1" customWidth="1"/>
    <col min="4592" max="4600" width="9" style="329"/>
    <col min="4601" max="4640" width="9.08984375" style="329" bestFit="1" customWidth="1"/>
    <col min="4641" max="4841" width="9" style="329"/>
    <col min="4842" max="4842" width="3.36328125" style="329" customWidth="1"/>
    <col min="4843" max="4843" width="21.36328125" style="329" customWidth="1"/>
    <col min="4844" max="4845" width="0" style="329" hidden="1" customWidth="1"/>
    <col min="4846" max="4847" width="9.08984375" style="329" bestFit="1" customWidth="1"/>
    <col min="4848" max="4856" width="9" style="329"/>
    <col min="4857" max="4896" width="9.08984375" style="329" bestFit="1" customWidth="1"/>
    <col min="4897" max="5097" width="9" style="329"/>
    <col min="5098" max="5098" width="3.36328125" style="329" customWidth="1"/>
    <col min="5099" max="5099" width="21.36328125" style="329" customWidth="1"/>
    <col min="5100" max="5101" width="0" style="329" hidden="1" customWidth="1"/>
    <col min="5102" max="5103" width="9.08984375" style="329" bestFit="1" customWidth="1"/>
    <col min="5104" max="5112" width="9" style="329"/>
    <col min="5113" max="5152" width="9.08984375" style="329" bestFit="1" customWidth="1"/>
    <col min="5153" max="5353" width="9" style="329"/>
    <col min="5354" max="5354" width="3.36328125" style="329" customWidth="1"/>
    <col min="5355" max="5355" width="21.36328125" style="329" customWidth="1"/>
    <col min="5356" max="5357" width="0" style="329" hidden="1" customWidth="1"/>
    <col min="5358" max="5359" width="9.08984375" style="329" bestFit="1" customWidth="1"/>
    <col min="5360" max="5368" width="9" style="329"/>
    <col min="5369" max="5408" width="9.08984375" style="329" bestFit="1" customWidth="1"/>
    <col min="5409" max="5609" width="9" style="329"/>
    <col min="5610" max="5610" width="3.36328125" style="329" customWidth="1"/>
    <col min="5611" max="5611" width="21.36328125" style="329" customWidth="1"/>
    <col min="5612" max="5613" width="0" style="329" hidden="1" customWidth="1"/>
    <col min="5614" max="5615" width="9.08984375" style="329" bestFit="1" customWidth="1"/>
    <col min="5616" max="5624" width="9" style="329"/>
    <col min="5625" max="5664" width="9.08984375" style="329" bestFit="1" customWidth="1"/>
    <col min="5665" max="5865" width="9" style="329"/>
    <col min="5866" max="5866" width="3.36328125" style="329" customWidth="1"/>
    <col min="5867" max="5867" width="21.36328125" style="329" customWidth="1"/>
    <col min="5868" max="5869" width="0" style="329" hidden="1" customWidth="1"/>
    <col min="5870" max="5871" width="9.08984375" style="329" bestFit="1" customWidth="1"/>
    <col min="5872" max="5880" width="9" style="329"/>
    <col min="5881" max="5920" width="9.08984375" style="329" bestFit="1" customWidth="1"/>
    <col min="5921" max="6121" width="9" style="329"/>
    <col min="6122" max="6122" width="3.36328125" style="329" customWidth="1"/>
    <col min="6123" max="6123" width="21.36328125" style="329" customWidth="1"/>
    <col min="6124" max="6125" width="0" style="329" hidden="1" customWidth="1"/>
    <col min="6126" max="6127" width="9.08984375" style="329" bestFit="1" customWidth="1"/>
    <col min="6128" max="6136" width="9" style="329"/>
    <col min="6137" max="6176" width="9.08984375" style="329" bestFit="1" customWidth="1"/>
    <col min="6177" max="6377" width="9" style="329"/>
    <col min="6378" max="6378" width="3.36328125" style="329" customWidth="1"/>
    <col min="6379" max="6379" width="21.36328125" style="329" customWidth="1"/>
    <col min="6380" max="6381" width="0" style="329" hidden="1" customWidth="1"/>
    <col min="6382" max="6383" width="9.08984375" style="329" bestFit="1" customWidth="1"/>
    <col min="6384" max="6392" width="9" style="329"/>
    <col min="6393" max="6432" width="9.08984375" style="329" bestFit="1" customWidth="1"/>
    <col min="6433" max="6633" width="9" style="329"/>
    <col min="6634" max="6634" width="3.36328125" style="329" customWidth="1"/>
    <col min="6635" max="6635" width="21.36328125" style="329" customWidth="1"/>
    <col min="6636" max="6637" width="0" style="329" hidden="1" customWidth="1"/>
    <col min="6638" max="6639" width="9.08984375" style="329" bestFit="1" customWidth="1"/>
    <col min="6640" max="6648" width="9" style="329"/>
    <col min="6649" max="6688" width="9.08984375" style="329" bestFit="1" customWidth="1"/>
    <col min="6689" max="6889" width="9" style="329"/>
    <col min="6890" max="6890" width="3.36328125" style="329" customWidth="1"/>
    <col min="6891" max="6891" width="21.36328125" style="329" customWidth="1"/>
    <col min="6892" max="6893" width="0" style="329" hidden="1" customWidth="1"/>
    <col min="6894" max="6895" width="9.08984375" style="329" bestFit="1" customWidth="1"/>
    <col min="6896" max="6904" width="9" style="329"/>
    <col min="6905" max="6944" width="9.08984375" style="329" bestFit="1" customWidth="1"/>
    <col min="6945" max="7145" width="9" style="329"/>
    <col min="7146" max="7146" width="3.36328125" style="329" customWidth="1"/>
    <col min="7147" max="7147" width="21.36328125" style="329" customWidth="1"/>
    <col min="7148" max="7149" width="0" style="329" hidden="1" customWidth="1"/>
    <col min="7150" max="7151" width="9.08984375" style="329" bestFit="1" customWidth="1"/>
    <col min="7152" max="7160" width="9" style="329"/>
    <col min="7161" max="7200" width="9.08984375" style="329" bestFit="1" customWidth="1"/>
    <col min="7201" max="7401" width="9" style="329"/>
    <col min="7402" max="7402" width="3.36328125" style="329" customWidth="1"/>
    <col min="7403" max="7403" width="21.36328125" style="329" customWidth="1"/>
    <col min="7404" max="7405" width="0" style="329" hidden="1" customWidth="1"/>
    <col min="7406" max="7407" width="9.08984375" style="329" bestFit="1" customWidth="1"/>
    <col min="7408" max="7416" width="9" style="329"/>
    <col min="7417" max="7456" width="9.08984375" style="329" bestFit="1" customWidth="1"/>
    <col min="7457" max="7657" width="9" style="329"/>
    <col min="7658" max="7658" width="3.36328125" style="329" customWidth="1"/>
    <col min="7659" max="7659" width="21.36328125" style="329" customWidth="1"/>
    <col min="7660" max="7661" width="0" style="329" hidden="1" customWidth="1"/>
    <col min="7662" max="7663" width="9.08984375" style="329" bestFit="1" customWidth="1"/>
    <col min="7664" max="7672" width="9" style="329"/>
    <col min="7673" max="7712" width="9.08984375" style="329" bestFit="1" customWidth="1"/>
    <col min="7713" max="7913" width="9" style="329"/>
    <col min="7914" max="7914" width="3.36328125" style="329" customWidth="1"/>
    <col min="7915" max="7915" width="21.36328125" style="329" customWidth="1"/>
    <col min="7916" max="7917" width="0" style="329" hidden="1" customWidth="1"/>
    <col min="7918" max="7919" width="9.08984375" style="329" bestFit="1" customWidth="1"/>
    <col min="7920" max="7928" width="9" style="329"/>
    <col min="7929" max="7968" width="9.08984375" style="329" bestFit="1" customWidth="1"/>
    <col min="7969" max="8169" width="9" style="329"/>
    <col min="8170" max="8170" width="3.36328125" style="329" customWidth="1"/>
    <col min="8171" max="8171" width="21.36328125" style="329" customWidth="1"/>
    <col min="8172" max="8173" width="0" style="329" hidden="1" customWidth="1"/>
    <col min="8174" max="8175" width="9.08984375" style="329" bestFit="1" customWidth="1"/>
    <col min="8176" max="8184" width="9" style="329"/>
    <col min="8185" max="8224" width="9.08984375" style="329" bestFit="1" customWidth="1"/>
    <col min="8225" max="8425" width="9" style="329"/>
    <col min="8426" max="8426" width="3.36328125" style="329" customWidth="1"/>
    <col min="8427" max="8427" width="21.36328125" style="329" customWidth="1"/>
    <col min="8428" max="8429" width="0" style="329" hidden="1" customWidth="1"/>
    <col min="8430" max="8431" width="9.08984375" style="329" bestFit="1" customWidth="1"/>
    <col min="8432" max="8440" width="9" style="329"/>
    <col min="8441" max="8480" width="9.08984375" style="329" bestFit="1" customWidth="1"/>
    <col min="8481" max="8681" width="9" style="329"/>
    <col min="8682" max="8682" width="3.36328125" style="329" customWidth="1"/>
    <col min="8683" max="8683" width="21.36328125" style="329" customWidth="1"/>
    <col min="8684" max="8685" width="0" style="329" hidden="1" customWidth="1"/>
    <col min="8686" max="8687" width="9.08984375" style="329" bestFit="1" customWidth="1"/>
    <col min="8688" max="8696" width="9" style="329"/>
    <col min="8697" max="8736" width="9.08984375" style="329" bestFit="1" customWidth="1"/>
    <col min="8737" max="8937" width="9" style="329"/>
    <col min="8938" max="8938" width="3.36328125" style="329" customWidth="1"/>
    <col min="8939" max="8939" width="21.36328125" style="329" customWidth="1"/>
    <col min="8940" max="8941" width="0" style="329" hidden="1" customWidth="1"/>
    <col min="8942" max="8943" width="9.08984375" style="329" bestFit="1" customWidth="1"/>
    <col min="8944" max="8952" width="9" style="329"/>
    <col min="8953" max="8992" width="9.08984375" style="329" bestFit="1" customWidth="1"/>
    <col min="8993" max="9193" width="9" style="329"/>
    <col min="9194" max="9194" width="3.36328125" style="329" customWidth="1"/>
    <col min="9195" max="9195" width="21.36328125" style="329" customWidth="1"/>
    <col min="9196" max="9197" width="0" style="329" hidden="1" customWidth="1"/>
    <col min="9198" max="9199" width="9.08984375" style="329" bestFit="1" customWidth="1"/>
    <col min="9200" max="9208" width="9" style="329"/>
    <col min="9209" max="9248" width="9.08984375" style="329" bestFit="1" customWidth="1"/>
    <col min="9249" max="9449" width="9" style="329"/>
    <col min="9450" max="9450" width="3.36328125" style="329" customWidth="1"/>
    <col min="9451" max="9451" width="21.36328125" style="329" customWidth="1"/>
    <col min="9452" max="9453" width="0" style="329" hidden="1" customWidth="1"/>
    <col min="9454" max="9455" width="9.08984375" style="329" bestFit="1" customWidth="1"/>
    <col min="9456" max="9464" width="9" style="329"/>
    <col min="9465" max="9504" width="9.08984375" style="329" bestFit="1" customWidth="1"/>
    <col min="9505" max="9705" width="9" style="329"/>
    <col min="9706" max="9706" width="3.36328125" style="329" customWidth="1"/>
    <col min="9707" max="9707" width="21.36328125" style="329" customWidth="1"/>
    <col min="9708" max="9709" width="0" style="329" hidden="1" customWidth="1"/>
    <col min="9710" max="9711" width="9.08984375" style="329" bestFit="1" customWidth="1"/>
    <col min="9712" max="9720" width="9" style="329"/>
    <col min="9721" max="9760" width="9.08984375" style="329" bestFit="1" customWidth="1"/>
    <col min="9761" max="9961" width="9" style="329"/>
    <col min="9962" max="9962" width="3.36328125" style="329" customWidth="1"/>
    <col min="9963" max="9963" width="21.36328125" style="329" customWidth="1"/>
    <col min="9964" max="9965" width="0" style="329" hidden="1" customWidth="1"/>
    <col min="9966" max="9967" width="9.08984375" style="329" bestFit="1" customWidth="1"/>
    <col min="9968" max="9976" width="9" style="329"/>
    <col min="9977" max="10016" width="9.08984375" style="329" bestFit="1" customWidth="1"/>
    <col min="10017" max="10217" width="9" style="329"/>
    <col min="10218" max="10218" width="3.36328125" style="329" customWidth="1"/>
    <col min="10219" max="10219" width="21.36328125" style="329" customWidth="1"/>
    <col min="10220" max="10221" width="0" style="329" hidden="1" customWidth="1"/>
    <col min="10222" max="10223" width="9.08984375" style="329" bestFit="1" customWidth="1"/>
    <col min="10224" max="10232" width="9" style="329"/>
    <col min="10233" max="10272" width="9.08984375" style="329" bestFit="1" customWidth="1"/>
    <col min="10273" max="10473" width="9" style="329"/>
    <col min="10474" max="10474" width="3.36328125" style="329" customWidth="1"/>
    <col min="10475" max="10475" width="21.36328125" style="329" customWidth="1"/>
    <col min="10476" max="10477" width="0" style="329" hidden="1" customWidth="1"/>
    <col min="10478" max="10479" width="9.08984375" style="329" bestFit="1" customWidth="1"/>
    <col min="10480" max="10488" width="9" style="329"/>
    <col min="10489" max="10528" width="9.08984375" style="329" bestFit="1" customWidth="1"/>
    <col min="10529" max="10729" width="9" style="329"/>
    <col min="10730" max="10730" width="3.36328125" style="329" customWidth="1"/>
    <col min="10731" max="10731" width="21.36328125" style="329" customWidth="1"/>
    <col min="10732" max="10733" width="0" style="329" hidden="1" customWidth="1"/>
    <col min="10734" max="10735" width="9.08984375" style="329" bestFit="1" customWidth="1"/>
    <col min="10736" max="10744" width="9" style="329"/>
    <col min="10745" max="10784" width="9.08984375" style="329" bestFit="1" customWidth="1"/>
    <col min="10785" max="10985" width="9" style="329"/>
    <col min="10986" max="10986" width="3.36328125" style="329" customWidth="1"/>
    <col min="10987" max="10987" width="21.36328125" style="329" customWidth="1"/>
    <col min="10988" max="10989" width="0" style="329" hidden="1" customWidth="1"/>
    <col min="10990" max="10991" width="9.08984375" style="329" bestFit="1" customWidth="1"/>
    <col min="10992" max="11000" width="9" style="329"/>
    <col min="11001" max="11040" width="9.08984375" style="329" bestFit="1" customWidth="1"/>
    <col min="11041" max="11241" width="9" style="329"/>
    <col min="11242" max="11242" width="3.36328125" style="329" customWidth="1"/>
    <col min="11243" max="11243" width="21.36328125" style="329" customWidth="1"/>
    <col min="11244" max="11245" width="0" style="329" hidden="1" customWidth="1"/>
    <col min="11246" max="11247" width="9.08984375" style="329" bestFit="1" customWidth="1"/>
    <col min="11248" max="11256" width="9" style="329"/>
    <col min="11257" max="11296" width="9.08984375" style="329" bestFit="1" customWidth="1"/>
    <col min="11297" max="11497" width="9" style="329"/>
    <col min="11498" max="11498" width="3.36328125" style="329" customWidth="1"/>
    <col min="11499" max="11499" width="21.36328125" style="329" customWidth="1"/>
    <col min="11500" max="11501" width="0" style="329" hidden="1" customWidth="1"/>
    <col min="11502" max="11503" width="9.08984375" style="329" bestFit="1" customWidth="1"/>
    <col min="11504" max="11512" width="9" style="329"/>
    <col min="11513" max="11552" width="9.08984375" style="329" bestFit="1" customWidth="1"/>
    <col min="11553" max="11753" width="9" style="329"/>
    <col min="11754" max="11754" width="3.36328125" style="329" customWidth="1"/>
    <col min="11755" max="11755" width="21.36328125" style="329" customWidth="1"/>
    <col min="11756" max="11757" width="0" style="329" hidden="1" customWidth="1"/>
    <col min="11758" max="11759" width="9.08984375" style="329" bestFit="1" customWidth="1"/>
    <col min="11760" max="11768" width="9" style="329"/>
    <col min="11769" max="11808" width="9.08984375" style="329" bestFit="1" customWidth="1"/>
    <col min="11809" max="12009" width="9" style="329"/>
    <col min="12010" max="12010" width="3.36328125" style="329" customWidth="1"/>
    <col min="12011" max="12011" width="21.36328125" style="329" customWidth="1"/>
    <col min="12012" max="12013" width="0" style="329" hidden="1" customWidth="1"/>
    <col min="12014" max="12015" width="9.08984375" style="329" bestFit="1" customWidth="1"/>
    <col min="12016" max="12024" width="9" style="329"/>
    <col min="12025" max="12064" width="9.08984375" style="329" bestFit="1" customWidth="1"/>
    <col min="12065" max="12265" width="9" style="329"/>
    <col min="12266" max="12266" width="3.36328125" style="329" customWidth="1"/>
    <col min="12267" max="12267" width="21.36328125" style="329" customWidth="1"/>
    <col min="12268" max="12269" width="0" style="329" hidden="1" customWidth="1"/>
    <col min="12270" max="12271" width="9.08984375" style="329" bestFit="1" customWidth="1"/>
    <col min="12272" max="12280" width="9" style="329"/>
    <col min="12281" max="12320" width="9.08984375" style="329" bestFit="1" customWidth="1"/>
    <col min="12321" max="12521" width="9" style="329"/>
    <col min="12522" max="12522" width="3.36328125" style="329" customWidth="1"/>
    <col min="12523" max="12523" width="21.36328125" style="329" customWidth="1"/>
    <col min="12524" max="12525" width="0" style="329" hidden="1" customWidth="1"/>
    <col min="12526" max="12527" width="9.08984375" style="329" bestFit="1" customWidth="1"/>
    <col min="12528" max="12536" width="9" style="329"/>
    <col min="12537" max="12576" width="9.08984375" style="329" bestFit="1" customWidth="1"/>
    <col min="12577" max="12777" width="9" style="329"/>
    <col min="12778" max="12778" width="3.36328125" style="329" customWidth="1"/>
    <col min="12779" max="12779" width="21.36328125" style="329" customWidth="1"/>
    <col min="12780" max="12781" width="0" style="329" hidden="1" customWidth="1"/>
    <col min="12782" max="12783" width="9.08984375" style="329" bestFit="1" customWidth="1"/>
    <col min="12784" max="12792" width="9" style="329"/>
    <col min="12793" max="12832" width="9.08984375" style="329" bestFit="1" customWidth="1"/>
    <col min="12833" max="13033" width="9" style="329"/>
    <col min="13034" max="13034" width="3.36328125" style="329" customWidth="1"/>
    <col min="13035" max="13035" width="21.36328125" style="329" customWidth="1"/>
    <col min="13036" max="13037" width="0" style="329" hidden="1" customWidth="1"/>
    <col min="13038" max="13039" width="9.08984375" style="329" bestFit="1" customWidth="1"/>
    <col min="13040" max="13048" width="9" style="329"/>
    <col min="13049" max="13088" width="9.08984375" style="329" bestFit="1" customWidth="1"/>
    <col min="13089" max="13289" width="9" style="329"/>
    <col min="13290" max="13290" width="3.36328125" style="329" customWidth="1"/>
    <col min="13291" max="13291" width="21.36328125" style="329" customWidth="1"/>
    <col min="13292" max="13293" width="0" style="329" hidden="1" customWidth="1"/>
    <col min="13294" max="13295" width="9.08984375" style="329" bestFit="1" customWidth="1"/>
    <col min="13296" max="13304" width="9" style="329"/>
    <col min="13305" max="13344" width="9.08984375" style="329" bestFit="1" customWidth="1"/>
    <col min="13345" max="13545" width="9" style="329"/>
    <col min="13546" max="13546" width="3.36328125" style="329" customWidth="1"/>
    <col min="13547" max="13547" width="21.36328125" style="329" customWidth="1"/>
    <col min="13548" max="13549" width="0" style="329" hidden="1" customWidth="1"/>
    <col min="13550" max="13551" width="9.08984375" style="329" bestFit="1" customWidth="1"/>
    <col min="13552" max="13560" width="9" style="329"/>
    <col min="13561" max="13600" width="9.08984375" style="329" bestFit="1" customWidth="1"/>
    <col min="13601" max="13801" width="9" style="329"/>
    <col min="13802" max="13802" width="3.36328125" style="329" customWidth="1"/>
    <col min="13803" max="13803" width="21.36328125" style="329" customWidth="1"/>
    <col min="13804" max="13805" width="0" style="329" hidden="1" customWidth="1"/>
    <col min="13806" max="13807" width="9.08984375" style="329" bestFit="1" customWidth="1"/>
    <col min="13808" max="13816" width="9" style="329"/>
    <col min="13817" max="13856" width="9.08984375" style="329" bestFit="1" customWidth="1"/>
    <col min="13857" max="14057" width="9" style="329"/>
    <col min="14058" max="14058" width="3.36328125" style="329" customWidth="1"/>
    <col min="14059" max="14059" width="21.36328125" style="329" customWidth="1"/>
    <col min="14060" max="14061" width="0" style="329" hidden="1" customWidth="1"/>
    <col min="14062" max="14063" width="9.08984375" style="329" bestFit="1" customWidth="1"/>
    <col min="14064" max="14072" width="9" style="329"/>
    <col min="14073" max="14112" width="9.08984375" style="329" bestFit="1" customWidth="1"/>
    <col min="14113" max="14313" width="9" style="329"/>
    <col min="14314" max="14314" width="3.36328125" style="329" customWidth="1"/>
    <col min="14315" max="14315" width="21.36328125" style="329" customWidth="1"/>
    <col min="14316" max="14317" width="0" style="329" hidden="1" customWidth="1"/>
    <col min="14318" max="14319" width="9.08984375" style="329" bestFit="1" customWidth="1"/>
    <col min="14320" max="14328" width="9" style="329"/>
    <col min="14329" max="14368" width="9.08984375" style="329" bestFit="1" customWidth="1"/>
    <col min="14369" max="14569" width="9" style="329"/>
    <col min="14570" max="14570" width="3.36328125" style="329" customWidth="1"/>
    <col min="14571" max="14571" width="21.36328125" style="329" customWidth="1"/>
    <col min="14572" max="14573" width="0" style="329" hidden="1" customWidth="1"/>
    <col min="14574" max="14575" width="9.08984375" style="329" bestFit="1" customWidth="1"/>
    <col min="14576" max="14584" width="9" style="329"/>
    <col min="14585" max="14624" width="9.08984375" style="329" bestFit="1" customWidth="1"/>
    <col min="14625" max="14825" width="9" style="329"/>
    <col min="14826" max="14826" width="3.36328125" style="329" customWidth="1"/>
    <col min="14827" max="14827" width="21.36328125" style="329" customWidth="1"/>
    <col min="14828" max="14829" width="0" style="329" hidden="1" customWidth="1"/>
    <col min="14830" max="14831" width="9.08984375" style="329" bestFit="1" customWidth="1"/>
    <col min="14832" max="14840" width="9" style="329"/>
    <col min="14841" max="14880" width="9.08984375" style="329" bestFit="1" customWidth="1"/>
    <col min="14881" max="15081" width="9" style="329"/>
    <col min="15082" max="15082" width="3.36328125" style="329" customWidth="1"/>
    <col min="15083" max="15083" width="21.36328125" style="329" customWidth="1"/>
    <col min="15084" max="15085" width="0" style="329" hidden="1" customWidth="1"/>
    <col min="15086" max="15087" width="9.08984375" style="329" bestFit="1" customWidth="1"/>
    <col min="15088" max="15096" width="9" style="329"/>
    <col min="15097" max="15136" width="9.08984375" style="329" bestFit="1" customWidth="1"/>
    <col min="15137" max="15337" width="9" style="329"/>
    <col min="15338" max="15338" width="3.36328125" style="329" customWidth="1"/>
    <col min="15339" max="15339" width="21.36328125" style="329" customWidth="1"/>
    <col min="15340" max="15341" width="0" style="329" hidden="1" customWidth="1"/>
    <col min="15342" max="15343" width="9.08984375" style="329" bestFit="1" customWidth="1"/>
    <col min="15344" max="15352" width="9" style="329"/>
    <col min="15353" max="15392" width="9.08984375" style="329" bestFit="1" customWidth="1"/>
    <col min="15393" max="15593" width="9" style="329"/>
    <col min="15594" max="15594" width="3.36328125" style="329" customWidth="1"/>
    <col min="15595" max="15595" width="21.36328125" style="329" customWidth="1"/>
    <col min="15596" max="15597" width="0" style="329" hidden="1" customWidth="1"/>
    <col min="15598" max="15599" width="9.08984375" style="329" bestFit="1" customWidth="1"/>
    <col min="15600" max="15608" width="9" style="329"/>
    <col min="15609" max="15648" width="9.08984375" style="329" bestFit="1" customWidth="1"/>
    <col min="15649" max="15849" width="9" style="329"/>
    <col min="15850" max="15850" width="3.36328125" style="329" customWidth="1"/>
    <col min="15851" max="15851" width="21.36328125" style="329" customWidth="1"/>
    <col min="15852" max="15853" width="0" style="329" hidden="1" customWidth="1"/>
    <col min="15854" max="15855" width="9.08984375" style="329" bestFit="1" customWidth="1"/>
    <col min="15856" max="15864" width="9" style="329"/>
    <col min="15865" max="15904" width="9.08984375" style="329" bestFit="1" customWidth="1"/>
    <col min="15905" max="16105" width="9" style="329"/>
    <col min="16106" max="16106" width="3.36328125" style="329" customWidth="1"/>
    <col min="16107" max="16107" width="21.36328125" style="329" customWidth="1"/>
    <col min="16108" max="16109" width="0" style="329" hidden="1" customWidth="1"/>
    <col min="16110" max="16111" width="9.08984375" style="329" bestFit="1" customWidth="1"/>
    <col min="16112" max="16120" width="9" style="329"/>
    <col min="16121" max="16160" width="9.08984375" style="329" bestFit="1" customWidth="1"/>
    <col min="16161" max="16384" width="9" style="329"/>
  </cols>
  <sheetData>
    <row r="1" spans="1:44" x14ac:dyDescent="0.2">
      <c r="A1" s="325" t="s">
        <v>488</v>
      </c>
      <c r="B1" s="326"/>
      <c r="C1" s="327"/>
      <c r="D1" s="327"/>
      <c r="E1" s="328">
        <v>45093</v>
      </c>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row>
    <row r="2" spans="1:44" x14ac:dyDescent="0.2">
      <c r="A2" s="326" t="s">
        <v>177</v>
      </c>
      <c r="B2" s="326" t="s">
        <v>350</v>
      </c>
      <c r="C2" s="327"/>
      <c r="D2" s="327"/>
      <c r="E2" s="327" t="s">
        <v>177</v>
      </c>
      <c r="F2" s="327"/>
      <c r="G2" s="327"/>
      <c r="H2" s="327"/>
      <c r="I2" s="327"/>
      <c r="J2" s="327"/>
      <c r="K2" s="327"/>
      <c r="L2" s="327"/>
      <c r="M2" s="327"/>
      <c r="N2" s="327"/>
      <c r="O2" s="327"/>
      <c r="P2" s="327"/>
      <c r="Q2" s="327"/>
      <c r="R2" s="327"/>
      <c r="S2" s="327"/>
      <c r="T2" s="327"/>
      <c r="U2" s="327"/>
      <c r="V2" s="327"/>
      <c r="W2" s="327"/>
      <c r="X2" s="327"/>
      <c r="Y2" s="327"/>
      <c r="Z2" s="327"/>
      <c r="AA2" s="327"/>
      <c r="AB2" s="327"/>
      <c r="AC2" s="327"/>
      <c r="AD2" s="327"/>
      <c r="AE2" s="327"/>
      <c r="AF2" s="327"/>
      <c r="AG2" s="327"/>
      <c r="AH2" s="327"/>
      <c r="AI2" s="327"/>
      <c r="AJ2" s="327"/>
      <c r="AK2" s="327"/>
      <c r="AL2" s="327"/>
      <c r="AM2" s="327"/>
      <c r="AN2" s="327"/>
      <c r="AO2" s="327"/>
      <c r="AP2" s="327"/>
      <c r="AQ2" s="327" t="s">
        <v>489</v>
      </c>
      <c r="AR2" s="327"/>
    </row>
    <row r="3" spans="1:44" x14ac:dyDescent="0.2">
      <c r="A3" s="462" t="s">
        <v>490</v>
      </c>
      <c r="B3" s="463"/>
      <c r="C3" s="330" t="s">
        <v>491</v>
      </c>
      <c r="D3" s="331" t="s">
        <v>133</v>
      </c>
      <c r="E3" s="332" t="s">
        <v>492</v>
      </c>
      <c r="F3" s="331" t="s">
        <v>493</v>
      </c>
      <c r="G3" s="333" t="s">
        <v>494</v>
      </c>
      <c r="H3" s="332" t="s">
        <v>495</v>
      </c>
      <c r="I3" s="332" t="s">
        <v>496</v>
      </c>
      <c r="J3" s="331" t="s">
        <v>497</v>
      </c>
      <c r="K3" s="333" t="s">
        <v>498</v>
      </c>
      <c r="L3" s="332" t="s">
        <v>499</v>
      </c>
      <c r="M3" s="332" t="s">
        <v>500</v>
      </c>
      <c r="N3" s="331" t="s">
        <v>501</v>
      </c>
      <c r="O3" s="333" t="s">
        <v>502</v>
      </c>
      <c r="P3" s="331" t="s">
        <v>503</v>
      </c>
      <c r="Q3" s="333" t="s">
        <v>504</v>
      </c>
      <c r="R3" s="332" t="s">
        <v>505</v>
      </c>
      <c r="S3" s="332" t="s">
        <v>506</v>
      </c>
      <c r="T3" s="331" t="s">
        <v>507</v>
      </c>
      <c r="U3" s="333" t="s">
        <v>508</v>
      </c>
      <c r="V3" s="332" t="s">
        <v>509</v>
      </c>
      <c r="W3" s="332" t="s">
        <v>510</v>
      </c>
      <c r="X3" s="331" t="s">
        <v>511</v>
      </c>
      <c r="Y3" s="333" t="s">
        <v>512</v>
      </c>
      <c r="Z3" s="332" t="s">
        <v>513</v>
      </c>
      <c r="AA3" s="332" t="s">
        <v>514</v>
      </c>
      <c r="AB3" s="331" t="s">
        <v>515</v>
      </c>
      <c r="AC3" s="333" t="s">
        <v>516</v>
      </c>
      <c r="AD3" s="332" t="s">
        <v>517</v>
      </c>
      <c r="AE3" s="332" t="s">
        <v>518</v>
      </c>
      <c r="AF3" s="331" t="s">
        <v>519</v>
      </c>
      <c r="AG3" s="333" t="s">
        <v>520</v>
      </c>
      <c r="AH3" s="332" t="s">
        <v>521</v>
      </c>
      <c r="AI3" s="332" t="s">
        <v>522</v>
      </c>
      <c r="AJ3" s="331" t="s">
        <v>523</v>
      </c>
      <c r="AK3" s="333" t="s">
        <v>524</v>
      </c>
      <c r="AL3" s="332" t="s">
        <v>525</v>
      </c>
      <c r="AM3" s="332" t="s">
        <v>526</v>
      </c>
      <c r="AN3" s="331" t="s">
        <v>527</v>
      </c>
      <c r="AO3" s="333" t="s">
        <v>528</v>
      </c>
      <c r="AP3" s="332" t="s">
        <v>529</v>
      </c>
      <c r="AQ3" s="332" t="s">
        <v>530</v>
      </c>
      <c r="AR3" s="334" t="s">
        <v>531</v>
      </c>
    </row>
    <row r="4" spans="1:44" x14ac:dyDescent="0.2">
      <c r="A4" s="335"/>
      <c r="B4" s="336"/>
      <c r="C4" s="337" t="s">
        <v>532</v>
      </c>
      <c r="D4" s="338" t="s">
        <v>532</v>
      </c>
      <c r="E4" s="339" t="s">
        <v>532</v>
      </c>
      <c r="F4" s="338" t="s">
        <v>532</v>
      </c>
      <c r="G4" s="340" t="s">
        <v>532</v>
      </c>
      <c r="H4" s="339" t="s">
        <v>532</v>
      </c>
      <c r="I4" s="339" t="s">
        <v>532</v>
      </c>
      <c r="J4" s="338" t="s">
        <v>532</v>
      </c>
      <c r="K4" s="340" t="s">
        <v>532</v>
      </c>
      <c r="L4" s="339" t="s">
        <v>532</v>
      </c>
      <c r="M4" s="339" t="s">
        <v>532</v>
      </c>
      <c r="N4" s="338" t="s">
        <v>532</v>
      </c>
      <c r="O4" s="340" t="s">
        <v>532</v>
      </c>
      <c r="P4" s="338" t="s">
        <v>532</v>
      </c>
      <c r="Q4" s="340" t="s">
        <v>532</v>
      </c>
      <c r="R4" s="339" t="s">
        <v>532</v>
      </c>
      <c r="S4" s="339" t="s">
        <v>532</v>
      </c>
      <c r="T4" s="338" t="s">
        <v>532</v>
      </c>
      <c r="U4" s="340" t="s">
        <v>532</v>
      </c>
      <c r="V4" s="339" t="s">
        <v>532</v>
      </c>
      <c r="W4" s="339" t="s">
        <v>532</v>
      </c>
      <c r="X4" s="338" t="s">
        <v>532</v>
      </c>
      <c r="Y4" s="340" t="s">
        <v>532</v>
      </c>
      <c r="Z4" s="339" t="s">
        <v>532</v>
      </c>
      <c r="AA4" s="339" t="s">
        <v>532</v>
      </c>
      <c r="AB4" s="338" t="s">
        <v>532</v>
      </c>
      <c r="AC4" s="340" t="s">
        <v>532</v>
      </c>
      <c r="AD4" s="339" t="s">
        <v>532</v>
      </c>
      <c r="AE4" s="339" t="s">
        <v>532</v>
      </c>
      <c r="AF4" s="338" t="s">
        <v>532</v>
      </c>
      <c r="AG4" s="340" t="s">
        <v>532</v>
      </c>
      <c r="AH4" s="339" t="s">
        <v>532</v>
      </c>
      <c r="AI4" s="339" t="s">
        <v>532</v>
      </c>
      <c r="AJ4" s="338" t="s">
        <v>532</v>
      </c>
      <c r="AK4" s="340" t="s">
        <v>532</v>
      </c>
      <c r="AL4" s="339" t="s">
        <v>532</v>
      </c>
      <c r="AM4" s="339" t="s">
        <v>532</v>
      </c>
      <c r="AN4" s="338" t="s">
        <v>532</v>
      </c>
      <c r="AO4" s="340" t="s">
        <v>532</v>
      </c>
      <c r="AP4" s="339" t="s">
        <v>532</v>
      </c>
      <c r="AQ4" s="339" t="s">
        <v>532</v>
      </c>
      <c r="AR4" s="341" t="s">
        <v>532</v>
      </c>
    </row>
    <row r="5" spans="1:44" x14ac:dyDescent="0.2">
      <c r="A5" s="342" t="s">
        <v>263</v>
      </c>
      <c r="B5" s="343" t="s">
        <v>533</v>
      </c>
      <c r="C5" s="344">
        <v>52217</v>
      </c>
      <c r="D5" s="345">
        <v>5496</v>
      </c>
      <c r="E5" s="346">
        <v>2250</v>
      </c>
      <c r="F5" s="345">
        <v>682</v>
      </c>
      <c r="G5" s="347">
        <v>797</v>
      </c>
      <c r="H5" s="346">
        <v>732</v>
      </c>
      <c r="I5" s="346">
        <v>2451</v>
      </c>
      <c r="J5" s="345">
        <v>105</v>
      </c>
      <c r="K5" s="347">
        <v>727</v>
      </c>
      <c r="L5" s="346">
        <v>204</v>
      </c>
      <c r="M5" s="346">
        <v>2710</v>
      </c>
      <c r="N5" s="345">
        <v>1090</v>
      </c>
      <c r="O5" s="347">
        <v>495</v>
      </c>
      <c r="P5" s="345">
        <v>383</v>
      </c>
      <c r="Q5" s="347">
        <v>1109</v>
      </c>
      <c r="R5" s="346">
        <v>1919</v>
      </c>
      <c r="S5" s="346">
        <v>215</v>
      </c>
      <c r="T5" s="345">
        <v>567</v>
      </c>
      <c r="U5" s="347">
        <v>811</v>
      </c>
      <c r="V5" s="346">
        <v>1485</v>
      </c>
      <c r="W5" s="346">
        <v>1074</v>
      </c>
      <c r="X5" s="345">
        <v>3000</v>
      </c>
      <c r="Y5" s="347">
        <v>1075</v>
      </c>
      <c r="Z5" s="346">
        <v>3053</v>
      </c>
      <c r="AA5" s="346">
        <v>6898</v>
      </c>
      <c r="AB5" s="345">
        <v>942</v>
      </c>
      <c r="AC5" s="347">
        <v>2553</v>
      </c>
      <c r="AD5" s="346">
        <v>732</v>
      </c>
      <c r="AE5" s="346">
        <v>1117</v>
      </c>
      <c r="AF5" s="345">
        <v>1098</v>
      </c>
      <c r="AG5" s="347">
        <v>487</v>
      </c>
      <c r="AH5" s="346">
        <v>417</v>
      </c>
      <c r="AI5" s="346">
        <v>845</v>
      </c>
      <c r="AJ5" s="345">
        <v>71</v>
      </c>
      <c r="AK5" s="347">
        <v>215</v>
      </c>
      <c r="AL5" s="346">
        <v>313</v>
      </c>
      <c r="AM5" s="346">
        <v>227</v>
      </c>
      <c r="AN5" s="345">
        <v>215</v>
      </c>
      <c r="AO5" s="347">
        <v>383</v>
      </c>
      <c r="AP5" s="346">
        <v>852</v>
      </c>
      <c r="AQ5" s="346">
        <v>933</v>
      </c>
      <c r="AR5" s="348">
        <v>1116</v>
      </c>
    </row>
    <row r="6" spans="1:44" x14ac:dyDescent="0.2">
      <c r="A6" s="342" t="s">
        <v>219</v>
      </c>
      <c r="B6" s="343" t="s">
        <v>445</v>
      </c>
      <c r="C6" s="344">
        <v>1559</v>
      </c>
      <c r="D6" s="345">
        <f t="shared" ref="D6:D40" si="0">C6-SUM(E6:AR6)</f>
        <v>89</v>
      </c>
      <c r="E6" s="346">
        <v>98</v>
      </c>
      <c r="F6" s="345">
        <v>2</v>
      </c>
      <c r="G6" s="347">
        <v>25</v>
      </c>
      <c r="H6" s="346">
        <v>8</v>
      </c>
      <c r="I6" s="346">
        <v>15</v>
      </c>
      <c r="J6" s="345">
        <v>0</v>
      </c>
      <c r="K6" s="347">
        <v>5</v>
      </c>
      <c r="L6" s="346">
        <v>9</v>
      </c>
      <c r="M6" s="346">
        <v>123</v>
      </c>
      <c r="N6" s="345">
        <v>0</v>
      </c>
      <c r="O6" s="347">
        <v>0</v>
      </c>
      <c r="P6" s="345">
        <v>21</v>
      </c>
      <c r="Q6" s="347">
        <v>6</v>
      </c>
      <c r="R6" s="346">
        <v>0</v>
      </c>
      <c r="S6" s="346">
        <v>0</v>
      </c>
      <c r="T6" s="345">
        <v>0</v>
      </c>
      <c r="U6" s="347">
        <v>1</v>
      </c>
      <c r="V6" s="346">
        <v>9</v>
      </c>
      <c r="W6" s="346">
        <v>2</v>
      </c>
      <c r="X6" s="345">
        <v>46</v>
      </c>
      <c r="Y6" s="347">
        <v>124</v>
      </c>
      <c r="Z6" s="346">
        <v>145</v>
      </c>
      <c r="AA6" s="346">
        <v>13</v>
      </c>
      <c r="AB6" s="345">
        <v>123</v>
      </c>
      <c r="AC6" s="347">
        <v>1</v>
      </c>
      <c r="AD6" s="346">
        <v>317</v>
      </c>
      <c r="AE6" s="346">
        <v>2</v>
      </c>
      <c r="AF6" s="345">
        <v>18</v>
      </c>
      <c r="AG6" s="347">
        <v>8</v>
      </c>
      <c r="AH6" s="346">
        <v>92</v>
      </c>
      <c r="AI6" s="346">
        <v>1</v>
      </c>
      <c r="AJ6" s="345">
        <v>0</v>
      </c>
      <c r="AK6" s="347">
        <v>15</v>
      </c>
      <c r="AL6" s="346">
        <v>18</v>
      </c>
      <c r="AM6" s="346">
        <v>78</v>
      </c>
      <c r="AN6" s="345">
        <v>0</v>
      </c>
      <c r="AO6" s="347">
        <v>11</v>
      </c>
      <c r="AP6" s="346">
        <v>25</v>
      </c>
      <c r="AQ6" s="346">
        <v>81</v>
      </c>
      <c r="AR6" s="348">
        <v>28</v>
      </c>
    </row>
    <row r="7" spans="1:44" x14ac:dyDescent="0.2">
      <c r="A7" s="342" t="s">
        <v>220</v>
      </c>
      <c r="B7" s="343" t="s">
        <v>249</v>
      </c>
      <c r="C7" s="344">
        <v>4484</v>
      </c>
      <c r="D7" s="345">
        <f t="shared" si="0"/>
        <v>226</v>
      </c>
      <c r="E7" s="346">
        <v>564</v>
      </c>
      <c r="F7" s="345">
        <v>1</v>
      </c>
      <c r="G7" s="347">
        <v>563</v>
      </c>
      <c r="H7" s="346">
        <v>0</v>
      </c>
      <c r="I7" s="346">
        <v>381</v>
      </c>
      <c r="J7" s="345">
        <v>9</v>
      </c>
      <c r="K7" s="347">
        <v>0</v>
      </c>
      <c r="L7" s="346">
        <v>88</v>
      </c>
      <c r="M7" s="346">
        <v>162</v>
      </c>
      <c r="N7" s="345">
        <v>24</v>
      </c>
      <c r="O7" s="347">
        <v>106</v>
      </c>
      <c r="P7" s="345">
        <v>0</v>
      </c>
      <c r="Q7" s="347">
        <v>0</v>
      </c>
      <c r="R7" s="346">
        <v>1</v>
      </c>
      <c r="S7" s="346">
        <v>46</v>
      </c>
      <c r="T7" s="345">
        <v>1</v>
      </c>
      <c r="U7" s="347">
        <v>0</v>
      </c>
      <c r="V7" s="346">
        <v>0</v>
      </c>
      <c r="W7" s="346">
        <v>0</v>
      </c>
      <c r="X7" s="345">
        <v>0</v>
      </c>
      <c r="Y7" s="347">
        <v>2</v>
      </c>
      <c r="Z7" s="346">
        <v>1</v>
      </c>
      <c r="AA7" s="346">
        <v>443</v>
      </c>
      <c r="AB7" s="345">
        <v>6</v>
      </c>
      <c r="AC7" s="347">
        <v>1108</v>
      </c>
      <c r="AD7" s="346">
        <v>9</v>
      </c>
      <c r="AE7" s="346">
        <v>0</v>
      </c>
      <c r="AF7" s="345">
        <v>149</v>
      </c>
      <c r="AG7" s="347">
        <v>0</v>
      </c>
      <c r="AH7" s="346">
        <v>0</v>
      </c>
      <c r="AI7" s="346">
        <v>0</v>
      </c>
      <c r="AJ7" s="345">
        <v>14</v>
      </c>
      <c r="AK7" s="347">
        <v>0</v>
      </c>
      <c r="AL7" s="346">
        <v>0</v>
      </c>
      <c r="AM7" s="346">
        <v>0</v>
      </c>
      <c r="AN7" s="345">
        <v>0</v>
      </c>
      <c r="AO7" s="347">
        <v>1</v>
      </c>
      <c r="AP7" s="346">
        <v>0</v>
      </c>
      <c r="AQ7" s="346">
        <v>352</v>
      </c>
      <c r="AR7" s="348">
        <v>227</v>
      </c>
    </row>
    <row r="8" spans="1:44" x14ac:dyDescent="0.2">
      <c r="A8" s="342" t="s">
        <v>221</v>
      </c>
      <c r="B8" s="343" t="s">
        <v>27</v>
      </c>
      <c r="C8" s="344">
        <v>420</v>
      </c>
      <c r="D8" s="345">
        <f t="shared" si="0"/>
        <v>30</v>
      </c>
      <c r="E8" s="346">
        <v>119</v>
      </c>
      <c r="F8" s="345">
        <v>21</v>
      </c>
      <c r="G8" s="347">
        <v>5</v>
      </c>
      <c r="H8" s="346">
        <v>5</v>
      </c>
      <c r="I8" s="346">
        <v>13</v>
      </c>
      <c r="J8" s="345">
        <v>0</v>
      </c>
      <c r="K8" s="347">
        <v>0</v>
      </c>
      <c r="L8" s="346">
        <v>9</v>
      </c>
      <c r="M8" s="346">
        <v>12</v>
      </c>
      <c r="N8" s="345">
        <v>9</v>
      </c>
      <c r="O8" s="347">
        <v>22</v>
      </c>
      <c r="P8" s="345">
        <v>1</v>
      </c>
      <c r="Q8" s="347">
        <v>8</v>
      </c>
      <c r="R8" s="346">
        <v>0</v>
      </c>
      <c r="S8" s="346">
        <v>13</v>
      </c>
      <c r="T8" s="345">
        <v>0</v>
      </c>
      <c r="U8" s="347">
        <v>5</v>
      </c>
      <c r="V8" s="346">
        <v>1</v>
      </c>
      <c r="W8" s="346">
        <v>8</v>
      </c>
      <c r="X8" s="345">
        <v>1</v>
      </c>
      <c r="Y8" s="347">
        <v>32</v>
      </c>
      <c r="Z8" s="346">
        <v>11</v>
      </c>
      <c r="AA8" s="346">
        <v>4</v>
      </c>
      <c r="AB8" s="345">
        <v>8</v>
      </c>
      <c r="AC8" s="347">
        <v>1</v>
      </c>
      <c r="AD8" s="346">
        <v>1</v>
      </c>
      <c r="AE8" s="346">
        <v>43</v>
      </c>
      <c r="AF8" s="345">
        <v>7</v>
      </c>
      <c r="AG8" s="347">
        <v>0</v>
      </c>
      <c r="AH8" s="346">
        <v>1</v>
      </c>
      <c r="AI8" s="346">
        <v>0</v>
      </c>
      <c r="AJ8" s="345">
        <v>1</v>
      </c>
      <c r="AK8" s="347">
        <v>0</v>
      </c>
      <c r="AL8" s="346">
        <v>0</v>
      </c>
      <c r="AM8" s="346">
        <v>15</v>
      </c>
      <c r="AN8" s="345">
        <v>0</v>
      </c>
      <c r="AO8" s="347">
        <v>1</v>
      </c>
      <c r="AP8" s="346">
        <v>5</v>
      </c>
      <c r="AQ8" s="346">
        <v>7</v>
      </c>
      <c r="AR8" s="348">
        <v>1</v>
      </c>
    </row>
    <row r="9" spans="1:44" x14ac:dyDescent="0.2">
      <c r="A9" s="342" t="s">
        <v>222</v>
      </c>
      <c r="B9" s="343" t="s">
        <v>190</v>
      </c>
      <c r="C9" s="344">
        <v>71746</v>
      </c>
      <c r="D9" s="345">
        <f t="shared" si="0"/>
        <v>20579</v>
      </c>
      <c r="E9" s="346">
        <v>6310</v>
      </c>
      <c r="F9" s="345">
        <v>2289</v>
      </c>
      <c r="G9" s="347">
        <v>2199</v>
      </c>
      <c r="H9" s="346">
        <v>6105</v>
      </c>
      <c r="I9" s="346">
        <v>191</v>
      </c>
      <c r="J9" s="345">
        <v>219</v>
      </c>
      <c r="K9" s="347">
        <v>4036</v>
      </c>
      <c r="L9" s="346">
        <v>481</v>
      </c>
      <c r="M9" s="346">
        <v>1014</v>
      </c>
      <c r="N9" s="345">
        <v>3971</v>
      </c>
      <c r="O9" s="347">
        <v>229</v>
      </c>
      <c r="P9" s="345">
        <v>168</v>
      </c>
      <c r="Q9" s="347">
        <v>1782</v>
      </c>
      <c r="R9" s="346">
        <v>1571</v>
      </c>
      <c r="S9" s="346">
        <v>1055</v>
      </c>
      <c r="T9" s="345">
        <v>226</v>
      </c>
      <c r="U9" s="347">
        <v>2431</v>
      </c>
      <c r="V9" s="346">
        <v>1192</v>
      </c>
      <c r="W9" s="346">
        <v>680</v>
      </c>
      <c r="X9" s="345">
        <v>567</v>
      </c>
      <c r="Y9" s="347">
        <v>238</v>
      </c>
      <c r="Z9" s="346">
        <v>1199</v>
      </c>
      <c r="AA9" s="346">
        <v>893</v>
      </c>
      <c r="AB9" s="345">
        <v>606</v>
      </c>
      <c r="AC9" s="347">
        <v>1022</v>
      </c>
      <c r="AD9" s="346">
        <v>2015</v>
      </c>
      <c r="AE9" s="346">
        <v>749</v>
      </c>
      <c r="AF9" s="345">
        <v>3055</v>
      </c>
      <c r="AG9" s="347">
        <v>24</v>
      </c>
      <c r="AH9" s="346">
        <v>341</v>
      </c>
      <c r="AI9" s="346">
        <v>1803</v>
      </c>
      <c r="AJ9" s="345">
        <v>22</v>
      </c>
      <c r="AK9" s="347">
        <v>22</v>
      </c>
      <c r="AL9" s="346">
        <v>202</v>
      </c>
      <c r="AM9" s="346">
        <v>292</v>
      </c>
      <c r="AN9" s="345">
        <v>223</v>
      </c>
      <c r="AO9" s="347">
        <v>187</v>
      </c>
      <c r="AP9" s="346">
        <v>188</v>
      </c>
      <c r="AQ9" s="346">
        <v>870</v>
      </c>
      <c r="AR9" s="348">
        <v>500</v>
      </c>
    </row>
    <row r="10" spans="1:44" x14ac:dyDescent="0.2">
      <c r="A10" s="342" t="s">
        <v>223</v>
      </c>
      <c r="B10" s="343" t="s">
        <v>28</v>
      </c>
      <c r="C10" s="344">
        <v>13333</v>
      </c>
      <c r="D10" s="345">
        <f t="shared" si="0"/>
        <v>767</v>
      </c>
      <c r="E10" s="346">
        <v>1941</v>
      </c>
      <c r="F10" s="345">
        <v>351</v>
      </c>
      <c r="G10" s="347">
        <v>89</v>
      </c>
      <c r="H10" s="346">
        <v>324</v>
      </c>
      <c r="I10" s="346">
        <v>198</v>
      </c>
      <c r="J10" s="345">
        <v>69</v>
      </c>
      <c r="K10" s="347">
        <v>399</v>
      </c>
      <c r="L10" s="346">
        <v>43</v>
      </c>
      <c r="M10" s="346">
        <v>448</v>
      </c>
      <c r="N10" s="345">
        <v>1408</v>
      </c>
      <c r="O10" s="347">
        <v>325</v>
      </c>
      <c r="P10" s="345">
        <v>1799</v>
      </c>
      <c r="Q10" s="347">
        <v>284</v>
      </c>
      <c r="R10" s="346">
        <v>151</v>
      </c>
      <c r="S10" s="346">
        <v>217</v>
      </c>
      <c r="T10" s="345">
        <v>81</v>
      </c>
      <c r="U10" s="347">
        <v>423</v>
      </c>
      <c r="V10" s="346">
        <v>49</v>
      </c>
      <c r="W10" s="346">
        <v>319</v>
      </c>
      <c r="X10" s="345">
        <v>91</v>
      </c>
      <c r="Y10" s="347">
        <v>157</v>
      </c>
      <c r="Z10" s="346">
        <v>581</v>
      </c>
      <c r="AA10" s="346">
        <v>88</v>
      </c>
      <c r="AB10" s="345">
        <v>368</v>
      </c>
      <c r="AC10" s="347">
        <v>75</v>
      </c>
      <c r="AD10" s="346">
        <v>161</v>
      </c>
      <c r="AE10" s="346">
        <v>270</v>
      </c>
      <c r="AF10" s="345">
        <v>192</v>
      </c>
      <c r="AG10" s="347">
        <v>0</v>
      </c>
      <c r="AH10" s="346">
        <v>974</v>
      </c>
      <c r="AI10" s="346">
        <v>81</v>
      </c>
      <c r="AJ10" s="345">
        <v>144</v>
      </c>
      <c r="AK10" s="347">
        <v>66</v>
      </c>
      <c r="AL10" s="346">
        <v>58</v>
      </c>
      <c r="AM10" s="346">
        <v>43</v>
      </c>
      <c r="AN10" s="345">
        <v>20</v>
      </c>
      <c r="AO10" s="347">
        <v>13</v>
      </c>
      <c r="AP10" s="346">
        <v>73</v>
      </c>
      <c r="AQ10" s="346">
        <v>145</v>
      </c>
      <c r="AR10" s="348">
        <v>48</v>
      </c>
    </row>
    <row r="11" spans="1:44" x14ac:dyDescent="0.2">
      <c r="A11" s="342" t="s">
        <v>224</v>
      </c>
      <c r="B11" s="343" t="s">
        <v>267</v>
      </c>
      <c r="C11" s="344">
        <v>15830</v>
      </c>
      <c r="D11" s="345">
        <f t="shared" si="0"/>
        <v>1747</v>
      </c>
      <c r="E11" s="346">
        <v>1704</v>
      </c>
      <c r="F11" s="345">
        <v>1404</v>
      </c>
      <c r="G11" s="347">
        <v>650</v>
      </c>
      <c r="H11" s="346">
        <v>317</v>
      </c>
      <c r="I11" s="346">
        <v>80</v>
      </c>
      <c r="J11" s="345">
        <v>14</v>
      </c>
      <c r="K11" s="347">
        <v>837</v>
      </c>
      <c r="L11" s="346">
        <v>69</v>
      </c>
      <c r="M11" s="346">
        <v>477</v>
      </c>
      <c r="N11" s="345">
        <v>571</v>
      </c>
      <c r="O11" s="347">
        <v>100</v>
      </c>
      <c r="P11" s="345">
        <v>142</v>
      </c>
      <c r="Q11" s="347">
        <v>49</v>
      </c>
      <c r="R11" s="346">
        <v>518</v>
      </c>
      <c r="S11" s="346">
        <v>621</v>
      </c>
      <c r="T11" s="345">
        <v>86</v>
      </c>
      <c r="U11" s="347">
        <v>540</v>
      </c>
      <c r="V11" s="346">
        <v>375</v>
      </c>
      <c r="W11" s="346">
        <v>762</v>
      </c>
      <c r="X11" s="345">
        <v>262</v>
      </c>
      <c r="Y11" s="347">
        <v>91</v>
      </c>
      <c r="Z11" s="346">
        <v>1234</v>
      </c>
      <c r="AA11" s="346">
        <v>113</v>
      </c>
      <c r="AB11" s="345">
        <v>108</v>
      </c>
      <c r="AC11" s="347">
        <v>27</v>
      </c>
      <c r="AD11" s="346">
        <v>619</v>
      </c>
      <c r="AE11" s="346">
        <v>651</v>
      </c>
      <c r="AF11" s="345">
        <v>610</v>
      </c>
      <c r="AG11" s="347">
        <v>10</v>
      </c>
      <c r="AH11" s="346">
        <v>114</v>
      </c>
      <c r="AI11" s="346">
        <v>242</v>
      </c>
      <c r="AJ11" s="345">
        <v>61</v>
      </c>
      <c r="AK11" s="347">
        <v>60</v>
      </c>
      <c r="AL11" s="346">
        <v>236</v>
      </c>
      <c r="AM11" s="346">
        <v>143</v>
      </c>
      <c r="AN11" s="345">
        <v>73</v>
      </c>
      <c r="AO11" s="347">
        <v>41</v>
      </c>
      <c r="AP11" s="346">
        <v>47</v>
      </c>
      <c r="AQ11" s="346">
        <v>16</v>
      </c>
      <c r="AR11" s="348">
        <v>9</v>
      </c>
    </row>
    <row r="12" spans="1:44" x14ac:dyDescent="0.2">
      <c r="A12" s="342" t="s">
        <v>225</v>
      </c>
      <c r="B12" s="343" t="s">
        <v>29</v>
      </c>
      <c r="C12" s="344">
        <v>27385</v>
      </c>
      <c r="D12" s="345">
        <f t="shared" si="0"/>
        <v>3721</v>
      </c>
      <c r="E12" s="346">
        <v>4289</v>
      </c>
      <c r="F12" s="345">
        <v>4057</v>
      </c>
      <c r="G12" s="347">
        <v>726</v>
      </c>
      <c r="H12" s="346">
        <v>844</v>
      </c>
      <c r="I12" s="346">
        <v>68</v>
      </c>
      <c r="J12" s="345">
        <v>237</v>
      </c>
      <c r="K12" s="347">
        <v>948</v>
      </c>
      <c r="L12" s="346">
        <v>140</v>
      </c>
      <c r="M12" s="346">
        <v>164</v>
      </c>
      <c r="N12" s="345">
        <v>618</v>
      </c>
      <c r="O12" s="347">
        <v>1941</v>
      </c>
      <c r="P12" s="345">
        <v>12</v>
      </c>
      <c r="Q12" s="347">
        <v>76</v>
      </c>
      <c r="R12" s="346">
        <v>369</v>
      </c>
      <c r="S12" s="346">
        <v>1815</v>
      </c>
      <c r="T12" s="345">
        <v>165</v>
      </c>
      <c r="U12" s="347">
        <v>611</v>
      </c>
      <c r="V12" s="346">
        <v>1519</v>
      </c>
      <c r="W12" s="346">
        <v>62</v>
      </c>
      <c r="X12" s="345">
        <v>492</v>
      </c>
      <c r="Y12" s="347">
        <v>101</v>
      </c>
      <c r="Z12" s="346">
        <v>792</v>
      </c>
      <c r="AA12" s="346">
        <v>0</v>
      </c>
      <c r="AB12" s="345">
        <v>125</v>
      </c>
      <c r="AC12" s="347">
        <v>111</v>
      </c>
      <c r="AD12" s="346">
        <v>39</v>
      </c>
      <c r="AE12" s="346">
        <v>596</v>
      </c>
      <c r="AF12" s="345">
        <v>931</v>
      </c>
      <c r="AG12" s="347">
        <v>56</v>
      </c>
      <c r="AH12" s="346">
        <v>3</v>
      </c>
      <c r="AI12" s="346">
        <v>135</v>
      </c>
      <c r="AJ12" s="345">
        <v>816</v>
      </c>
      <c r="AK12" s="347">
        <v>60</v>
      </c>
      <c r="AL12" s="346">
        <v>673</v>
      </c>
      <c r="AM12" s="346">
        <v>21</v>
      </c>
      <c r="AN12" s="345">
        <v>0</v>
      </c>
      <c r="AO12" s="347">
        <v>51</v>
      </c>
      <c r="AP12" s="346">
        <v>1</v>
      </c>
      <c r="AQ12" s="346">
        <v>0</v>
      </c>
      <c r="AR12" s="348">
        <v>0</v>
      </c>
    </row>
    <row r="13" spans="1:44" x14ac:dyDescent="0.2">
      <c r="A13" s="342" t="s">
        <v>226</v>
      </c>
      <c r="B13" s="343" t="s">
        <v>30</v>
      </c>
      <c r="C13" s="344">
        <v>1491</v>
      </c>
      <c r="D13" s="345">
        <f t="shared" si="0"/>
        <v>382</v>
      </c>
      <c r="E13" s="346">
        <v>83</v>
      </c>
      <c r="F13" s="345">
        <v>281</v>
      </c>
      <c r="G13" s="347">
        <v>25</v>
      </c>
      <c r="H13" s="346">
        <v>33</v>
      </c>
      <c r="I13" s="346">
        <v>3</v>
      </c>
      <c r="J13" s="345">
        <v>0</v>
      </c>
      <c r="K13" s="347">
        <v>10</v>
      </c>
      <c r="L13" s="346">
        <v>0</v>
      </c>
      <c r="M13" s="346">
        <v>0</v>
      </c>
      <c r="N13" s="345">
        <v>395</v>
      </c>
      <c r="O13" s="347">
        <v>68</v>
      </c>
      <c r="P13" s="345">
        <v>10</v>
      </c>
      <c r="Q13" s="347">
        <v>10</v>
      </c>
      <c r="R13" s="346">
        <v>20</v>
      </c>
      <c r="S13" s="346">
        <v>0</v>
      </c>
      <c r="T13" s="345">
        <v>0</v>
      </c>
      <c r="U13" s="347">
        <v>28</v>
      </c>
      <c r="V13" s="346">
        <v>43</v>
      </c>
      <c r="W13" s="346">
        <v>0</v>
      </c>
      <c r="X13" s="345">
        <v>0</v>
      </c>
      <c r="Y13" s="347">
        <v>3</v>
      </c>
      <c r="Z13" s="346">
        <v>25</v>
      </c>
      <c r="AA13" s="346">
        <v>0</v>
      </c>
      <c r="AB13" s="345">
        <v>8</v>
      </c>
      <c r="AC13" s="347">
        <v>6</v>
      </c>
      <c r="AD13" s="346">
        <v>22</v>
      </c>
      <c r="AE13" s="346">
        <v>9</v>
      </c>
      <c r="AF13" s="345">
        <v>2</v>
      </c>
      <c r="AG13" s="347">
        <v>0</v>
      </c>
      <c r="AH13" s="346">
        <v>0</v>
      </c>
      <c r="AI13" s="346">
        <v>0</v>
      </c>
      <c r="AJ13" s="345">
        <v>0</v>
      </c>
      <c r="AK13" s="347">
        <v>0</v>
      </c>
      <c r="AL13" s="346">
        <v>0</v>
      </c>
      <c r="AM13" s="346">
        <v>10</v>
      </c>
      <c r="AN13" s="345">
        <v>15</v>
      </c>
      <c r="AO13" s="347">
        <v>0</v>
      </c>
      <c r="AP13" s="346">
        <v>0</v>
      </c>
      <c r="AQ13" s="346">
        <v>0</v>
      </c>
      <c r="AR13" s="348">
        <v>0</v>
      </c>
    </row>
    <row r="14" spans="1:44" x14ac:dyDescent="0.2">
      <c r="A14" s="342" t="s">
        <v>2</v>
      </c>
      <c r="B14" s="343" t="s">
        <v>534</v>
      </c>
      <c r="C14" s="344">
        <v>24915</v>
      </c>
      <c r="D14" s="345">
        <f t="shared" si="0"/>
        <v>6656</v>
      </c>
      <c r="E14" s="346">
        <v>2168</v>
      </c>
      <c r="F14" s="345">
        <v>1733</v>
      </c>
      <c r="G14" s="347">
        <v>961</v>
      </c>
      <c r="H14" s="346">
        <v>293</v>
      </c>
      <c r="I14" s="346">
        <v>25</v>
      </c>
      <c r="J14" s="345">
        <v>29</v>
      </c>
      <c r="K14" s="347">
        <v>950</v>
      </c>
      <c r="L14" s="346">
        <v>62</v>
      </c>
      <c r="M14" s="346">
        <v>918</v>
      </c>
      <c r="N14" s="345">
        <v>1337</v>
      </c>
      <c r="O14" s="347">
        <v>203</v>
      </c>
      <c r="P14" s="345">
        <v>265</v>
      </c>
      <c r="Q14" s="347">
        <v>175</v>
      </c>
      <c r="R14" s="346">
        <v>446</v>
      </c>
      <c r="S14" s="346">
        <v>207</v>
      </c>
      <c r="T14" s="345">
        <v>48</v>
      </c>
      <c r="U14" s="347">
        <v>668</v>
      </c>
      <c r="V14" s="346">
        <v>971</v>
      </c>
      <c r="W14" s="346">
        <v>882</v>
      </c>
      <c r="X14" s="345">
        <v>501</v>
      </c>
      <c r="Y14" s="347">
        <v>36</v>
      </c>
      <c r="Z14" s="346">
        <v>1022</v>
      </c>
      <c r="AA14" s="346">
        <v>90</v>
      </c>
      <c r="AB14" s="345">
        <v>191</v>
      </c>
      <c r="AC14" s="347">
        <v>46</v>
      </c>
      <c r="AD14" s="346">
        <v>238</v>
      </c>
      <c r="AE14" s="346">
        <v>747</v>
      </c>
      <c r="AF14" s="345">
        <v>1321</v>
      </c>
      <c r="AG14" s="347">
        <v>0</v>
      </c>
      <c r="AH14" s="346">
        <v>250</v>
      </c>
      <c r="AI14" s="346">
        <v>512</v>
      </c>
      <c r="AJ14" s="345">
        <v>124</v>
      </c>
      <c r="AK14" s="347">
        <v>173</v>
      </c>
      <c r="AL14" s="346">
        <v>407</v>
      </c>
      <c r="AM14" s="346">
        <v>18</v>
      </c>
      <c r="AN14" s="345">
        <v>35</v>
      </c>
      <c r="AO14" s="347">
        <v>164</v>
      </c>
      <c r="AP14" s="346">
        <v>38</v>
      </c>
      <c r="AQ14" s="346">
        <v>2</v>
      </c>
      <c r="AR14" s="348">
        <v>3</v>
      </c>
    </row>
    <row r="15" spans="1:44" x14ac:dyDescent="0.2">
      <c r="A15" s="342" t="s">
        <v>3</v>
      </c>
      <c r="B15" s="343" t="s">
        <v>31</v>
      </c>
      <c r="C15" s="344">
        <v>10880</v>
      </c>
      <c r="D15" s="345">
        <f t="shared" si="0"/>
        <v>771</v>
      </c>
      <c r="E15" s="346">
        <v>1251</v>
      </c>
      <c r="F15" s="345">
        <v>1443</v>
      </c>
      <c r="G15" s="347">
        <v>296</v>
      </c>
      <c r="H15" s="346">
        <v>203</v>
      </c>
      <c r="I15" s="346">
        <v>17</v>
      </c>
      <c r="J15" s="345">
        <v>12</v>
      </c>
      <c r="K15" s="347">
        <v>196</v>
      </c>
      <c r="L15" s="346">
        <v>32</v>
      </c>
      <c r="M15" s="346">
        <v>216</v>
      </c>
      <c r="N15" s="345">
        <v>146</v>
      </c>
      <c r="O15" s="347">
        <v>830</v>
      </c>
      <c r="P15" s="345">
        <v>167</v>
      </c>
      <c r="Q15" s="347">
        <v>19</v>
      </c>
      <c r="R15" s="346">
        <v>109</v>
      </c>
      <c r="S15" s="346">
        <v>1449</v>
      </c>
      <c r="T15" s="345">
        <v>93</v>
      </c>
      <c r="U15" s="347">
        <v>308</v>
      </c>
      <c r="V15" s="346">
        <v>31</v>
      </c>
      <c r="W15" s="346">
        <v>271</v>
      </c>
      <c r="X15" s="345">
        <v>205</v>
      </c>
      <c r="Y15" s="347">
        <v>103</v>
      </c>
      <c r="Z15" s="346">
        <v>319</v>
      </c>
      <c r="AA15" s="346">
        <v>846</v>
      </c>
      <c r="AB15" s="345">
        <v>56</v>
      </c>
      <c r="AC15" s="347">
        <v>153</v>
      </c>
      <c r="AD15" s="346">
        <v>75</v>
      </c>
      <c r="AE15" s="346">
        <v>318</v>
      </c>
      <c r="AF15" s="345">
        <v>133</v>
      </c>
      <c r="AG15" s="347">
        <v>35</v>
      </c>
      <c r="AH15" s="346">
        <v>42</v>
      </c>
      <c r="AI15" s="346">
        <v>44</v>
      </c>
      <c r="AJ15" s="345">
        <v>317</v>
      </c>
      <c r="AK15" s="347">
        <v>85</v>
      </c>
      <c r="AL15" s="346">
        <v>52</v>
      </c>
      <c r="AM15" s="346">
        <v>47</v>
      </c>
      <c r="AN15" s="345">
        <v>5</v>
      </c>
      <c r="AO15" s="347">
        <v>5</v>
      </c>
      <c r="AP15" s="346">
        <v>109</v>
      </c>
      <c r="AQ15" s="346">
        <v>39</v>
      </c>
      <c r="AR15" s="348">
        <v>32</v>
      </c>
    </row>
    <row r="16" spans="1:44" x14ac:dyDescent="0.2">
      <c r="A16" s="342" t="s">
        <v>4</v>
      </c>
      <c r="B16" s="343" t="s">
        <v>32</v>
      </c>
      <c r="C16" s="344">
        <v>23687</v>
      </c>
      <c r="D16" s="345">
        <f t="shared" si="0"/>
        <v>4316</v>
      </c>
      <c r="E16" s="346">
        <v>6480</v>
      </c>
      <c r="F16" s="345">
        <v>3271</v>
      </c>
      <c r="G16" s="347">
        <v>65</v>
      </c>
      <c r="H16" s="346">
        <v>247</v>
      </c>
      <c r="I16" s="346">
        <v>15</v>
      </c>
      <c r="J16" s="345">
        <v>0</v>
      </c>
      <c r="K16" s="347">
        <v>1254</v>
      </c>
      <c r="L16" s="346">
        <v>85</v>
      </c>
      <c r="M16" s="346">
        <v>34</v>
      </c>
      <c r="N16" s="345">
        <v>5085</v>
      </c>
      <c r="O16" s="347">
        <v>11</v>
      </c>
      <c r="P16" s="345">
        <v>61</v>
      </c>
      <c r="Q16" s="347">
        <v>3</v>
      </c>
      <c r="R16" s="346">
        <v>157</v>
      </c>
      <c r="S16" s="346">
        <v>152</v>
      </c>
      <c r="T16" s="345">
        <v>156</v>
      </c>
      <c r="U16" s="347">
        <v>717</v>
      </c>
      <c r="V16" s="346">
        <v>61</v>
      </c>
      <c r="W16" s="346">
        <v>473</v>
      </c>
      <c r="X16" s="345">
        <v>56</v>
      </c>
      <c r="Y16" s="347">
        <v>17</v>
      </c>
      <c r="Z16" s="346">
        <v>38</v>
      </c>
      <c r="AA16" s="346">
        <v>13</v>
      </c>
      <c r="AB16" s="345">
        <v>105</v>
      </c>
      <c r="AC16" s="347">
        <v>31</v>
      </c>
      <c r="AD16" s="346">
        <v>11</v>
      </c>
      <c r="AE16" s="346">
        <v>53</v>
      </c>
      <c r="AF16" s="345">
        <v>96</v>
      </c>
      <c r="AG16" s="347">
        <v>13</v>
      </c>
      <c r="AH16" s="346">
        <v>82</v>
      </c>
      <c r="AI16" s="346">
        <v>122</v>
      </c>
      <c r="AJ16" s="345">
        <v>165</v>
      </c>
      <c r="AK16" s="347">
        <v>16</v>
      </c>
      <c r="AL16" s="346">
        <v>40</v>
      </c>
      <c r="AM16" s="346">
        <v>0</v>
      </c>
      <c r="AN16" s="345">
        <v>95</v>
      </c>
      <c r="AO16" s="347">
        <v>3</v>
      </c>
      <c r="AP16" s="346">
        <v>88</v>
      </c>
      <c r="AQ16" s="346">
        <v>0</v>
      </c>
      <c r="AR16" s="348">
        <v>0</v>
      </c>
    </row>
    <row r="17" spans="1:44" x14ac:dyDescent="0.2">
      <c r="A17" s="342" t="s">
        <v>5</v>
      </c>
      <c r="B17" s="343" t="s">
        <v>33</v>
      </c>
      <c r="C17" s="344">
        <v>6870</v>
      </c>
      <c r="D17" s="345">
        <f t="shared" si="0"/>
        <v>978</v>
      </c>
      <c r="E17" s="346">
        <v>690</v>
      </c>
      <c r="F17" s="345">
        <v>1893</v>
      </c>
      <c r="G17" s="347">
        <v>406</v>
      </c>
      <c r="H17" s="346">
        <v>50</v>
      </c>
      <c r="I17" s="346">
        <v>4</v>
      </c>
      <c r="J17" s="345">
        <v>9</v>
      </c>
      <c r="K17" s="347">
        <v>114</v>
      </c>
      <c r="L17" s="346">
        <v>65</v>
      </c>
      <c r="M17" s="346">
        <v>353</v>
      </c>
      <c r="N17" s="345">
        <v>292</v>
      </c>
      <c r="O17" s="347">
        <v>89</v>
      </c>
      <c r="P17" s="345">
        <v>0</v>
      </c>
      <c r="Q17" s="347">
        <v>68</v>
      </c>
      <c r="R17" s="346">
        <v>102</v>
      </c>
      <c r="S17" s="346">
        <v>167</v>
      </c>
      <c r="T17" s="345">
        <v>48</v>
      </c>
      <c r="U17" s="347">
        <v>78</v>
      </c>
      <c r="V17" s="346">
        <v>376</v>
      </c>
      <c r="W17" s="346">
        <v>81</v>
      </c>
      <c r="X17" s="345">
        <v>9</v>
      </c>
      <c r="Y17" s="347">
        <v>6</v>
      </c>
      <c r="Z17" s="346">
        <v>241</v>
      </c>
      <c r="AA17" s="346">
        <v>1</v>
      </c>
      <c r="AB17" s="345">
        <v>67</v>
      </c>
      <c r="AC17" s="347">
        <v>7</v>
      </c>
      <c r="AD17" s="346">
        <v>33</v>
      </c>
      <c r="AE17" s="346">
        <v>145</v>
      </c>
      <c r="AF17" s="345">
        <v>45</v>
      </c>
      <c r="AG17" s="347">
        <v>0</v>
      </c>
      <c r="AH17" s="346">
        <v>146</v>
      </c>
      <c r="AI17" s="346">
        <v>33</v>
      </c>
      <c r="AJ17" s="345">
        <v>173</v>
      </c>
      <c r="AK17" s="347">
        <v>4</v>
      </c>
      <c r="AL17" s="346">
        <v>41</v>
      </c>
      <c r="AM17" s="346">
        <v>12</v>
      </c>
      <c r="AN17" s="345">
        <v>0</v>
      </c>
      <c r="AO17" s="347">
        <v>0</v>
      </c>
      <c r="AP17" s="346">
        <v>35</v>
      </c>
      <c r="AQ17" s="346">
        <v>9</v>
      </c>
      <c r="AR17" s="348">
        <v>0</v>
      </c>
    </row>
    <row r="18" spans="1:44" x14ac:dyDescent="0.2">
      <c r="A18" s="342" t="s">
        <v>6</v>
      </c>
      <c r="B18" s="343" t="s">
        <v>34</v>
      </c>
      <c r="C18" s="344">
        <v>39164</v>
      </c>
      <c r="D18" s="345">
        <f t="shared" si="0"/>
        <v>4594</v>
      </c>
      <c r="E18" s="346">
        <v>4229</v>
      </c>
      <c r="F18" s="345">
        <v>5784</v>
      </c>
      <c r="G18" s="347">
        <v>4259</v>
      </c>
      <c r="H18" s="346">
        <v>366</v>
      </c>
      <c r="I18" s="346">
        <v>169</v>
      </c>
      <c r="J18" s="345">
        <v>6</v>
      </c>
      <c r="K18" s="347">
        <v>1663</v>
      </c>
      <c r="L18" s="346">
        <v>292</v>
      </c>
      <c r="M18" s="346">
        <v>663</v>
      </c>
      <c r="N18" s="345">
        <v>1310</v>
      </c>
      <c r="O18" s="347">
        <v>496</v>
      </c>
      <c r="P18" s="345">
        <v>421</v>
      </c>
      <c r="Q18" s="347">
        <v>214</v>
      </c>
      <c r="R18" s="346">
        <v>2556</v>
      </c>
      <c r="S18" s="346">
        <v>844</v>
      </c>
      <c r="T18" s="345">
        <v>442</v>
      </c>
      <c r="U18" s="347">
        <v>1605</v>
      </c>
      <c r="V18" s="346">
        <v>291</v>
      </c>
      <c r="W18" s="346">
        <v>1777</v>
      </c>
      <c r="X18" s="345">
        <v>346</v>
      </c>
      <c r="Y18" s="347">
        <v>162</v>
      </c>
      <c r="Z18" s="346">
        <v>773</v>
      </c>
      <c r="AA18" s="346">
        <v>115</v>
      </c>
      <c r="AB18" s="345">
        <v>1359</v>
      </c>
      <c r="AC18" s="347">
        <v>63</v>
      </c>
      <c r="AD18" s="346">
        <v>212</v>
      </c>
      <c r="AE18" s="346">
        <v>587</v>
      </c>
      <c r="AF18" s="345">
        <v>587</v>
      </c>
      <c r="AG18" s="347">
        <v>108</v>
      </c>
      <c r="AH18" s="346">
        <v>278</v>
      </c>
      <c r="AI18" s="346">
        <v>502</v>
      </c>
      <c r="AJ18" s="345">
        <v>521</v>
      </c>
      <c r="AK18" s="347">
        <v>635</v>
      </c>
      <c r="AL18" s="346">
        <v>545</v>
      </c>
      <c r="AM18" s="346">
        <v>4</v>
      </c>
      <c r="AN18" s="345">
        <v>91</v>
      </c>
      <c r="AO18" s="347">
        <v>83</v>
      </c>
      <c r="AP18" s="346">
        <v>160</v>
      </c>
      <c r="AQ18" s="346">
        <v>28</v>
      </c>
      <c r="AR18" s="348">
        <v>24</v>
      </c>
    </row>
    <row r="19" spans="1:44" x14ac:dyDescent="0.2">
      <c r="A19" s="342" t="s">
        <v>7</v>
      </c>
      <c r="B19" s="343" t="s">
        <v>268</v>
      </c>
      <c r="C19" s="344">
        <v>31734</v>
      </c>
      <c r="D19" s="345">
        <f t="shared" si="0"/>
        <v>9431</v>
      </c>
      <c r="E19" s="346">
        <v>2932</v>
      </c>
      <c r="F19" s="345">
        <v>2245</v>
      </c>
      <c r="G19" s="347">
        <v>538</v>
      </c>
      <c r="H19" s="346">
        <v>190</v>
      </c>
      <c r="I19" s="346">
        <v>177</v>
      </c>
      <c r="J19" s="345">
        <v>21</v>
      </c>
      <c r="K19" s="347">
        <v>670</v>
      </c>
      <c r="L19" s="346">
        <v>749</v>
      </c>
      <c r="M19" s="346">
        <v>157</v>
      </c>
      <c r="N19" s="345">
        <v>1315</v>
      </c>
      <c r="O19" s="347">
        <v>27</v>
      </c>
      <c r="P19" s="345">
        <v>88</v>
      </c>
      <c r="Q19" s="347">
        <v>67</v>
      </c>
      <c r="R19" s="346">
        <v>264</v>
      </c>
      <c r="S19" s="346">
        <v>7743</v>
      </c>
      <c r="T19" s="345">
        <v>153</v>
      </c>
      <c r="U19" s="347">
        <v>319</v>
      </c>
      <c r="V19" s="346">
        <v>52</v>
      </c>
      <c r="W19" s="346">
        <v>1661</v>
      </c>
      <c r="X19" s="345">
        <v>178</v>
      </c>
      <c r="Y19" s="347">
        <v>37</v>
      </c>
      <c r="Z19" s="346">
        <v>40</v>
      </c>
      <c r="AA19" s="346">
        <v>81</v>
      </c>
      <c r="AB19" s="345">
        <v>122</v>
      </c>
      <c r="AC19" s="347">
        <v>21</v>
      </c>
      <c r="AD19" s="346">
        <v>49</v>
      </c>
      <c r="AE19" s="346">
        <v>794</v>
      </c>
      <c r="AF19" s="345">
        <v>606</v>
      </c>
      <c r="AG19" s="347">
        <v>13</v>
      </c>
      <c r="AH19" s="346">
        <v>98</v>
      </c>
      <c r="AI19" s="346">
        <v>135</v>
      </c>
      <c r="AJ19" s="345">
        <v>607</v>
      </c>
      <c r="AK19" s="347">
        <v>12</v>
      </c>
      <c r="AL19" s="346">
        <v>52</v>
      </c>
      <c r="AM19" s="346">
        <v>4</v>
      </c>
      <c r="AN19" s="345">
        <v>46</v>
      </c>
      <c r="AO19" s="347">
        <v>3</v>
      </c>
      <c r="AP19" s="346">
        <v>8</v>
      </c>
      <c r="AQ19" s="346">
        <v>24</v>
      </c>
      <c r="AR19" s="348">
        <v>5</v>
      </c>
    </row>
    <row r="20" spans="1:44" x14ac:dyDescent="0.2">
      <c r="A20" s="342" t="s">
        <v>8</v>
      </c>
      <c r="B20" s="343" t="s">
        <v>269</v>
      </c>
      <c r="C20" s="344">
        <v>30254</v>
      </c>
      <c r="D20" s="345">
        <f t="shared" si="0"/>
        <v>5601</v>
      </c>
      <c r="E20" s="346">
        <v>1875</v>
      </c>
      <c r="F20" s="345">
        <v>5058</v>
      </c>
      <c r="G20" s="347">
        <v>4761</v>
      </c>
      <c r="H20" s="346">
        <v>590</v>
      </c>
      <c r="I20" s="346">
        <v>599</v>
      </c>
      <c r="J20" s="345">
        <v>24</v>
      </c>
      <c r="K20" s="347">
        <v>1375</v>
      </c>
      <c r="L20" s="346">
        <v>40</v>
      </c>
      <c r="M20" s="346">
        <v>187</v>
      </c>
      <c r="N20" s="345">
        <v>1544</v>
      </c>
      <c r="O20" s="347">
        <v>123</v>
      </c>
      <c r="P20" s="345">
        <v>249</v>
      </c>
      <c r="Q20" s="347">
        <v>132</v>
      </c>
      <c r="R20" s="346">
        <v>1052</v>
      </c>
      <c r="S20" s="346">
        <v>235</v>
      </c>
      <c r="T20" s="345">
        <v>693</v>
      </c>
      <c r="U20" s="347">
        <v>264</v>
      </c>
      <c r="V20" s="346">
        <v>211</v>
      </c>
      <c r="W20" s="346">
        <v>950</v>
      </c>
      <c r="X20" s="345">
        <v>158</v>
      </c>
      <c r="Y20" s="347">
        <v>251</v>
      </c>
      <c r="Z20" s="346">
        <v>210</v>
      </c>
      <c r="AA20" s="346">
        <v>250</v>
      </c>
      <c r="AB20" s="345">
        <v>205</v>
      </c>
      <c r="AC20" s="347">
        <v>103</v>
      </c>
      <c r="AD20" s="346">
        <v>55</v>
      </c>
      <c r="AE20" s="346">
        <v>583</v>
      </c>
      <c r="AF20" s="345">
        <v>268</v>
      </c>
      <c r="AG20" s="347">
        <v>0</v>
      </c>
      <c r="AH20" s="346">
        <v>164</v>
      </c>
      <c r="AI20" s="346">
        <v>892</v>
      </c>
      <c r="AJ20" s="345">
        <v>1214</v>
      </c>
      <c r="AK20" s="347">
        <v>52</v>
      </c>
      <c r="AL20" s="346">
        <v>148</v>
      </c>
      <c r="AM20" s="346">
        <v>8</v>
      </c>
      <c r="AN20" s="345">
        <v>18</v>
      </c>
      <c r="AO20" s="347">
        <v>25</v>
      </c>
      <c r="AP20" s="346">
        <v>10</v>
      </c>
      <c r="AQ20" s="346">
        <v>22</v>
      </c>
      <c r="AR20" s="348">
        <v>55</v>
      </c>
    </row>
    <row r="21" spans="1:44" x14ac:dyDescent="0.2">
      <c r="A21" s="342" t="s">
        <v>9</v>
      </c>
      <c r="B21" s="343" t="s">
        <v>270</v>
      </c>
      <c r="C21" s="344">
        <v>10720</v>
      </c>
      <c r="D21" s="345">
        <f t="shared" si="0"/>
        <v>2732</v>
      </c>
      <c r="E21" s="346">
        <v>2506</v>
      </c>
      <c r="F21" s="345">
        <v>617</v>
      </c>
      <c r="G21" s="347">
        <v>725</v>
      </c>
      <c r="H21" s="346">
        <v>663</v>
      </c>
      <c r="I21" s="346">
        <v>0</v>
      </c>
      <c r="J21" s="345">
        <v>66</v>
      </c>
      <c r="K21" s="347">
        <v>232</v>
      </c>
      <c r="L21" s="346">
        <v>31</v>
      </c>
      <c r="M21" s="346">
        <v>184</v>
      </c>
      <c r="N21" s="345">
        <v>278</v>
      </c>
      <c r="O21" s="347">
        <v>1</v>
      </c>
      <c r="P21" s="345">
        <v>15</v>
      </c>
      <c r="Q21" s="347">
        <v>649</v>
      </c>
      <c r="R21" s="346">
        <v>142</v>
      </c>
      <c r="S21" s="346">
        <v>49</v>
      </c>
      <c r="T21" s="345">
        <v>67</v>
      </c>
      <c r="U21" s="347">
        <v>0</v>
      </c>
      <c r="V21" s="346">
        <v>43</v>
      </c>
      <c r="W21" s="346">
        <v>151</v>
      </c>
      <c r="X21" s="345">
        <v>109</v>
      </c>
      <c r="Y21" s="347">
        <v>7</v>
      </c>
      <c r="Z21" s="346">
        <v>10</v>
      </c>
      <c r="AA21" s="346">
        <v>60</v>
      </c>
      <c r="AB21" s="345">
        <v>0</v>
      </c>
      <c r="AC21" s="347">
        <v>9</v>
      </c>
      <c r="AD21" s="346">
        <v>69</v>
      </c>
      <c r="AE21" s="346">
        <v>7</v>
      </c>
      <c r="AF21" s="345">
        <v>112</v>
      </c>
      <c r="AG21" s="347">
        <v>3</v>
      </c>
      <c r="AH21" s="346">
        <v>235</v>
      </c>
      <c r="AI21" s="346">
        <v>9</v>
      </c>
      <c r="AJ21" s="345">
        <v>69</v>
      </c>
      <c r="AK21" s="347">
        <v>202</v>
      </c>
      <c r="AL21" s="346">
        <v>529</v>
      </c>
      <c r="AM21" s="346">
        <v>0</v>
      </c>
      <c r="AN21" s="345">
        <v>0</v>
      </c>
      <c r="AO21" s="347">
        <v>10</v>
      </c>
      <c r="AP21" s="346">
        <v>102</v>
      </c>
      <c r="AQ21" s="346">
        <v>27</v>
      </c>
      <c r="AR21" s="348">
        <v>0</v>
      </c>
    </row>
    <row r="22" spans="1:44" x14ac:dyDescent="0.2">
      <c r="A22" s="342" t="s">
        <v>10</v>
      </c>
      <c r="B22" s="343" t="s">
        <v>280</v>
      </c>
      <c r="C22" s="344">
        <v>11196</v>
      </c>
      <c r="D22" s="345">
        <f t="shared" si="0"/>
        <v>1058</v>
      </c>
      <c r="E22" s="346">
        <v>1505</v>
      </c>
      <c r="F22" s="345">
        <v>1466</v>
      </c>
      <c r="G22" s="347">
        <v>514</v>
      </c>
      <c r="H22" s="346">
        <v>147</v>
      </c>
      <c r="I22" s="346">
        <v>14</v>
      </c>
      <c r="J22" s="345">
        <v>13</v>
      </c>
      <c r="K22" s="347">
        <v>1254</v>
      </c>
      <c r="L22" s="346">
        <v>48</v>
      </c>
      <c r="M22" s="346">
        <v>266</v>
      </c>
      <c r="N22" s="345">
        <v>162</v>
      </c>
      <c r="O22" s="347">
        <v>213</v>
      </c>
      <c r="P22" s="345">
        <v>152</v>
      </c>
      <c r="Q22" s="347">
        <v>104</v>
      </c>
      <c r="R22" s="346">
        <v>51</v>
      </c>
      <c r="S22" s="346">
        <v>8</v>
      </c>
      <c r="T22" s="345">
        <v>72</v>
      </c>
      <c r="U22" s="347">
        <v>142</v>
      </c>
      <c r="V22" s="346">
        <v>137</v>
      </c>
      <c r="W22" s="346">
        <v>93</v>
      </c>
      <c r="X22" s="345">
        <v>165</v>
      </c>
      <c r="Y22" s="347">
        <v>31</v>
      </c>
      <c r="Z22" s="346">
        <v>376</v>
      </c>
      <c r="AA22" s="346">
        <v>35</v>
      </c>
      <c r="AB22" s="345">
        <v>108</v>
      </c>
      <c r="AC22" s="347">
        <v>2</v>
      </c>
      <c r="AD22" s="346">
        <v>13</v>
      </c>
      <c r="AE22" s="346">
        <v>452</v>
      </c>
      <c r="AF22" s="345">
        <v>248</v>
      </c>
      <c r="AG22" s="347">
        <v>319</v>
      </c>
      <c r="AH22" s="346">
        <v>163</v>
      </c>
      <c r="AI22" s="346">
        <v>3</v>
      </c>
      <c r="AJ22" s="345">
        <v>2</v>
      </c>
      <c r="AK22" s="347">
        <v>6</v>
      </c>
      <c r="AL22" s="346">
        <v>2</v>
      </c>
      <c r="AM22" s="346">
        <v>0</v>
      </c>
      <c r="AN22" s="345">
        <v>1567</v>
      </c>
      <c r="AO22" s="347">
        <v>18</v>
      </c>
      <c r="AP22" s="346">
        <v>164</v>
      </c>
      <c r="AQ22" s="346">
        <v>103</v>
      </c>
      <c r="AR22" s="348">
        <v>0</v>
      </c>
    </row>
    <row r="23" spans="1:44" x14ac:dyDescent="0.2">
      <c r="A23" s="342" t="s">
        <v>11</v>
      </c>
      <c r="B23" s="343" t="s">
        <v>35</v>
      </c>
      <c r="C23" s="344">
        <v>38482</v>
      </c>
      <c r="D23" s="345">
        <f t="shared" si="0"/>
        <v>7041</v>
      </c>
      <c r="E23" s="346">
        <v>10403</v>
      </c>
      <c r="F23" s="345">
        <v>3136</v>
      </c>
      <c r="G23" s="347">
        <v>1365</v>
      </c>
      <c r="H23" s="346">
        <v>567</v>
      </c>
      <c r="I23" s="346">
        <v>1357</v>
      </c>
      <c r="J23" s="345">
        <v>39</v>
      </c>
      <c r="K23" s="347">
        <v>1016</v>
      </c>
      <c r="L23" s="346">
        <v>52</v>
      </c>
      <c r="M23" s="346">
        <v>245</v>
      </c>
      <c r="N23" s="345">
        <v>1152</v>
      </c>
      <c r="O23" s="347">
        <v>725</v>
      </c>
      <c r="P23" s="345">
        <v>99</v>
      </c>
      <c r="Q23" s="347">
        <v>314</v>
      </c>
      <c r="R23" s="346">
        <v>135</v>
      </c>
      <c r="S23" s="346">
        <v>556</v>
      </c>
      <c r="T23" s="345">
        <v>309</v>
      </c>
      <c r="U23" s="347">
        <v>94</v>
      </c>
      <c r="V23" s="346">
        <v>1473</v>
      </c>
      <c r="W23" s="346">
        <v>1430</v>
      </c>
      <c r="X23" s="345">
        <v>241</v>
      </c>
      <c r="Y23" s="347">
        <v>306</v>
      </c>
      <c r="Z23" s="346">
        <v>1375</v>
      </c>
      <c r="AA23" s="346">
        <v>794</v>
      </c>
      <c r="AB23" s="345">
        <v>12</v>
      </c>
      <c r="AC23" s="347">
        <v>350</v>
      </c>
      <c r="AD23" s="346">
        <v>568</v>
      </c>
      <c r="AE23" s="346">
        <v>431</v>
      </c>
      <c r="AF23" s="345">
        <v>786</v>
      </c>
      <c r="AG23" s="347">
        <v>3</v>
      </c>
      <c r="AH23" s="346">
        <v>115</v>
      </c>
      <c r="AI23" s="346">
        <v>140</v>
      </c>
      <c r="AJ23" s="345">
        <v>96</v>
      </c>
      <c r="AK23" s="347">
        <v>112</v>
      </c>
      <c r="AL23" s="346">
        <v>916</v>
      </c>
      <c r="AM23" s="346">
        <v>22</v>
      </c>
      <c r="AN23" s="345">
        <v>140</v>
      </c>
      <c r="AO23" s="347">
        <v>365</v>
      </c>
      <c r="AP23" s="346">
        <v>181</v>
      </c>
      <c r="AQ23" s="346">
        <v>0</v>
      </c>
      <c r="AR23" s="348">
        <v>21</v>
      </c>
    </row>
    <row r="24" spans="1:44" x14ac:dyDescent="0.2">
      <c r="A24" s="342" t="s">
        <v>12</v>
      </c>
      <c r="B24" s="343" t="s">
        <v>365</v>
      </c>
      <c r="C24" s="344">
        <v>13315</v>
      </c>
      <c r="D24" s="345">
        <f t="shared" si="0"/>
        <v>3151</v>
      </c>
      <c r="E24" s="346">
        <v>474</v>
      </c>
      <c r="F24" s="345">
        <v>3386</v>
      </c>
      <c r="G24" s="347">
        <v>508</v>
      </c>
      <c r="H24" s="346">
        <v>824</v>
      </c>
      <c r="I24" s="346">
        <v>0</v>
      </c>
      <c r="J24" s="345">
        <v>0</v>
      </c>
      <c r="K24" s="347">
        <v>731</v>
      </c>
      <c r="L24" s="346">
        <v>0</v>
      </c>
      <c r="M24" s="346">
        <v>12</v>
      </c>
      <c r="N24" s="345">
        <v>41</v>
      </c>
      <c r="O24" s="347">
        <v>0</v>
      </c>
      <c r="P24" s="345">
        <v>96</v>
      </c>
      <c r="Q24" s="347">
        <v>144</v>
      </c>
      <c r="R24" s="346">
        <v>423</v>
      </c>
      <c r="S24" s="346">
        <v>0</v>
      </c>
      <c r="T24" s="345">
        <v>31</v>
      </c>
      <c r="U24" s="347">
        <v>10</v>
      </c>
      <c r="V24" s="346">
        <v>2279</v>
      </c>
      <c r="W24" s="346">
        <v>24</v>
      </c>
      <c r="X24" s="345">
        <v>200</v>
      </c>
      <c r="Y24" s="347">
        <v>0</v>
      </c>
      <c r="Z24" s="346">
        <v>12</v>
      </c>
      <c r="AA24" s="346">
        <v>0</v>
      </c>
      <c r="AB24" s="345">
        <v>0</v>
      </c>
      <c r="AC24" s="347">
        <v>89</v>
      </c>
      <c r="AD24" s="346">
        <v>0</v>
      </c>
      <c r="AE24" s="346">
        <v>661</v>
      </c>
      <c r="AF24" s="345">
        <v>8</v>
      </c>
      <c r="AG24" s="347">
        <v>15</v>
      </c>
      <c r="AH24" s="346">
        <v>0</v>
      </c>
      <c r="AI24" s="346">
        <v>79</v>
      </c>
      <c r="AJ24" s="345">
        <v>0</v>
      </c>
      <c r="AK24" s="347">
        <v>2</v>
      </c>
      <c r="AL24" s="346">
        <v>105</v>
      </c>
      <c r="AM24" s="346">
        <v>0</v>
      </c>
      <c r="AN24" s="345">
        <v>0</v>
      </c>
      <c r="AO24" s="347">
        <v>0</v>
      </c>
      <c r="AP24" s="346">
        <v>0</v>
      </c>
      <c r="AQ24" s="346">
        <v>10</v>
      </c>
      <c r="AR24" s="348">
        <v>0</v>
      </c>
    </row>
    <row r="25" spans="1:44" x14ac:dyDescent="0.2">
      <c r="A25" s="342" t="s">
        <v>13</v>
      </c>
      <c r="B25" s="343" t="s">
        <v>191</v>
      </c>
      <c r="C25" s="344">
        <v>32308</v>
      </c>
      <c r="D25" s="345">
        <f t="shared" si="0"/>
        <v>9941</v>
      </c>
      <c r="E25" s="346">
        <v>2887</v>
      </c>
      <c r="F25" s="345">
        <v>1816</v>
      </c>
      <c r="G25" s="347">
        <v>6662</v>
      </c>
      <c r="H25" s="346">
        <v>692</v>
      </c>
      <c r="I25" s="346">
        <v>105</v>
      </c>
      <c r="J25" s="345">
        <v>16</v>
      </c>
      <c r="K25" s="347">
        <v>555</v>
      </c>
      <c r="L25" s="346">
        <v>882</v>
      </c>
      <c r="M25" s="346">
        <v>287</v>
      </c>
      <c r="N25" s="345">
        <v>432</v>
      </c>
      <c r="O25" s="347">
        <v>71</v>
      </c>
      <c r="P25" s="345">
        <v>166</v>
      </c>
      <c r="Q25" s="347">
        <v>197</v>
      </c>
      <c r="R25" s="346">
        <v>544</v>
      </c>
      <c r="S25" s="346">
        <v>439</v>
      </c>
      <c r="T25" s="345">
        <v>379</v>
      </c>
      <c r="U25" s="347">
        <v>715</v>
      </c>
      <c r="V25" s="346">
        <v>671</v>
      </c>
      <c r="W25" s="346">
        <v>606</v>
      </c>
      <c r="X25" s="345">
        <v>248</v>
      </c>
      <c r="Y25" s="347">
        <v>75</v>
      </c>
      <c r="Z25" s="346">
        <v>777</v>
      </c>
      <c r="AA25" s="346">
        <v>117</v>
      </c>
      <c r="AB25" s="345">
        <v>70</v>
      </c>
      <c r="AC25" s="347">
        <v>222</v>
      </c>
      <c r="AD25" s="346">
        <v>174</v>
      </c>
      <c r="AE25" s="346">
        <v>207</v>
      </c>
      <c r="AF25" s="345">
        <v>318</v>
      </c>
      <c r="AG25" s="347">
        <v>3</v>
      </c>
      <c r="AH25" s="346">
        <v>297</v>
      </c>
      <c r="AI25" s="346">
        <v>597</v>
      </c>
      <c r="AJ25" s="345">
        <v>146</v>
      </c>
      <c r="AK25" s="347">
        <v>33</v>
      </c>
      <c r="AL25" s="346">
        <v>651</v>
      </c>
      <c r="AM25" s="346">
        <v>57</v>
      </c>
      <c r="AN25" s="345">
        <v>19</v>
      </c>
      <c r="AO25" s="347">
        <v>0</v>
      </c>
      <c r="AP25" s="346">
        <v>74</v>
      </c>
      <c r="AQ25" s="346">
        <v>132</v>
      </c>
      <c r="AR25" s="348">
        <v>28</v>
      </c>
    </row>
    <row r="26" spans="1:44" x14ac:dyDescent="0.2">
      <c r="A26" s="342" t="s">
        <v>14</v>
      </c>
      <c r="B26" s="343" t="s">
        <v>50</v>
      </c>
      <c r="C26" s="344">
        <v>35106</v>
      </c>
      <c r="D26" s="345">
        <f t="shared" si="0"/>
        <v>8818</v>
      </c>
      <c r="E26" s="346">
        <v>4915</v>
      </c>
      <c r="F26" s="345">
        <v>1451</v>
      </c>
      <c r="G26" s="347">
        <v>650</v>
      </c>
      <c r="H26" s="346">
        <v>797</v>
      </c>
      <c r="I26" s="346">
        <v>290</v>
      </c>
      <c r="J26" s="345">
        <v>165</v>
      </c>
      <c r="K26" s="347">
        <v>596</v>
      </c>
      <c r="L26" s="346">
        <v>29</v>
      </c>
      <c r="M26" s="346">
        <v>2900</v>
      </c>
      <c r="N26" s="345">
        <v>549</v>
      </c>
      <c r="O26" s="347">
        <v>163</v>
      </c>
      <c r="P26" s="345">
        <v>811</v>
      </c>
      <c r="Q26" s="347">
        <v>175</v>
      </c>
      <c r="R26" s="346">
        <v>679</v>
      </c>
      <c r="S26" s="346">
        <v>324</v>
      </c>
      <c r="T26" s="345">
        <v>177</v>
      </c>
      <c r="U26" s="347">
        <v>387</v>
      </c>
      <c r="V26" s="346">
        <v>397</v>
      </c>
      <c r="W26" s="346">
        <v>533</v>
      </c>
      <c r="X26" s="345">
        <v>432</v>
      </c>
      <c r="Y26" s="347">
        <v>338</v>
      </c>
      <c r="Z26" s="346">
        <v>1129</v>
      </c>
      <c r="AA26" s="346">
        <v>178</v>
      </c>
      <c r="AB26" s="345">
        <v>175</v>
      </c>
      <c r="AC26" s="347">
        <v>793</v>
      </c>
      <c r="AD26" s="346">
        <v>379</v>
      </c>
      <c r="AE26" s="346">
        <v>2318</v>
      </c>
      <c r="AF26" s="345">
        <v>2990</v>
      </c>
      <c r="AG26" s="347">
        <v>38</v>
      </c>
      <c r="AH26" s="346">
        <v>91</v>
      </c>
      <c r="AI26" s="346">
        <v>259</v>
      </c>
      <c r="AJ26" s="345">
        <v>28</v>
      </c>
      <c r="AK26" s="347">
        <v>158</v>
      </c>
      <c r="AL26" s="346">
        <v>603</v>
      </c>
      <c r="AM26" s="346">
        <v>55</v>
      </c>
      <c r="AN26" s="345">
        <v>153</v>
      </c>
      <c r="AO26" s="347">
        <v>76</v>
      </c>
      <c r="AP26" s="346">
        <v>46</v>
      </c>
      <c r="AQ26" s="346">
        <v>43</v>
      </c>
      <c r="AR26" s="348">
        <v>18</v>
      </c>
    </row>
    <row r="27" spans="1:44" x14ac:dyDescent="0.2">
      <c r="A27" s="342" t="s">
        <v>15</v>
      </c>
      <c r="B27" s="343" t="s">
        <v>36</v>
      </c>
      <c r="C27" s="344">
        <v>160898</v>
      </c>
      <c r="D27" s="345">
        <f t="shared" si="0"/>
        <v>39946</v>
      </c>
      <c r="E27" s="346">
        <v>24975</v>
      </c>
      <c r="F27" s="345">
        <v>16540</v>
      </c>
      <c r="G27" s="347">
        <v>5351</v>
      </c>
      <c r="H27" s="346">
        <v>8271</v>
      </c>
      <c r="I27" s="346">
        <v>1758</v>
      </c>
      <c r="J27" s="345">
        <v>990</v>
      </c>
      <c r="K27" s="347">
        <v>5172</v>
      </c>
      <c r="L27" s="346">
        <v>1246</v>
      </c>
      <c r="M27" s="346">
        <v>4190</v>
      </c>
      <c r="N27" s="345">
        <v>8789</v>
      </c>
      <c r="O27" s="347">
        <v>1269</v>
      </c>
      <c r="P27" s="345">
        <v>1232</v>
      </c>
      <c r="Q27" s="347">
        <v>3691</v>
      </c>
      <c r="R27" s="346">
        <v>2451</v>
      </c>
      <c r="S27" s="346">
        <v>4236</v>
      </c>
      <c r="T27" s="345">
        <v>2924</v>
      </c>
      <c r="U27" s="347">
        <v>1071</v>
      </c>
      <c r="V27" s="346">
        <v>1706</v>
      </c>
      <c r="W27" s="346">
        <v>1293</v>
      </c>
      <c r="X27" s="345">
        <v>1038</v>
      </c>
      <c r="Y27" s="347">
        <v>1126</v>
      </c>
      <c r="Z27" s="346">
        <v>2505</v>
      </c>
      <c r="AA27" s="346">
        <v>1937</v>
      </c>
      <c r="AB27" s="345">
        <v>1238</v>
      </c>
      <c r="AC27" s="347">
        <v>1488</v>
      </c>
      <c r="AD27" s="346">
        <v>1882</v>
      </c>
      <c r="AE27" s="346">
        <v>1242</v>
      </c>
      <c r="AF27" s="345">
        <v>2462</v>
      </c>
      <c r="AG27" s="347">
        <v>542</v>
      </c>
      <c r="AH27" s="346">
        <v>615</v>
      </c>
      <c r="AI27" s="346">
        <v>1142</v>
      </c>
      <c r="AJ27" s="345">
        <v>831</v>
      </c>
      <c r="AK27" s="347">
        <v>363</v>
      </c>
      <c r="AL27" s="346">
        <v>585</v>
      </c>
      <c r="AM27" s="346">
        <v>404</v>
      </c>
      <c r="AN27" s="345">
        <v>1129</v>
      </c>
      <c r="AO27" s="347">
        <v>404</v>
      </c>
      <c r="AP27" s="346">
        <v>899</v>
      </c>
      <c r="AQ27" s="346">
        <v>942</v>
      </c>
      <c r="AR27" s="348">
        <v>1023</v>
      </c>
    </row>
    <row r="28" spans="1:44" x14ac:dyDescent="0.2">
      <c r="A28" s="342" t="s">
        <v>16</v>
      </c>
      <c r="B28" s="343" t="s">
        <v>192</v>
      </c>
      <c r="C28" s="344">
        <v>7222</v>
      </c>
      <c r="D28" s="345">
        <f t="shared" si="0"/>
        <v>2084</v>
      </c>
      <c r="E28" s="346">
        <v>1982</v>
      </c>
      <c r="F28" s="345">
        <v>765</v>
      </c>
      <c r="G28" s="347">
        <v>179</v>
      </c>
      <c r="H28" s="346">
        <v>26</v>
      </c>
      <c r="I28" s="346">
        <v>199</v>
      </c>
      <c r="J28" s="345">
        <v>10</v>
      </c>
      <c r="K28" s="347">
        <v>0</v>
      </c>
      <c r="L28" s="346">
        <v>419</v>
      </c>
      <c r="M28" s="346">
        <v>196</v>
      </c>
      <c r="N28" s="345">
        <v>188</v>
      </c>
      <c r="O28" s="347">
        <v>250</v>
      </c>
      <c r="P28" s="345">
        <v>2</v>
      </c>
      <c r="Q28" s="347">
        <v>30</v>
      </c>
      <c r="R28" s="346">
        <v>7</v>
      </c>
      <c r="S28" s="346">
        <v>157</v>
      </c>
      <c r="T28" s="345">
        <v>0</v>
      </c>
      <c r="U28" s="347">
        <v>0</v>
      </c>
      <c r="V28" s="346">
        <v>219</v>
      </c>
      <c r="W28" s="346">
        <v>0</v>
      </c>
      <c r="X28" s="345">
        <v>17</v>
      </c>
      <c r="Y28" s="347">
        <v>3</v>
      </c>
      <c r="Z28" s="346">
        <v>23</v>
      </c>
      <c r="AA28" s="346">
        <v>1</v>
      </c>
      <c r="AB28" s="345">
        <v>223</v>
      </c>
      <c r="AC28" s="347">
        <v>9</v>
      </c>
      <c r="AD28" s="346">
        <v>17</v>
      </c>
      <c r="AE28" s="346">
        <v>143</v>
      </c>
      <c r="AF28" s="345">
        <v>3</v>
      </c>
      <c r="AG28" s="347">
        <v>13</v>
      </c>
      <c r="AH28" s="346">
        <v>0</v>
      </c>
      <c r="AI28" s="346">
        <v>0</v>
      </c>
      <c r="AJ28" s="345">
        <v>0</v>
      </c>
      <c r="AK28" s="347">
        <v>0</v>
      </c>
      <c r="AL28" s="346">
        <v>13</v>
      </c>
      <c r="AM28" s="346">
        <v>33</v>
      </c>
      <c r="AN28" s="345">
        <v>0</v>
      </c>
      <c r="AO28" s="347">
        <v>0</v>
      </c>
      <c r="AP28" s="346">
        <v>0</v>
      </c>
      <c r="AQ28" s="346">
        <v>11</v>
      </c>
      <c r="AR28" s="348">
        <v>0</v>
      </c>
    </row>
    <row r="29" spans="1:44" x14ac:dyDescent="0.2">
      <c r="A29" s="342" t="s">
        <v>17</v>
      </c>
      <c r="B29" s="343" t="s">
        <v>272</v>
      </c>
      <c r="C29" s="344">
        <v>3361</v>
      </c>
      <c r="D29" s="345">
        <f t="shared" si="0"/>
        <v>1174</v>
      </c>
      <c r="E29" s="346">
        <v>379</v>
      </c>
      <c r="F29" s="345">
        <v>382</v>
      </c>
      <c r="G29" s="347">
        <v>127</v>
      </c>
      <c r="H29" s="346">
        <v>264</v>
      </c>
      <c r="I29" s="346">
        <v>11</v>
      </c>
      <c r="J29" s="345">
        <v>64</v>
      </c>
      <c r="K29" s="347">
        <v>44</v>
      </c>
      <c r="L29" s="346">
        <v>38</v>
      </c>
      <c r="M29" s="346">
        <v>36</v>
      </c>
      <c r="N29" s="345">
        <v>131</v>
      </c>
      <c r="O29" s="347">
        <v>54</v>
      </c>
      <c r="P29" s="345">
        <v>6</v>
      </c>
      <c r="Q29" s="347">
        <v>72</v>
      </c>
      <c r="R29" s="346">
        <v>11</v>
      </c>
      <c r="S29" s="346">
        <v>119</v>
      </c>
      <c r="T29" s="345">
        <v>58</v>
      </c>
      <c r="U29" s="347">
        <v>46</v>
      </c>
      <c r="V29" s="346">
        <v>47</v>
      </c>
      <c r="W29" s="346">
        <v>7</v>
      </c>
      <c r="X29" s="345">
        <v>27</v>
      </c>
      <c r="Y29" s="347">
        <v>3</v>
      </c>
      <c r="Z29" s="346">
        <v>25</v>
      </c>
      <c r="AA29" s="346">
        <v>33</v>
      </c>
      <c r="AB29" s="345">
        <v>9</v>
      </c>
      <c r="AC29" s="347">
        <v>23</v>
      </c>
      <c r="AD29" s="346">
        <v>36</v>
      </c>
      <c r="AE29" s="346">
        <v>11</v>
      </c>
      <c r="AF29" s="345">
        <v>13</v>
      </c>
      <c r="AG29" s="347">
        <v>5</v>
      </c>
      <c r="AH29" s="346">
        <v>14</v>
      </c>
      <c r="AI29" s="346">
        <v>3</v>
      </c>
      <c r="AJ29" s="345">
        <v>11</v>
      </c>
      <c r="AK29" s="347">
        <v>5</v>
      </c>
      <c r="AL29" s="346">
        <v>7</v>
      </c>
      <c r="AM29" s="346">
        <v>8</v>
      </c>
      <c r="AN29" s="345">
        <v>4</v>
      </c>
      <c r="AO29" s="347">
        <v>39</v>
      </c>
      <c r="AP29" s="346">
        <v>8</v>
      </c>
      <c r="AQ29" s="346">
        <v>7</v>
      </c>
      <c r="AR29" s="348">
        <v>0</v>
      </c>
    </row>
    <row r="30" spans="1:44" x14ac:dyDescent="0.2">
      <c r="A30" s="342" t="s">
        <v>18</v>
      </c>
      <c r="B30" s="343" t="s">
        <v>281</v>
      </c>
      <c r="C30" s="344">
        <v>11375</v>
      </c>
      <c r="D30" s="345">
        <f t="shared" si="0"/>
        <v>3172</v>
      </c>
      <c r="E30" s="346">
        <v>1918</v>
      </c>
      <c r="F30" s="345">
        <v>1231</v>
      </c>
      <c r="G30" s="347">
        <v>410</v>
      </c>
      <c r="H30" s="346">
        <v>663</v>
      </c>
      <c r="I30" s="346">
        <v>143</v>
      </c>
      <c r="J30" s="345">
        <v>97</v>
      </c>
      <c r="K30" s="347">
        <v>199</v>
      </c>
      <c r="L30" s="346">
        <v>270</v>
      </c>
      <c r="M30" s="346">
        <v>221</v>
      </c>
      <c r="N30" s="345">
        <v>362</v>
      </c>
      <c r="O30" s="347">
        <v>248</v>
      </c>
      <c r="P30" s="345">
        <v>68</v>
      </c>
      <c r="Q30" s="347">
        <v>221</v>
      </c>
      <c r="R30" s="346">
        <v>90</v>
      </c>
      <c r="S30" s="346">
        <v>383</v>
      </c>
      <c r="T30" s="345">
        <v>166</v>
      </c>
      <c r="U30" s="347">
        <v>76</v>
      </c>
      <c r="V30" s="346">
        <v>217</v>
      </c>
      <c r="W30" s="346">
        <v>29</v>
      </c>
      <c r="X30" s="345">
        <v>76</v>
      </c>
      <c r="Y30" s="347">
        <v>44</v>
      </c>
      <c r="Z30" s="346">
        <v>106</v>
      </c>
      <c r="AA30" s="346">
        <v>93</v>
      </c>
      <c r="AB30" s="345">
        <v>92</v>
      </c>
      <c r="AC30" s="347">
        <v>74</v>
      </c>
      <c r="AD30" s="346">
        <v>60</v>
      </c>
      <c r="AE30" s="346">
        <v>108</v>
      </c>
      <c r="AF30" s="345">
        <v>121</v>
      </c>
      <c r="AG30" s="347">
        <v>48</v>
      </c>
      <c r="AH30" s="346">
        <v>3</v>
      </c>
      <c r="AI30" s="346">
        <v>30</v>
      </c>
      <c r="AJ30" s="345">
        <v>26</v>
      </c>
      <c r="AK30" s="347">
        <v>29</v>
      </c>
      <c r="AL30" s="346">
        <v>40</v>
      </c>
      <c r="AM30" s="346">
        <v>29</v>
      </c>
      <c r="AN30" s="345">
        <v>34</v>
      </c>
      <c r="AO30" s="347">
        <v>35</v>
      </c>
      <c r="AP30" s="346">
        <v>41</v>
      </c>
      <c r="AQ30" s="346">
        <v>41</v>
      </c>
      <c r="AR30" s="348">
        <v>61</v>
      </c>
    </row>
    <row r="31" spans="1:44" x14ac:dyDescent="0.2">
      <c r="A31" s="342" t="s">
        <v>19</v>
      </c>
      <c r="B31" s="343" t="s">
        <v>384</v>
      </c>
      <c r="C31" s="344">
        <v>462368</v>
      </c>
      <c r="D31" s="345">
        <f t="shared" si="0"/>
        <v>157638</v>
      </c>
      <c r="E31" s="346">
        <v>55660</v>
      </c>
      <c r="F31" s="345">
        <v>33001</v>
      </c>
      <c r="G31" s="347">
        <v>19312</v>
      </c>
      <c r="H31" s="346">
        <v>33440</v>
      </c>
      <c r="I31" s="346">
        <v>4238</v>
      </c>
      <c r="J31" s="345">
        <v>5258</v>
      </c>
      <c r="K31" s="347">
        <v>14704</v>
      </c>
      <c r="L31" s="346">
        <v>1946</v>
      </c>
      <c r="M31" s="346">
        <v>8721</v>
      </c>
      <c r="N31" s="345">
        <v>20083</v>
      </c>
      <c r="O31" s="347">
        <v>3744</v>
      </c>
      <c r="P31" s="345">
        <v>3770</v>
      </c>
      <c r="Q31" s="347">
        <v>11086</v>
      </c>
      <c r="R31" s="346">
        <v>8265</v>
      </c>
      <c r="S31" s="346">
        <v>6042</v>
      </c>
      <c r="T31" s="345">
        <v>9203</v>
      </c>
      <c r="U31" s="347">
        <v>4156</v>
      </c>
      <c r="V31" s="346">
        <v>7717</v>
      </c>
      <c r="W31" s="346">
        <v>3628</v>
      </c>
      <c r="X31" s="345">
        <v>3413</v>
      </c>
      <c r="Y31" s="347">
        <v>1893</v>
      </c>
      <c r="Z31" s="346">
        <v>4899</v>
      </c>
      <c r="AA31" s="346">
        <v>4535</v>
      </c>
      <c r="AB31" s="345">
        <v>3023</v>
      </c>
      <c r="AC31" s="347">
        <v>3609</v>
      </c>
      <c r="AD31" s="346">
        <v>2870</v>
      </c>
      <c r="AE31" s="346">
        <v>3352</v>
      </c>
      <c r="AF31" s="345">
        <v>5793</v>
      </c>
      <c r="AG31" s="347">
        <v>1989</v>
      </c>
      <c r="AH31" s="346">
        <v>1142</v>
      </c>
      <c r="AI31" s="346">
        <v>2459</v>
      </c>
      <c r="AJ31" s="345">
        <v>1432</v>
      </c>
      <c r="AK31" s="347">
        <v>546</v>
      </c>
      <c r="AL31" s="346">
        <v>2098</v>
      </c>
      <c r="AM31" s="346">
        <v>660</v>
      </c>
      <c r="AN31" s="345">
        <v>2596</v>
      </c>
      <c r="AO31" s="347">
        <v>903</v>
      </c>
      <c r="AP31" s="346">
        <v>1223</v>
      </c>
      <c r="AQ31" s="346">
        <v>1184</v>
      </c>
      <c r="AR31" s="348">
        <v>1137</v>
      </c>
    </row>
    <row r="32" spans="1:44" x14ac:dyDescent="0.2">
      <c r="A32" s="342" t="s">
        <v>20</v>
      </c>
      <c r="B32" s="343" t="s">
        <v>37</v>
      </c>
      <c r="C32" s="344">
        <v>52260</v>
      </c>
      <c r="D32" s="345">
        <f t="shared" si="0"/>
        <v>19391</v>
      </c>
      <c r="E32" s="346">
        <v>7668</v>
      </c>
      <c r="F32" s="345">
        <v>3775</v>
      </c>
      <c r="G32" s="347">
        <v>2950</v>
      </c>
      <c r="H32" s="346">
        <v>3128</v>
      </c>
      <c r="I32" s="346">
        <v>738</v>
      </c>
      <c r="J32" s="345">
        <v>800</v>
      </c>
      <c r="K32" s="347">
        <v>1116</v>
      </c>
      <c r="L32" s="346">
        <v>241</v>
      </c>
      <c r="M32" s="346">
        <v>1282</v>
      </c>
      <c r="N32" s="345">
        <v>2079</v>
      </c>
      <c r="O32" s="347">
        <v>353</v>
      </c>
      <c r="P32" s="345">
        <v>439</v>
      </c>
      <c r="Q32" s="347">
        <v>932</v>
      </c>
      <c r="R32" s="346">
        <v>490</v>
      </c>
      <c r="S32" s="346">
        <v>611</v>
      </c>
      <c r="T32" s="345">
        <v>1122</v>
      </c>
      <c r="U32" s="347">
        <v>309</v>
      </c>
      <c r="V32" s="346">
        <v>753</v>
      </c>
      <c r="W32" s="346">
        <v>303</v>
      </c>
      <c r="X32" s="345">
        <v>258</v>
      </c>
      <c r="Y32" s="347">
        <v>165</v>
      </c>
      <c r="Z32" s="346">
        <v>313</v>
      </c>
      <c r="AA32" s="346">
        <v>352</v>
      </c>
      <c r="AB32" s="345">
        <v>269</v>
      </c>
      <c r="AC32" s="347">
        <v>340</v>
      </c>
      <c r="AD32" s="346">
        <v>344</v>
      </c>
      <c r="AE32" s="346">
        <v>197</v>
      </c>
      <c r="AF32" s="345">
        <v>425</v>
      </c>
      <c r="AG32" s="347">
        <v>79</v>
      </c>
      <c r="AH32" s="346">
        <v>79</v>
      </c>
      <c r="AI32" s="346">
        <v>77</v>
      </c>
      <c r="AJ32" s="345">
        <v>87</v>
      </c>
      <c r="AK32" s="347">
        <v>25</v>
      </c>
      <c r="AL32" s="346">
        <v>208</v>
      </c>
      <c r="AM32" s="346">
        <v>48</v>
      </c>
      <c r="AN32" s="345">
        <v>153</v>
      </c>
      <c r="AO32" s="347">
        <v>62</v>
      </c>
      <c r="AP32" s="346">
        <v>84</v>
      </c>
      <c r="AQ32" s="346">
        <v>113</v>
      </c>
      <c r="AR32" s="348">
        <v>102</v>
      </c>
    </row>
    <row r="33" spans="1:45" x14ac:dyDescent="0.2">
      <c r="A33" s="342" t="s">
        <v>21</v>
      </c>
      <c r="B33" s="343" t="s">
        <v>38</v>
      </c>
      <c r="C33" s="344">
        <v>52349</v>
      </c>
      <c r="D33" s="345">
        <f t="shared" si="0"/>
        <v>20397</v>
      </c>
      <c r="E33" s="346">
        <v>4934</v>
      </c>
      <c r="F33" s="345">
        <v>5367</v>
      </c>
      <c r="G33" s="347">
        <v>2199</v>
      </c>
      <c r="H33" s="346">
        <v>5928</v>
      </c>
      <c r="I33" s="346">
        <v>251</v>
      </c>
      <c r="J33" s="345">
        <v>1478</v>
      </c>
      <c r="K33" s="347">
        <v>1727</v>
      </c>
      <c r="L33" s="346">
        <v>141</v>
      </c>
      <c r="M33" s="346">
        <v>422</v>
      </c>
      <c r="N33" s="345">
        <v>1870</v>
      </c>
      <c r="O33" s="347">
        <v>180</v>
      </c>
      <c r="P33" s="345">
        <v>137</v>
      </c>
      <c r="Q33" s="347">
        <v>2097</v>
      </c>
      <c r="R33" s="346">
        <v>390</v>
      </c>
      <c r="S33" s="346">
        <v>490</v>
      </c>
      <c r="T33" s="345">
        <v>1169</v>
      </c>
      <c r="U33" s="347">
        <v>166</v>
      </c>
      <c r="V33" s="346">
        <v>745</v>
      </c>
      <c r="W33" s="346">
        <v>113</v>
      </c>
      <c r="X33" s="345">
        <v>148</v>
      </c>
      <c r="Y33" s="347">
        <v>44</v>
      </c>
      <c r="Z33" s="346">
        <v>216</v>
      </c>
      <c r="AA33" s="346">
        <v>184</v>
      </c>
      <c r="AB33" s="345">
        <v>95</v>
      </c>
      <c r="AC33" s="347">
        <v>179</v>
      </c>
      <c r="AD33" s="346">
        <v>77</v>
      </c>
      <c r="AE33" s="346">
        <v>228</v>
      </c>
      <c r="AF33" s="345">
        <v>233</v>
      </c>
      <c r="AG33" s="347">
        <v>83</v>
      </c>
      <c r="AH33" s="346">
        <v>32</v>
      </c>
      <c r="AI33" s="346">
        <v>102</v>
      </c>
      <c r="AJ33" s="345">
        <v>154</v>
      </c>
      <c r="AK33" s="347">
        <v>9</v>
      </c>
      <c r="AL33" s="346">
        <v>84</v>
      </c>
      <c r="AM33" s="346">
        <v>18</v>
      </c>
      <c r="AN33" s="345">
        <v>143</v>
      </c>
      <c r="AO33" s="347">
        <v>55</v>
      </c>
      <c r="AP33" s="346">
        <v>29</v>
      </c>
      <c r="AQ33" s="346">
        <v>15</v>
      </c>
      <c r="AR33" s="348">
        <v>20</v>
      </c>
    </row>
    <row r="34" spans="1:45" x14ac:dyDescent="0.2">
      <c r="A34" s="342" t="s">
        <v>22</v>
      </c>
      <c r="B34" s="343" t="s">
        <v>535</v>
      </c>
      <c r="C34" s="344">
        <v>146857</v>
      </c>
      <c r="D34" s="345">
        <f t="shared" si="0"/>
        <v>58372</v>
      </c>
      <c r="E34" s="346">
        <v>16419</v>
      </c>
      <c r="F34" s="345">
        <v>13991</v>
      </c>
      <c r="G34" s="347">
        <v>4784</v>
      </c>
      <c r="H34" s="346">
        <v>10779</v>
      </c>
      <c r="I34" s="346">
        <v>684</v>
      </c>
      <c r="J34" s="345">
        <v>738</v>
      </c>
      <c r="K34" s="347">
        <v>4655</v>
      </c>
      <c r="L34" s="346">
        <v>526</v>
      </c>
      <c r="M34" s="346">
        <v>1177</v>
      </c>
      <c r="N34" s="345">
        <v>5450</v>
      </c>
      <c r="O34" s="347">
        <v>866</v>
      </c>
      <c r="P34" s="345">
        <v>999</v>
      </c>
      <c r="Q34" s="347">
        <v>2236</v>
      </c>
      <c r="R34" s="346">
        <v>1997</v>
      </c>
      <c r="S34" s="346">
        <v>1799</v>
      </c>
      <c r="T34" s="345">
        <v>1811</v>
      </c>
      <c r="U34" s="347">
        <v>1361</v>
      </c>
      <c r="V34" s="346">
        <v>1718</v>
      </c>
      <c r="W34" s="346">
        <v>1983</v>
      </c>
      <c r="X34" s="345">
        <v>846</v>
      </c>
      <c r="Y34" s="347">
        <v>580</v>
      </c>
      <c r="Z34" s="346">
        <v>1473</v>
      </c>
      <c r="AA34" s="346">
        <v>927</v>
      </c>
      <c r="AB34" s="345">
        <v>645</v>
      </c>
      <c r="AC34" s="347">
        <v>769</v>
      </c>
      <c r="AD34" s="346">
        <v>542</v>
      </c>
      <c r="AE34" s="346">
        <v>1367</v>
      </c>
      <c r="AF34" s="345">
        <v>1973</v>
      </c>
      <c r="AG34" s="347">
        <v>347</v>
      </c>
      <c r="AH34" s="346">
        <v>291</v>
      </c>
      <c r="AI34" s="346">
        <v>1199</v>
      </c>
      <c r="AJ34" s="345">
        <v>702</v>
      </c>
      <c r="AK34" s="347">
        <v>182</v>
      </c>
      <c r="AL34" s="346">
        <v>957</v>
      </c>
      <c r="AM34" s="346">
        <v>317</v>
      </c>
      <c r="AN34" s="345">
        <v>755</v>
      </c>
      <c r="AO34" s="347">
        <v>180</v>
      </c>
      <c r="AP34" s="346">
        <v>166</v>
      </c>
      <c r="AQ34" s="346">
        <v>155</v>
      </c>
      <c r="AR34" s="348">
        <v>139</v>
      </c>
    </row>
    <row r="35" spans="1:45" x14ac:dyDescent="0.2">
      <c r="A35" s="342" t="s">
        <v>23</v>
      </c>
      <c r="B35" s="343" t="s">
        <v>193</v>
      </c>
      <c r="C35" s="344">
        <v>29908</v>
      </c>
      <c r="D35" s="345">
        <f t="shared" si="0"/>
        <v>14890</v>
      </c>
      <c r="E35" s="346">
        <v>2790</v>
      </c>
      <c r="F35" s="345">
        <v>3249</v>
      </c>
      <c r="G35" s="347">
        <v>1499</v>
      </c>
      <c r="H35" s="346">
        <v>1884</v>
      </c>
      <c r="I35" s="346">
        <v>126</v>
      </c>
      <c r="J35" s="345">
        <v>253</v>
      </c>
      <c r="K35" s="347">
        <v>857</v>
      </c>
      <c r="L35" s="346">
        <v>55</v>
      </c>
      <c r="M35" s="346">
        <v>283</v>
      </c>
      <c r="N35" s="345">
        <v>844</v>
      </c>
      <c r="O35" s="347">
        <v>42</v>
      </c>
      <c r="P35" s="345">
        <v>58</v>
      </c>
      <c r="Q35" s="347">
        <v>576</v>
      </c>
      <c r="R35" s="346">
        <v>61</v>
      </c>
      <c r="S35" s="346">
        <v>588</v>
      </c>
      <c r="T35" s="345">
        <v>233</v>
      </c>
      <c r="U35" s="347">
        <v>49</v>
      </c>
      <c r="V35" s="346">
        <v>841</v>
      </c>
      <c r="W35" s="346">
        <v>41</v>
      </c>
      <c r="X35" s="345">
        <v>50</v>
      </c>
      <c r="Y35" s="347">
        <v>45</v>
      </c>
      <c r="Z35" s="346">
        <v>91</v>
      </c>
      <c r="AA35" s="346">
        <v>42</v>
      </c>
      <c r="AB35" s="345">
        <v>40</v>
      </c>
      <c r="AC35" s="347">
        <v>22</v>
      </c>
      <c r="AD35" s="346">
        <v>22</v>
      </c>
      <c r="AE35" s="346">
        <v>72</v>
      </c>
      <c r="AF35" s="345">
        <v>60</v>
      </c>
      <c r="AG35" s="347">
        <v>36</v>
      </c>
      <c r="AH35" s="346">
        <v>11</v>
      </c>
      <c r="AI35" s="346">
        <v>28</v>
      </c>
      <c r="AJ35" s="345">
        <v>24</v>
      </c>
      <c r="AK35" s="347">
        <v>10</v>
      </c>
      <c r="AL35" s="346">
        <v>14</v>
      </c>
      <c r="AM35" s="346">
        <v>13</v>
      </c>
      <c r="AN35" s="345">
        <v>45</v>
      </c>
      <c r="AO35" s="347">
        <v>13</v>
      </c>
      <c r="AP35" s="346">
        <v>18</v>
      </c>
      <c r="AQ35" s="346">
        <v>15</v>
      </c>
      <c r="AR35" s="348">
        <v>18</v>
      </c>
    </row>
    <row r="36" spans="1:45" x14ac:dyDescent="0.2">
      <c r="A36" s="342" t="s">
        <v>24</v>
      </c>
      <c r="B36" s="343" t="s">
        <v>39</v>
      </c>
      <c r="C36" s="344">
        <v>66571</v>
      </c>
      <c r="D36" s="345">
        <f t="shared" si="0"/>
        <v>21457</v>
      </c>
      <c r="E36" s="346">
        <v>5675</v>
      </c>
      <c r="F36" s="345">
        <v>3806</v>
      </c>
      <c r="G36" s="347">
        <v>3174</v>
      </c>
      <c r="H36" s="346">
        <v>3719</v>
      </c>
      <c r="I36" s="346">
        <v>904</v>
      </c>
      <c r="J36" s="345">
        <v>1158</v>
      </c>
      <c r="K36" s="347">
        <v>5057</v>
      </c>
      <c r="L36" s="346">
        <v>467</v>
      </c>
      <c r="M36" s="346">
        <v>1455</v>
      </c>
      <c r="N36" s="345">
        <v>2835</v>
      </c>
      <c r="O36" s="347">
        <v>532</v>
      </c>
      <c r="P36" s="345">
        <v>521</v>
      </c>
      <c r="Q36" s="347">
        <v>1746</v>
      </c>
      <c r="R36" s="346">
        <v>778</v>
      </c>
      <c r="S36" s="346">
        <v>863</v>
      </c>
      <c r="T36" s="345">
        <v>1203</v>
      </c>
      <c r="U36" s="347">
        <v>857</v>
      </c>
      <c r="V36" s="346">
        <v>976</v>
      </c>
      <c r="W36" s="346">
        <v>507</v>
      </c>
      <c r="X36" s="345">
        <v>589</v>
      </c>
      <c r="Y36" s="347">
        <v>409</v>
      </c>
      <c r="Z36" s="346">
        <v>907</v>
      </c>
      <c r="AA36" s="346">
        <v>508</v>
      </c>
      <c r="AB36" s="345">
        <v>545</v>
      </c>
      <c r="AC36" s="347">
        <v>572</v>
      </c>
      <c r="AD36" s="346">
        <v>599</v>
      </c>
      <c r="AE36" s="346">
        <v>850</v>
      </c>
      <c r="AF36" s="345">
        <v>913</v>
      </c>
      <c r="AG36" s="347">
        <v>261</v>
      </c>
      <c r="AH36" s="346">
        <v>237</v>
      </c>
      <c r="AI36" s="346">
        <v>228</v>
      </c>
      <c r="AJ36" s="345">
        <v>224</v>
      </c>
      <c r="AK36" s="347">
        <v>110</v>
      </c>
      <c r="AL36" s="346">
        <v>281</v>
      </c>
      <c r="AM36" s="346">
        <v>148</v>
      </c>
      <c r="AN36" s="345">
        <v>209</v>
      </c>
      <c r="AO36" s="347">
        <v>350</v>
      </c>
      <c r="AP36" s="346">
        <v>305</v>
      </c>
      <c r="AQ36" s="346">
        <v>344</v>
      </c>
      <c r="AR36" s="348">
        <v>292</v>
      </c>
    </row>
    <row r="37" spans="1:45" x14ac:dyDescent="0.2">
      <c r="A37" s="342" t="s">
        <v>25</v>
      </c>
      <c r="B37" s="343" t="s">
        <v>40</v>
      </c>
      <c r="C37" s="344">
        <v>138126</v>
      </c>
      <c r="D37" s="345">
        <f t="shared" si="0"/>
        <v>43795</v>
      </c>
      <c r="E37" s="346">
        <v>12968</v>
      </c>
      <c r="F37" s="345">
        <v>7577</v>
      </c>
      <c r="G37" s="347">
        <v>5322</v>
      </c>
      <c r="H37" s="346">
        <v>16151</v>
      </c>
      <c r="I37" s="346">
        <v>1121</v>
      </c>
      <c r="J37" s="345">
        <v>2875</v>
      </c>
      <c r="K37" s="347">
        <v>3760</v>
      </c>
      <c r="L37" s="346">
        <v>801</v>
      </c>
      <c r="M37" s="346">
        <v>2473</v>
      </c>
      <c r="N37" s="345">
        <v>4941</v>
      </c>
      <c r="O37" s="347">
        <v>1206</v>
      </c>
      <c r="P37" s="345">
        <v>950</v>
      </c>
      <c r="Q37" s="347">
        <v>4818</v>
      </c>
      <c r="R37" s="346">
        <v>1783</v>
      </c>
      <c r="S37" s="346">
        <v>1571</v>
      </c>
      <c r="T37" s="345">
        <v>2837</v>
      </c>
      <c r="U37" s="347">
        <v>931</v>
      </c>
      <c r="V37" s="346">
        <v>3683</v>
      </c>
      <c r="W37" s="346">
        <v>1038</v>
      </c>
      <c r="X37" s="345">
        <v>1159</v>
      </c>
      <c r="Y37" s="347">
        <v>608</v>
      </c>
      <c r="Z37" s="346">
        <v>1894</v>
      </c>
      <c r="AA37" s="346">
        <v>991</v>
      </c>
      <c r="AB37" s="345">
        <v>918</v>
      </c>
      <c r="AC37" s="347">
        <v>1045</v>
      </c>
      <c r="AD37" s="346">
        <v>957</v>
      </c>
      <c r="AE37" s="346">
        <v>1412</v>
      </c>
      <c r="AF37" s="345">
        <v>1939</v>
      </c>
      <c r="AG37" s="347">
        <v>770</v>
      </c>
      <c r="AH37" s="346">
        <v>637</v>
      </c>
      <c r="AI37" s="346">
        <v>716</v>
      </c>
      <c r="AJ37" s="345">
        <v>766</v>
      </c>
      <c r="AK37" s="347">
        <v>305</v>
      </c>
      <c r="AL37" s="346">
        <v>561</v>
      </c>
      <c r="AM37" s="346">
        <v>250</v>
      </c>
      <c r="AN37" s="345">
        <v>557</v>
      </c>
      <c r="AO37" s="347">
        <v>649</v>
      </c>
      <c r="AP37" s="346">
        <v>398</v>
      </c>
      <c r="AQ37" s="346">
        <v>625</v>
      </c>
      <c r="AR37" s="348">
        <v>368</v>
      </c>
    </row>
    <row r="38" spans="1:45" x14ac:dyDescent="0.2">
      <c r="A38" s="342" t="s">
        <v>26</v>
      </c>
      <c r="B38" s="343" t="s">
        <v>481</v>
      </c>
      <c r="C38" s="344">
        <v>297763</v>
      </c>
      <c r="D38" s="345">
        <f t="shared" si="0"/>
        <v>88946</v>
      </c>
      <c r="E38" s="346">
        <v>29406</v>
      </c>
      <c r="F38" s="345">
        <v>23893</v>
      </c>
      <c r="G38" s="347">
        <v>15856</v>
      </c>
      <c r="H38" s="346">
        <v>23984</v>
      </c>
      <c r="I38" s="346">
        <v>3407</v>
      </c>
      <c r="J38" s="345">
        <v>4333</v>
      </c>
      <c r="K38" s="347">
        <v>9314</v>
      </c>
      <c r="L38" s="346">
        <v>1963</v>
      </c>
      <c r="M38" s="346">
        <v>4830</v>
      </c>
      <c r="N38" s="345">
        <v>13053</v>
      </c>
      <c r="O38" s="347">
        <v>3234</v>
      </c>
      <c r="P38" s="345">
        <v>2394</v>
      </c>
      <c r="Q38" s="347">
        <v>11091</v>
      </c>
      <c r="R38" s="346">
        <v>4394</v>
      </c>
      <c r="S38" s="346">
        <v>3774</v>
      </c>
      <c r="T38" s="345">
        <v>8092</v>
      </c>
      <c r="U38" s="347">
        <v>3462</v>
      </c>
      <c r="V38" s="346">
        <v>5844</v>
      </c>
      <c r="W38" s="346">
        <v>2145</v>
      </c>
      <c r="X38" s="345">
        <v>2225</v>
      </c>
      <c r="Y38" s="347">
        <v>1968</v>
      </c>
      <c r="Z38" s="346">
        <v>3593</v>
      </c>
      <c r="AA38" s="346">
        <v>2285</v>
      </c>
      <c r="AB38" s="345">
        <v>1857</v>
      </c>
      <c r="AC38" s="347">
        <v>2560</v>
      </c>
      <c r="AD38" s="346">
        <v>2029</v>
      </c>
      <c r="AE38" s="346">
        <v>1810</v>
      </c>
      <c r="AF38" s="345">
        <v>4086</v>
      </c>
      <c r="AG38" s="347">
        <v>1453</v>
      </c>
      <c r="AH38" s="346">
        <v>1134</v>
      </c>
      <c r="AI38" s="346">
        <v>1621</v>
      </c>
      <c r="AJ38" s="345">
        <v>1027</v>
      </c>
      <c r="AK38" s="347">
        <v>332</v>
      </c>
      <c r="AL38" s="346">
        <v>1054</v>
      </c>
      <c r="AM38" s="346">
        <v>655</v>
      </c>
      <c r="AN38" s="345">
        <v>1084</v>
      </c>
      <c r="AO38" s="347">
        <v>710</v>
      </c>
      <c r="AP38" s="346">
        <v>1446</v>
      </c>
      <c r="AQ38" s="346">
        <v>767</v>
      </c>
      <c r="AR38" s="348">
        <v>652</v>
      </c>
    </row>
    <row r="39" spans="1:45" x14ac:dyDescent="0.2">
      <c r="A39" s="342" t="s">
        <v>51</v>
      </c>
      <c r="B39" s="343" t="s">
        <v>536</v>
      </c>
      <c r="C39" s="344">
        <v>24412</v>
      </c>
      <c r="D39" s="345">
        <f t="shared" si="0"/>
        <v>7105</v>
      </c>
      <c r="E39" s="346">
        <v>2880</v>
      </c>
      <c r="F39" s="345">
        <v>943</v>
      </c>
      <c r="G39" s="347">
        <v>900</v>
      </c>
      <c r="H39" s="346">
        <v>1300</v>
      </c>
      <c r="I39" s="346">
        <v>340</v>
      </c>
      <c r="J39" s="345">
        <v>185</v>
      </c>
      <c r="K39" s="347">
        <v>528</v>
      </c>
      <c r="L39" s="346">
        <v>183</v>
      </c>
      <c r="M39" s="346">
        <v>721</v>
      </c>
      <c r="N39" s="345">
        <v>924</v>
      </c>
      <c r="O39" s="347">
        <v>301</v>
      </c>
      <c r="P39" s="345">
        <v>345</v>
      </c>
      <c r="Q39" s="347">
        <v>591</v>
      </c>
      <c r="R39" s="346">
        <v>414</v>
      </c>
      <c r="S39" s="346">
        <v>357</v>
      </c>
      <c r="T39" s="345">
        <v>316</v>
      </c>
      <c r="U39" s="347">
        <v>257</v>
      </c>
      <c r="V39" s="346">
        <v>504</v>
      </c>
      <c r="W39" s="346">
        <v>317</v>
      </c>
      <c r="X39" s="345">
        <v>325</v>
      </c>
      <c r="Y39" s="347">
        <v>245</v>
      </c>
      <c r="Z39" s="346">
        <v>629</v>
      </c>
      <c r="AA39" s="346">
        <v>432</v>
      </c>
      <c r="AB39" s="345">
        <v>287</v>
      </c>
      <c r="AC39" s="347">
        <v>432</v>
      </c>
      <c r="AD39" s="346">
        <v>372</v>
      </c>
      <c r="AE39" s="346">
        <v>321</v>
      </c>
      <c r="AF39" s="345">
        <v>555</v>
      </c>
      <c r="AG39" s="347">
        <v>71</v>
      </c>
      <c r="AH39" s="346">
        <v>199</v>
      </c>
      <c r="AI39" s="346">
        <v>97</v>
      </c>
      <c r="AJ39" s="345">
        <v>92</v>
      </c>
      <c r="AK39" s="347">
        <v>69</v>
      </c>
      <c r="AL39" s="346">
        <v>115</v>
      </c>
      <c r="AM39" s="346">
        <v>112</v>
      </c>
      <c r="AN39" s="345">
        <v>81</v>
      </c>
      <c r="AO39" s="347">
        <v>108</v>
      </c>
      <c r="AP39" s="346">
        <v>149</v>
      </c>
      <c r="AQ39" s="346">
        <v>159</v>
      </c>
      <c r="AR39" s="348">
        <v>151</v>
      </c>
    </row>
    <row r="40" spans="1:45" x14ac:dyDescent="0.2">
      <c r="A40" s="342" t="s">
        <v>194</v>
      </c>
      <c r="B40" s="343" t="s">
        <v>41</v>
      </c>
      <c r="C40" s="344">
        <v>223814</v>
      </c>
      <c r="D40" s="345">
        <f t="shared" si="0"/>
        <v>82167</v>
      </c>
      <c r="E40" s="346">
        <v>23856</v>
      </c>
      <c r="F40" s="345">
        <v>20433</v>
      </c>
      <c r="G40" s="347">
        <v>10079</v>
      </c>
      <c r="H40" s="346">
        <v>13233</v>
      </c>
      <c r="I40" s="346">
        <v>1516</v>
      </c>
      <c r="J40" s="345">
        <v>3636</v>
      </c>
      <c r="K40" s="347">
        <v>4949</v>
      </c>
      <c r="L40" s="346">
        <v>933</v>
      </c>
      <c r="M40" s="346">
        <v>3211</v>
      </c>
      <c r="N40" s="345">
        <v>8567</v>
      </c>
      <c r="O40" s="347">
        <v>1103</v>
      </c>
      <c r="P40" s="345">
        <v>1505</v>
      </c>
      <c r="Q40" s="347">
        <v>6040</v>
      </c>
      <c r="R40" s="346">
        <v>1641</v>
      </c>
      <c r="S40" s="346">
        <v>11242</v>
      </c>
      <c r="T40" s="345">
        <v>3538</v>
      </c>
      <c r="U40" s="347">
        <v>1099</v>
      </c>
      <c r="V40" s="346">
        <v>3286</v>
      </c>
      <c r="W40" s="346">
        <v>1778</v>
      </c>
      <c r="X40" s="345">
        <v>1021</v>
      </c>
      <c r="Y40" s="347">
        <v>787</v>
      </c>
      <c r="Z40" s="346">
        <v>1865</v>
      </c>
      <c r="AA40" s="346">
        <v>953</v>
      </c>
      <c r="AB40" s="345">
        <v>1147</v>
      </c>
      <c r="AC40" s="347">
        <v>746</v>
      </c>
      <c r="AD40" s="346">
        <v>1017</v>
      </c>
      <c r="AE40" s="346">
        <v>1255</v>
      </c>
      <c r="AF40" s="345">
        <v>2642</v>
      </c>
      <c r="AG40" s="347">
        <v>617</v>
      </c>
      <c r="AH40" s="346">
        <v>461</v>
      </c>
      <c r="AI40" s="346">
        <v>769</v>
      </c>
      <c r="AJ40" s="345">
        <v>1621</v>
      </c>
      <c r="AK40" s="347">
        <v>227</v>
      </c>
      <c r="AL40" s="346">
        <v>479</v>
      </c>
      <c r="AM40" s="346">
        <v>142</v>
      </c>
      <c r="AN40" s="345">
        <v>566</v>
      </c>
      <c r="AO40" s="347">
        <v>624</v>
      </c>
      <c r="AP40" s="346">
        <v>2089</v>
      </c>
      <c r="AQ40" s="346">
        <v>390</v>
      </c>
      <c r="AR40" s="348">
        <v>584</v>
      </c>
    </row>
    <row r="41" spans="1:45" x14ac:dyDescent="0.2">
      <c r="A41" s="342" t="s">
        <v>200</v>
      </c>
      <c r="B41" s="343" t="s">
        <v>42</v>
      </c>
      <c r="C41" s="344">
        <v>341198</v>
      </c>
      <c r="D41" s="345">
        <f>C41-SUM(E41:AR41)</f>
        <v>114877</v>
      </c>
      <c r="E41" s="346">
        <v>35465</v>
      </c>
      <c r="F41" s="345">
        <v>27676</v>
      </c>
      <c r="G41" s="347">
        <v>15061</v>
      </c>
      <c r="H41" s="346">
        <v>27050</v>
      </c>
      <c r="I41" s="346">
        <v>3759</v>
      </c>
      <c r="J41" s="345">
        <v>4521</v>
      </c>
      <c r="K41" s="347">
        <v>9834</v>
      </c>
      <c r="L41" s="346">
        <v>1549</v>
      </c>
      <c r="M41" s="346">
        <v>7789</v>
      </c>
      <c r="N41" s="345">
        <v>13853</v>
      </c>
      <c r="O41" s="347">
        <v>2911</v>
      </c>
      <c r="P41" s="345">
        <v>2566</v>
      </c>
      <c r="Q41" s="347">
        <v>9760</v>
      </c>
      <c r="R41" s="346">
        <v>5091</v>
      </c>
      <c r="S41" s="346">
        <v>4340</v>
      </c>
      <c r="T41" s="345">
        <v>6066</v>
      </c>
      <c r="U41" s="347">
        <v>2737</v>
      </c>
      <c r="V41" s="346">
        <v>6638</v>
      </c>
      <c r="W41" s="346">
        <v>2283</v>
      </c>
      <c r="X41" s="345">
        <v>2907</v>
      </c>
      <c r="Y41" s="347">
        <v>1372</v>
      </c>
      <c r="Z41" s="346">
        <v>3235</v>
      </c>
      <c r="AA41" s="346">
        <v>3319</v>
      </c>
      <c r="AB41" s="345">
        <v>1890</v>
      </c>
      <c r="AC41" s="347">
        <v>3548</v>
      </c>
      <c r="AD41" s="346">
        <v>1930</v>
      </c>
      <c r="AE41" s="346">
        <v>3326</v>
      </c>
      <c r="AF41" s="345">
        <v>3672</v>
      </c>
      <c r="AG41" s="347">
        <v>1048</v>
      </c>
      <c r="AH41" s="346">
        <v>996</v>
      </c>
      <c r="AI41" s="346">
        <v>1300</v>
      </c>
      <c r="AJ41" s="345">
        <v>1257</v>
      </c>
      <c r="AK41" s="347">
        <v>394</v>
      </c>
      <c r="AL41" s="346">
        <v>1284</v>
      </c>
      <c r="AM41" s="346">
        <v>513</v>
      </c>
      <c r="AN41" s="345">
        <v>1311</v>
      </c>
      <c r="AO41" s="347">
        <v>652</v>
      </c>
      <c r="AP41" s="346">
        <v>973</v>
      </c>
      <c r="AQ41" s="346">
        <v>1192</v>
      </c>
      <c r="AR41" s="348">
        <v>1253</v>
      </c>
    </row>
    <row r="42" spans="1:45" x14ac:dyDescent="0.2">
      <c r="A42" s="342" t="s">
        <v>201</v>
      </c>
      <c r="B42" s="343" t="s">
        <v>282</v>
      </c>
      <c r="C42" s="344">
        <v>0</v>
      </c>
      <c r="D42" s="345">
        <v>0</v>
      </c>
      <c r="E42" s="346">
        <v>0</v>
      </c>
      <c r="F42" s="345">
        <v>0</v>
      </c>
      <c r="G42" s="347">
        <v>0</v>
      </c>
      <c r="H42" s="346">
        <v>0</v>
      </c>
      <c r="I42" s="346">
        <v>0</v>
      </c>
      <c r="J42" s="345">
        <v>0</v>
      </c>
      <c r="K42" s="347">
        <v>0</v>
      </c>
      <c r="L42" s="346">
        <v>0</v>
      </c>
      <c r="M42" s="346">
        <v>0</v>
      </c>
      <c r="N42" s="345">
        <v>0</v>
      </c>
      <c r="O42" s="347">
        <v>0</v>
      </c>
      <c r="P42" s="345">
        <v>0</v>
      </c>
      <c r="Q42" s="347">
        <v>0</v>
      </c>
      <c r="R42" s="346">
        <v>0</v>
      </c>
      <c r="S42" s="346">
        <v>0</v>
      </c>
      <c r="T42" s="345">
        <v>0</v>
      </c>
      <c r="U42" s="347">
        <v>0</v>
      </c>
      <c r="V42" s="346">
        <v>0</v>
      </c>
      <c r="W42" s="346">
        <v>0</v>
      </c>
      <c r="X42" s="345">
        <v>0</v>
      </c>
      <c r="Y42" s="347">
        <v>0</v>
      </c>
      <c r="Z42" s="346">
        <v>0</v>
      </c>
      <c r="AA42" s="346">
        <v>0</v>
      </c>
      <c r="AB42" s="345">
        <v>0</v>
      </c>
      <c r="AC42" s="347">
        <v>0</v>
      </c>
      <c r="AD42" s="346">
        <v>0</v>
      </c>
      <c r="AE42" s="346">
        <v>0</v>
      </c>
      <c r="AF42" s="345">
        <v>0</v>
      </c>
      <c r="AG42" s="347">
        <v>0</v>
      </c>
      <c r="AH42" s="346">
        <v>0</v>
      </c>
      <c r="AI42" s="346">
        <v>0</v>
      </c>
      <c r="AJ42" s="345">
        <v>0</v>
      </c>
      <c r="AK42" s="347">
        <v>0</v>
      </c>
      <c r="AL42" s="346">
        <v>0</v>
      </c>
      <c r="AM42" s="346">
        <v>0</v>
      </c>
      <c r="AN42" s="345">
        <v>0</v>
      </c>
      <c r="AO42" s="347">
        <v>0</v>
      </c>
      <c r="AP42" s="346">
        <v>0</v>
      </c>
      <c r="AQ42" s="346">
        <v>0</v>
      </c>
      <c r="AR42" s="348">
        <v>0</v>
      </c>
      <c r="AS42" s="329" t="s">
        <v>537</v>
      </c>
    </row>
    <row r="43" spans="1:45" x14ac:dyDescent="0.2">
      <c r="A43" s="342" t="s">
        <v>202</v>
      </c>
      <c r="B43" s="343" t="s">
        <v>283</v>
      </c>
      <c r="C43" s="344">
        <v>434</v>
      </c>
      <c r="D43" s="345">
        <f>C43-SUM(E43:AR43)</f>
        <v>110</v>
      </c>
      <c r="E43" s="346">
        <v>42</v>
      </c>
      <c r="F43" s="345">
        <v>18</v>
      </c>
      <c r="G43" s="347">
        <v>21</v>
      </c>
      <c r="H43" s="346">
        <v>53</v>
      </c>
      <c r="I43" s="346">
        <v>2</v>
      </c>
      <c r="J43" s="345">
        <v>14</v>
      </c>
      <c r="K43" s="347">
        <v>13</v>
      </c>
      <c r="L43" s="346">
        <v>2</v>
      </c>
      <c r="M43" s="346">
        <v>9</v>
      </c>
      <c r="N43" s="345">
        <v>23</v>
      </c>
      <c r="O43" s="347">
        <v>2</v>
      </c>
      <c r="P43" s="345">
        <v>3</v>
      </c>
      <c r="Q43" s="347">
        <v>17</v>
      </c>
      <c r="R43" s="346">
        <v>6</v>
      </c>
      <c r="S43" s="346">
        <v>8</v>
      </c>
      <c r="T43" s="345">
        <v>12</v>
      </c>
      <c r="U43" s="347">
        <v>3</v>
      </c>
      <c r="V43" s="346">
        <v>12</v>
      </c>
      <c r="W43" s="346">
        <v>4</v>
      </c>
      <c r="X43" s="345">
        <v>5</v>
      </c>
      <c r="Y43" s="347">
        <v>2</v>
      </c>
      <c r="Z43" s="346">
        <v>6</v>
      </c>
      <c r="AA43" s="346">
        <v>5</v>
      </c>
      <c r="AB43" s="345">
        <v>2</v>
      </c>
      <c r="AC43" s="347">
        <v>4</v>
      </c>
      <c r="AD43" s="346">
        <v>3</v>
      </c>
      <c r="AE43" s="346">
        <v>5</v>
      </c>
      <c r="AF43" s="345">
        <v>7</v>
      </c>
      <c r="AG43" s="347">
        <v>3</v>
      </c>
      <c r="AH43" s="346">
        <v>2</v>
      </c>
      <c r="AI43" s="346">
        <v>2</v>
      </c>
      <c r="AJ43" s="345">
        <v>3</v>
      </c>
      <c r="AK43" s="347">
        <v>0</v>
      </c>
      <c r="AL43" s="346">
        <v>2</v>
      </c>
      <c r="AM43" s="346">
        <v>1</v>
      </c>
      <c r="AN43" s="345">
        <v>2</v>
      </c>
      <c r="AO43" s="347">
        <v>2</v>
      </c>
      <c r="AP43" s="346">
        <v>1</v>
      </c>
      <c r="AQ43" s="346">
        <v>2</v>
      </c>
      <c r="AR43" s="348">
        <v>1</v>
      </c>
    </row>
    <row r="44" spans="1:45" x14ac:dyDescent="0.2">
      <c r="A44" s="349"/>
      <c r="B44" s="350" t="s">
        <v>538</v>
      </c>
      <c r="C44" s="351">
        <f>SUM(C5:C43)</f>
        <v>2516012</v>
      </c>
      <c r="D44" s="352">
        <f>SUM(D5:D43)</f>
        <v>773646</v>
      </c>
      <c r="E44" s="353">
        <f t="shared" ref="E44:AR44" si="1">SUM(E5:E43)</f>
        <v>286690</v>
      </c>
      <c r="F44" s="352">
        <f t="shared" si="1"/>
        <v>205034</v>
      </c>
      <c r="G44" s="354">
        <f t="shared" si="1"/>
        <v>114013</v>
      </c>
      <c r="H44" s="353">
        <f t="shared" si="1"/>
        <v>163870</v>
      </c>
      <c r="I44" s="353">
        <f t="shared" si="1"/>
        <v>25369</v>
      </c>
      <c r="J44" s="352">
        <f t="shared" si="1"/>
        <v>27463</v>
      </c>
      <c r="K44" s="354">
        <f t="shared" si="1"/>
        <v>79497</v>
      </c>
      <c r="L44" s="353">
        <f t="shared" si="1"/>
        <v>14190</v>
      </c>
      <c r="M44" s="353">
        <f t="shared" si="1"/>
        <v>48548</v>
      </c>
      <c r="N44" s="352">
        <f t="shared" si="1"/>
        <v>105721</v>
      </c>
      <c r="O44" s="354">
        <f t="shared" si="1"/>
        <v>22533</v>
      </c>
      <c r="P44" s="352">
        <f t="shared" si="1"/>
        <v>20121</v>
      </c>
      <c r="Q44" s="354">
        <f t="shared" si="1"/>
        <v>60589</v>
      </c>
      <c r="R44" s="353">
        <f t="shared" si="1"/>
        <v>39078</v>
      </c>
      <c r="S44" s="353">
        <f t="shared" si="1"/>
        <v>52735</v>
      </c>
      <c r="T44" s="352">
        <f t="shared" si="1"/>
        <v>42544</v>
      </c>
      <c r="U44" s="354">
        <f t="shared" si="1"/>
        <v>26737</v>
      </c>
      <c r="V44" s="353">
        <f t="shared" si="1"/>
        <v>46572</v>
      </c>
      <c r="W44" s="353">
        <f t="shared" si="1"/>
        <v>27308</v>
      </c>
      <c r="X44" s="352">
        <f t="shared" si="1"/>
        <v>21411</v>
      </c>
      <c r="Y44" s="354">
        <f t="shared" si="1"/>
        <v>12486</v>
      </c>
      <c r="Z44" s="353">
        <f t="shared" si="1"/>
        <v>35143</v>
      </c>
      <c r="AA44" s="353">
        <f t="shared" si="1"/>
        <v>27629</v>
      </c>
      <c r="AB44" s="352">
        <f t="shared" si="1"/>
        <v>17044</v>
      </c>
      <c r="AC44" s="354">
        <f t="shared" si="1"/>
        <v>22213</v>
      </c>
      <c r="AD44" s="353">
        <f t="shared" si="1"/>
        <v>18548</v>
      </c>
      <c r="AE44" s="353">
        <f t="shared" si="1"/>
        <v>26439</v>
      </c>
      <c r="AF44" s="352">
        <f t="shared" si="1"/>
        <v>38477</v>
      </c>
      <c r="AG44" s="354">
        <f t="shared" si="1"/>
        <v>8500</v>
      </c>
      <c r="AH44" s="353">
        <f t="shared" si="1"/>
        <v>9756</v>
      </c>
      <c r="AI44" s="353">
        <f t="shared" si="1"/>
        <v>16207</v>
      </c>
      <c r="AJ44" s="352">
        <f t="shared" si="1"/>
        <v>12848</v>
      </c>
      <c r="AK44" s="354">
        <f t="shared" si="1"/>
        <v>4534</v>
      </c>
      <c r="AL44" s="353">
        <f t="shared" si="1"/>
        <v>13373</v>
      </c>
      <c r="AM44" s="353">
        <f t="shared" si="1"/>
        <v>4407</v>
      </c>
      <c r="AN44" s="352">
        <f t="shared" si="1"/>
        <v>11384</v>
      </c>
      <c r="AO44" s="354">
        <f t="shared" si="1"/>
        <v>6226</v>
      </c>
      <c r="AP44" s="353">
        <f t="shared" si="1"/>
        <v>10035</v>
      </c>
      <c r="AQ44" s="353">
        <f t="shared" si="1"/>
        <v>8805</v>
      </c>
      <c r="AR44" s="355">
        <f t="shared" si="1"/>
        <v>7916</v>
      </c>
      <c r="AS44" s="356"/>
    </row>
    <row r="45" spans="1:45" x14ac:dyDescent="0.2">
      <c r="A45" s="327"/>
      <c r="B45" s="327"/>
      <c r="C45" s="357"/>
      <c r="D45" s="357" t="s">
        <v>539</v>
      </c>
      <c r="E45" s="357"/>
      <c r="F45" s="357"/>
      <c r="G45" s="357"/>
      <c r="H45" s="357"/>
      <c r="I45" s="357"/>
      <c r="J45" s="357"/>
      <c r="K45" s="357"/>
      <c r="L45" s="357"/>
      <c r="M45" s="357"/>
      <c r="N45" s="357"/>
      <c r="O45" s="357"/>
      <c r="P45" s="357"/>
      <c r="Q45" s="357"/>
      <c r="R45" s="357"/>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row>
    <row r="46" spans="1:45" x14ac:dyDescent="0.2">
      <c r="A46" s="327"/>
      <c r="B46" s="327"/>
      <c r="C46" s="357"/>
      <c r="D46" s="327"/>
      <c r="E46" s="327"/>
      <c r="F46" s="327"/>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c r="AH46" s="327"/>
      <c r="AI46" s="327"/>
      <c r="AJ46" s="327"/>
      <c r="AK46" s="327"/>
      <c r="AL46" s="327"/>
      <c r="AM46" s="327"/>
      <c r="AN46" s="327"/>
      <c r="AO46" s="327"/>
      <c r="AP46" s="327"/>
      <c r="AQ46" s="327"/>
      <c r="AR46" s="327"/>
    </row>
    <row r="47" spans="1:45" x14ac:dyDescent="0.2">
      <c r="A47" s="325" t="s">
        <v>540</v>
      </c>
      <c r="B47" s="326"/>
      <c r="C47" s="327"/>
      <c r="D47" s="327"/>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c r="AH47" s="327"/>
      <c r="AI47" s="327"/>
      <c r="AJ47" s="327"/>
      <c r="AK47" s="327"/>
      <c r="AL47" s="327"/>
      <c r="AM47" s="327"/>
      <c r="AN47" s="327"/>
      <c r="AO47" s="327"/>
      <c r="AP47" s="327"/>
      <c r="AQ47" s="327"/>
      <c r="AR47" s="327"/>
    </row>
    <row r="48" spans="1:45" x14ac:dyDescent="0.2">
      <c r="A48" s="326" t="s">
        <v>177</v>
      </c>
      <c r="B48" s="326" t="s">
        <v>541</v>
      </c>
      <c r="C48" s="327"/>
      <c r="D48" s="327"/>
      <c r="E48" s="327" t="s">
        <v>177</v>
      </c>
      <c r="F48" s="327"/>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c r="AM48" s="327"/>
      <c r="AN48" s="327"/>
      <c r="AO48" s="327"/>
      <c r="AP48" s="327"/>
      <c r="AQ48" s="327" t="s">
        <v>489</v>
      </c>
      <c r="AR48" s="327"/>
    </row>
    <row r="49" spans="1:44" ht="13.5" customHeight="1" x14ac:dyDescent="0.2">
      <c r="A49" s="462" t="s">
        <v>490</v>
      </c>
      <c r="B49" s="464"/>
      <c r="C49" s="330" t="s">
        <v>491</v>
      </c>
      <c r="D49" s="332" t="s">
        <v>133</v>
      </c>
      <c r="E49" s="332" t="s">
        <v>492</v>
      </c>
      <c r="F49" s="331" t="s">
        <v>493</v>
      </c>
      <c r="G49" s="333" t="s">
        <v>494</v>
      </c>
      <c r="H49" s="332" t="s">
        <v>495</v>
      </c>
      <c r="I49" s="332" t="s">
        <v>496</v>
      </c>
      <c r="J49" s="331" t="s">
        <v>497</v>
      </c>
      <c r="K49" s="333" t="s">
        <v>498</v>
      </c>
      <c r="L49" s="332" t="s">
        <v>499</v>
      </c>
      <c r="M49" s="332" t="s">
        <v>500</v>
      </c>
      <c r="N49" s="331" t="s">
        <v>501</v>
      </c>
      <c r="O49" s="333" t="s">
        <v>502</v>
      </c>
      <c r="P49" s="332" t="s">
        <v>503</v>
      </c>
      <c r="Q49" s="332" t="s">
        <v>504</v>
      </c>
      <c r="R49" s="331" t="s">
        <v>505</v>
      </c>
      <c r="S49" s="333" t="s">
        <v>506</v>
      </c>
      <c r="T49" s="332" t="s">
        <v>507</v>
      </c>
      <c r="U49" s="332" t="s">
        <v>508</v>
      </c>
      <c r="V49" s="331" t="s">
        <v>509</v>
      </c>
      <c r="W49" s="333" t="s">
        <v>510</v>
      </c>
      <c r="X49" s="332" t="s">
        <v>511</v>
      </c>
      <c r="Y49" s="332" t="s">
        <v>512</v>
      </c>
      <c r="Z49" s="331" t="s">
        <v>513</v>
      </c>
      <c r="AA49" s="333" t="s">
        <v>514</v>
      </c>
      <c r="AB49" s="332" t="s">
        <v>515</v>
      </c>
      <c r="AC49" s="332" t="s">
        <v>516</v>
      </c>
      <c r="AD49" s="331" t="s">
        <v>517</v>
      </c>
      <c r="AE49" s="333" t="s">
        <v>518</v>
      </c>
      <c r="AF49" s="332" t="s">
        <v>519</v>
      </c>
      <c r="AG49" s="332" t="s">
        <v>520</v>
      </c>
      <c r="AH49" s="331" t="s">
        <v>521</v>
      </c>
      <c r="AI49" s="333" t="s">
        <v>522</v>
      </c>
      <c r="AJ49" s="332" t="s">
        <v>523</v>
      </c>
      <c r="AK49" s="332" t="s">
        <v>524</v>
      </c>
      <c r="AL49" s="331" t="s">
        <v>525</v>
      </c>
      <c r="AM49" s="333" t="s">
        <v>526</v>
      </c>
      <c r="AN49" s="332" t="s">
        <v>527</v>
      </c>
      <c r="AO49" s="332" t="s">
        <v>528</v>
      </c>
      <c r="AP49" s="331" t="s">
        <v>529</v>
      </c>
      <c r="AQ49" s="333" t="s">
        <v>530</v>
      </c>
      <c r="AR49" s="334" t="s">
        <v>531</v>
      </c>
    </row>
    <row r="50" spans="1:44" ht="24" x14ac:dyDescent="0.2">
      <c r="A50" s="335"/>
      <c r="B50" s="358"/>
      <c r="C50" s="359" t="s">
        <v>542</v>
      </c>
      <c r="D50" s="360" t="s">
        <v>542</v>
      </c>
      <c r="E50" s="360" t="s">
        <v>542</v>
      </c>
      <c r="F50" s="361" t="s">
        <v>542</v>
      </c>
      <c r="G50" s="362" t="s">
        <v>542</v>
      </c>
      <c r="H50" s="360" t="s">
        <v>542</v>
      </c>
      <c r="I50" s="360" t="s">
        <v>542</v>
      </c>
      <c r="J50" s="361" t="s">
        <v>542</v>
      </c>
      <c r="K50" s="362" t="s">
        <v>542</v>
      </c>
      <c r="L50" s="360" t="s">
        <v>542</v>
      </c>
      <c r="M50" s="360" t="s">
        <v>542</v>
      </c>
      <c r="N50" s="361" t="s">
        <v>542</v>
      </c>
      <c r="O50" s="362" t="s">
        <v>542</v>
      </c>
      <c r="P50" s="360" t="s">
        <v>542</v>
      </c>
      <c r="Q50" s="360" t="s">
        <v>542</v>
      </c>
      <c r="R50" s="361" t="s">
        <v>542</v>
      </c>
      <c r="S50" s="362" t="s">
        <v>542</v>
      </c>
      <c r="T50" s="360" t="s">
        <v>542</v>
      </c>
      <c r="U50" s="360" t="s">
        <v>542</v>
      </c>
      <c r="V50" s="361" t="s">
        <v>542</v>
      </c>
      <c r="W50" s="362" t="s">
        <v>542</v>
      </c>
      <c r="X50" s="360" t="s">
        <v>542</v>
      </c>
      <c r="Y50" s="360" t="s">
        <v>542</v>
      </c>
      <c r="Z50" s="361" t="s">
        <v>542</v>
      </c>
      <c r="AA50" s="362" t="s">
        <v>542</v>
      </c>
      <c r="AB50" s="360" t="s">
        <v>542</v>
      </c>
      <c r="AC50" s="360" t="s">
        <v>542</v>
      </c>
      <c r="AD50" s="361" t="s">
        <v>542</v>
      </c>
      <c r="AE50" s="362" t="s">
        <v>542</v>
      </c>
      <c r="AF50" s="360" t="s">
        <v>542</v>
      </c>
      <c r="AG50" s="360" t="s">
        <v>542</v>
      </c>
      <c r="AH50" s="361" t="s">
        <v>542</v>
      </c>
      <c r="AI50" s="362" t="s">
        <v>542</v>
      </c>
      <c r="AJ50" s="360" t="s">
        <v>542</v>
      </c>
      <c r="AK50" s="360" t="s">
        <v>542</v>
      </c>
      <c r="AL50" s="361" t="s">
        <v>542</v>
      </c>
      <c r="AM50" s="362" t="s">
        <v>542</v>
      </c>
      <c r="AN50" s="360" t="s">
        <v>542</v>
      </c>
      <c r="AO50" s="360" t="s">
        <v>542</v>
      </c>
      <c r="AP50" s="361" t="s">
        <v>542</v>
      </c>
      <c r="AQ50" s="362" t="s">
        <v>542</v>
      </c>
      <c r="AR50" s="363" t="s">
        <v>542</v>
      </c>
    </row>
    <row r="51" spans="1:44" x14ac:dyDescent="0.2">
      <c r="A51" s="342" t="s">
        <v>263</v>
      </c>
      <c r="B51" s="326" t="s">
        <v>533</v>
      </c>
      <c r="C51" s="344">
        <v>32013</v>
      </c>
      <c r="D51" s="346">
        <v>5496</v>
      </c>
      <c r="E51" s="346">
        <v>920</v>
      </c>
      <c r="F51" s="345">
        <v>619</v>
      </c>
      <c r="G51" s="347">
        <v>541</v>
      </c>
      <c r="H51" s="346">
        <v>642</v>
      </c>
      <c r="I51" s="346">
        <v>875</v>
      </c>
      <c r="J51" s="345">
        <v>85</v>
      </c>
      <c r="K51" s="347">
        <v>567</v>
      </c>
      <c r="L51" s="346">
        <v>153</v>
      </c>
      <c r="M51" s="346">
        <v>1627</v>
      </c>
      <c r="N51" s="345">
        <v>689</v>
      </c>
      <c r="O51" s="347">
        <v>452</v>
      </c>
      <c r="P51" s="346">
        <v>119</v>
      </c>
      <c r="Q51" s="346">
        <v>716</v>
      </c>
      <c r="R51" s="345">
        <v>1569</v>
      </c>
      <c r="S51" s="347">
        <v>148</v>
      </c>
      <c r="T51" s="346">
        <v>368</v>
      </c>
      <c r="U51" s="346">
        <v>642</v>
      </c>
      <c r="V51" s="345">
        <v>806</v>
      </c>
      <c r="W51" s="347">
        <v>325</v>
      </c>
      <c r="X51" s="346">
        <v>1985</v>
      </c>
      <c r="Y51" s="346">
        <v>722</v>
      </c>
      <c r="Z51" s="345">
        <v>1460</v>
      </c>
      <c r="AA51" s="347">
        <v>4404</v>
      </c>
      <c r="AB51" s="346">
        <v>714</v>
      </c>
      <c r="AC51" s="346">
        <v>1642</v>
      </c>
      <c r="AD51" s="345">
        <v>459</v>
      </c>
      <c r="AE51" s="347">
        <v>569</v>
      </c>
      <c r="AF51" s="346">
        <v>705</v>
      </c>
      <c r="AG51" s="346">
        <v>251</v>
      </c>
      <c r="AH51" s="345">
        <v>328</v>
      </c>
      <c r="AI51" s="347">
        <v>473</v>
      </c>
      <c r="AJ51" s="346">
        <v>0</v>
      </c>
      <c r="AK51" s="346">
        <v>130</v>
      </c>
      <c r="AL51" s="345">
        <v>126</v>
      </c>
      <c r="AM51" s="347">
        <v>71</v>
      </c>
      <c r="AN51" s="346">
        <v>0</v>
      </c>
      <c r="AO51" s="346">
        <v>320</v>
      </c>
      <c r="AP51" s="345">
        <v>671</v>
      </c>
      <c r="AQ51" s="347">
        <v>635</v>
      </c>
      <c r="AR51" s="348">
        <v>664</v>
      </c>
    </row>
    <row r="52" spans="1:44" x14ac:dyDescent="0.2">
      <c r="A52" s="342" t="s">
        <v>219</v>
      </c>
      <c r="B52" s="326" t="s">
        <v>445</v>
      </c>
      <c r="C52" s="344">
        <v>924</v>
      </c>
      <c r="D52" s="346">
        <f t="shared" ref="D52:D86" si="2">C52-SUM(E52:AR52)</f>
        <v>52</v>
      </c>
      <c r="E52" s="346">
        <v>56</v>
      </c>
      <c r="F52" s="345">
        <v>0</v>
      </c>
      <c r="G52" s="347">
        <v>0</v>
      </c>
      <c r="H52" s="346">
        <v>7</v>
      </c>
      <c r="I52" s="346">
        <v>0</v>
      </c>
      <c r="J52" s="345">
        <v>0</v>
      </c>
      <c r="K52" s="347">
        <v>0</v>
      </c>
      <c r="L52" s="346">
        <v>0</v>
      </c>
      <c r="M52" s="346">
        <v>86</v>
      </c>
      <c r="N52" s="345">
        <v>0</v>
      </c>
      <c r="O52" s="347">
        <v>0</v>
      </c>
      <c r="P52" s="346">
        <v>6</v>
      </c>
      <c r="Q52" s="346">
        <v>0</v>
      </c>
      <c r="R52" s="345">
        <v>0</v>
      </c>
      <c r="S52" s="347">
        <v>0</v>
      </c>
      <c r="T52" s="346">
        <v>0</v>
      </c>
      <c r="U52" s="346">
        <v>0</v>
      </c>
      <c r="V52" s="345">
        <v>6</v>
      </c>
      <c r="W52" s="347">
        <v>0</v>
      </c>
      <c r="X52" s="346">
        <v>5</v>
      </c>
      <c r="Y52" s="346">
        <v>106</v>
      </c>
      <c r="Z52" s="345">
        <v>85</v>
      </c>
      <c r="AA52" s="347">
        <v>0</v>
      </c>
      <c r="AB52" s="346">
        <v>78</v>
      </c>
      <c r="AC52" s="346">
        <v>0</v>
      </c>
      <c r="AD52" s="345">
        <v>246</v>
      </c>
      <c r="AE52" s="347">
        <v>0</v>
      </c>
      <c r="AF52" s="346">
        <v>4</v>
      </c>
      <c r="AG52" s="346">
        <v>0</v>
      </c>
      <c r="AH52" s="345">
        <v>59</v>
      </c>
      <c r="AI52" s="347">
        <v>0</v>
      </c>
      <c r="AJ52" s="346">
        <v>0</v>
      </c>
      <c r="AK52" s="346">
        <v>0</v>
      </c>
      <c r="AL52" s="345">
        <v>14</v>
      </c>
      <c r="AM52" s="347">
        <v>47</v>
      </c>
      <c r="AN52" s="346">
        <v>0</v>
      </c>
      <c r="AO52" s="346">
        <v>2</v>
      </c>
      <c r="AP52" s="345">
        <v>7</v>
      </c>
      <c r="AQ52" s="347">
        <v>46</v>
      </c>
      <c r="AR52" s="348">
        <v>12</v>
      </c>
    </row>
    <row r="53" spans="1:44" x14ac:dyDescent="0.2">
      <c r="A53" s="342" t="s">
        <v>220</v>
      </c>
      <c r="B53" s="326" t="s">
        <v>249</v>
      </c>
      <c r="C53" s="344">
        <v>3104</v>
      </c>
      <c r="D53" s="346">
        <f t="shared" si="2"/>
        <v>252</v>
      </c>
      <c r="E53" s="346">
        <v>41</v>
      </c>
      <c r="F53" s="345">
        <v>0</v>
      </c>
      <c r="G53" s="347">
        <v>431</v>
      </c>
      <c r="H53" s="346">
        <v>0</v>
      </c>
      <c r="I53" s="346">
        <v>0</v>
      </c>
      <c r="J53" s="345">
        <v>0</v>
      </c>
      <c r="K53" s="347">
        <v>0</v>
      </c>
      <c r="L53" s="346">
        <v>52</v>
      </c>
      <c r="M53" s="346">
        <v>101</v>
      </c>
      <c r="N53" s="345">
        <v>0</v>
      </c>
      <c r="O53" s="347">
        <v>32</v>
      </c>
      <c r="P53" s="346">
        <v>0</v>
      </c>
      <c r="Q53" s="346">
        <v>0</v>
      </c>
      <c r="R53" s="345">
        <v>0</v>
      </c>
      <c r="S53" s="347">
        <v>18</v>
      </c>
      <c r="T53" s="346">
        <v>0</v>
      </c>
      <c r="U53" s="346">
        <v>0</v>
      </c>
      <c r="V53" s="345">
        <v>0</v>
      </c>
      <c r="W53" s="347">
        <v>0</v>
      </c>
      <c r="X53" s="346">
        <v>0</v>
      </c>
      <c r="Y53" s="346">
        <v>0</v>
      </c>
      <c r="Z53" s="345">
        <v>0</v>
      </c>
      <c r="AA53" s="347">
        <v>312</v>
      </c>
      <c r="AB53" s="346">
        <v>5</v>
      </c>
      <c r="AC53" s="346">
        <v>1208</v>
      </c>
      <c r="AD53" s="345">
        <v>11</v>
      </c>
      <c r="AE53" s="347">
        <v>0</v>
      </c>
      <c r="AF53" s="346">
        <v>155</v>
      </c>
      <c r="AG53" s="346">
        <v>0</v>
      </c>
      <c r="AH53" s="345">
        <v>0</v>
      </c>
      <c r="AI53" s="347">
        <v>0</v>
      </c>
      <c r="AJ53" s="346">
        <v>0</v>
      </c>
      <c r="AK53" s="346">
        <v>0</v>
      </c>
      <c r="AL53" s="345">
        <v>0</v>
      </c>
      <c r="AM53" s="347">
        <v>0</v>
      </c>
      <c r="AN53" s="346">
        <v>0</v>
      </c>
      <c r="AO53" s="346">
        <v>0</v>
      </c>
      <c r="AP53" s="345">
        <v>0</v>
      </c>
      <c r="AQ53" s="347">
        <v>347</v>
      </c>
      <c r="AR53" s="348">
        <v>139</v>
      </c>
    </row>
    <row r="54" spans="1:44" x14ac:dyDescent="0.2">
      <c r="A54" s="342" t="s">
        <v>221</v>
      </c>
      <c r="B54" s="326" t="s">
        <v>27</v>
      </c>
      <c r="C54" s="344">
        <v>240</v>
      </c>
      <c r="D54" s="346">
        <f t="shared" si="2"/>
        <v>17</v>
      </c>
      <c r="E54" s="346">
        <v>77</v>
      </c>
      <c r="F54" s="345">
        <v>15</v>
      </c>
      <c r="G54" s="347">
        <v>0</v>
      </c>
      <c r="H54" s="346">
        <v>4</v>
      </c>
      <c r="I54" s="346">
        <v>2</v>
      </c>
      <c r="J54" s="345">
        <v>0</v>
      </c>
      <c r="K54" s="347">
        <v>0</v>
      </c>
      <c r="L54" s="346">
        <v>3</v>
      </c>
      <c r="M54" s="346">
        <v>0</v>
      </c>
      <c r="N54" s="345">
        <v>0</v>
      </c>
      <c r="O54" s="347">
        <v>19</v>
      </c>
      <c r="P54" s="346">
        <v>1</v>
      </c>
      <c r="Q54" s="346">
        <v>0</v>
      </c>
      <c r="R54" s="345">
        <v>0</v>
      </c>
      <c r="S54" s="347">
        <v>3</v>
      </c>
      <c r="T54" s="346">
        <v>0</v>
      </c>
      <c r="U54" s="346">
        <v>0</v>
      </c>
      <c r="V54" s="345">
        <v>0</v>
      </c>
      <c r="W54" s="347">
        <v>4</v>
      </c>
      <c r="X54" s="346">
        <v>0</v>
      </c>
      <c r="Y54" s="346">
        <v>24</v>
      </c>
      <c r="Z54" s="345">
        <v>9</v>
      </c>
      <c r="AA54" s="347">
        <v>3</v>
      </c>
      <c r="AB54" s="346">
        <v>7</v>
      </c>
      <c r="AC54" s="346">
        <v>0</v>
      </c>
      <c r="AD54" s="345">
        <v>0</v>
      </c>
      <c r="AE54" s="347">
        <v>36</v>
      </c>
      <c r="AF54" s="346">
        <v>3</v>
      </c>
      <c r="AG54" s="346">
        <v>0</v>
      </c>
      <c r="AH54" s="345">
        <v>0</v>
      </c>
      <c r="AI54" s="347">
        <v>0</v>
      </c>
      <c r="AJ54" s="346">
        <v>0</v>
      </c>
      <c r="AK54" s="346">
        <v>0</v>
      </c>
      <c r="AL54" s="345">
        <v>0</v>
      </c>
      <c r="AM54" s="347">
        <v>7</v>
      </c>
      <c r="AN54" s="346">
        <v>0</v>
      </c>
      <c r="AO54" s="346">
        <v>0</v>
      </c>
      <c r="AP54" s="345">
        <v>0</v>
      </c>
      <c r="AQ54" s="347">
        <v>6</v>
      </c>
      <c r="AR54" s="348">
        <v>0</v>
      </c>
    </row>
    <row r="55" spans="1:44" x14ac:dyDescent="0.2">
      <c r="A55" s="342" t="s">
        <v>222</v>
      </c>
      <c r="B55" s="326" t="s">
        <v>190</v>
      </c>
      <c r="C55" s="344">
        <v>73039</v>
      </c>
      <c r="D55" s="346">
        <f t="shared" si="2"/>
        <v>21268</v>
      </c>
      <c r="E55" s="346">
        <v>6547</v>
      </c>
      <c r="F55" s="345">
        <v>2250</v>
      </c>
      <c r="G55" s="347">
        <v>2300</v>
      </c>
      <c r="H55" s="346">
        <v>6230</v>
      </c>
      <c r="I55" s="346">
        <v>139</v>
      </c>
      <c r="J55" s="345">
        <v>189</v>
      </c>
      <c r="K55" s="347">
        <v>4443</v>
      </c>
      <c r="L55" s="346">
        <v>517</v>
      </c>
      <c r="M55" s="346">
        <v>992</v>
      </c>
      <c r="N55" s="345">
        <v>4385</v>
      </c>
      <c r="O55" s="347">
        <v>220</v>
      </c>
      <c r="P55" s="346">
        <v>148</v>
      </c>
      <c r="Q55" s="346">
        <v>1953</v>
      </c>
      <c r="R55" s="345">
        <v>1548</v>
      </c>
      <c r="S55" s="347">
        <v>1051</v>
      </c>
      <c r="T55" s="346">
        <v>229</v>
      </c>
      <c r="U55" s="346">
        <v>2183</v>
      </c>
      <c r="V55" s="345">
        <v>1264</v>
      </c>
      <c r="W55" s="347">
        <v>743</v>
      </c>
      <c r="X55" s="346">
        <v>568</v>
      </c>
      <c r="Y55" s="346">
        <v>235</v>
      </c>
      <c r="Z55" s="345">
        <v>1012</v>
      </c>
      <c r="AA55" s="347">
        <v>787</v>
      </c>
      <c r="AB55" s="346">
        <v>638</v>
      </c>
      <c r="AC55" s="346">
        <v>833</v>
      </c>
      <c r="AD55" s="345">
        <v>1671</v>
      </c>
      <c r="AE55" s="347">
        <v>825</v>
      </c>
      <c r="AF55" s="346">
        <v>3111</v>
      </c>
      <c r="AG55" s="346">
        <v>18</v>
      </c>
      <c r="AH55" s="345">
        <v>345</v>
      </c>
      <c r="AI55" s="347">
        <v>1977</v>
      </c>
      <c r="AJ55" s="346">
        <v>19</v>
      </c>
      <c r="AK55" s="346">
        <v>15</v>
      </c>
      <c r="AL55" s="345">
        <v>204</v>
      </c>
      <c r="AM55" s="347">
        <v>329</v>
      </c>
      <c r="AN55" s="346">
        <v>210</v>
      </c>
      <c r="AO55" s="346">
        <v>178</v>
      </c>
      <c r="AP55" s="345">
        <v>169</v>
      </c>
      <c r="AQ55" s="347">
        <v>785</v>
      </c>
      <c r="AR55" s="348">
        <v>511</v>
      </c>
    </row>
    <row r="56" spans="1:44" x14ac:dyDescent="0.2">
      <c r="A56" s="342" t="s">
        <v>223</v>
      </c>
      <c r="B56" s="326" t="s">
        <v>28</v>
      </c>
      <c r="C56" s="344">
        <v>11242</v>
      </c>
      <c r="D56" s="346">
        <f t="shared" si="2"/>
        <v>536</v>
      </c>
      <c r="E56" s="346">
        <v>1898</v>
      </c>
      <c r="F56" s="345">
        <v>273</v>
      </c>
      <c r="G56" s="347">
        <v>63</v>
      </c>
      <c r="H56" s="346">
        <v>261</v>
      </c>
      <c r="I56" s="346">
        <v>189</v>
      </c>
      <c r="J56" s="345">
        <v>65</v>
      </c>
      <c r="K56" s="347">
        <v>385</v>
      </c>
      <c r="L56" s="346">
        <v>38</v>
      </c>
      <c r="M56" s="346">
        <v>324</v>
      </c>
      <c r="N56" s="345">
        <v>1291</v>
      </c>
      <c r="O56" s="347">
        <v>314</v>
      </c>
      <c r="P56" s="346">
        <v>1376</v>
      </c>
      <c r="Q56" s="346">
        <v>256</v>
      </c>
      <c r="R56" s="345">
        <v>109</v>
      </c>
      <c r="S56" s="347">
        <v>199</v>
      </c>
      <c r="T56" s="346">
        <v>61</v>
      </c>
      <c r="U56" s="346">
        <v>412</v>
      </c>
      <c r="V56" s="345">
        <v>37</v>
      </c>
      <c r="W56" s="347">
        <v>227</v>
      </c>
      <c r="X56" s="346">
        <v>40</v>
      </c>
      <c r="Y56" s="346">
        <v>131</v>
      </c>
      <c r="Z56" s="345">
        <v>470</v>
      </c>
      <c r="AA56" s="347">
        <v>76</v>
      </c>
      <c r="AB56" s="346">
        <v>369</v>
      </c>
      <c r="AC56" s="346">
        <v>66</v>
      </c>
      <c r="AD56" s="345">
        <v>132</v>
      </c>
      <c r="AE56" s="347">
        <v>235</v>
      </c>
      <c r="AF56" s="346">
        <v>165</v>
      </c>
      <c r="AG56" s="346">
        <v>0</v>
      </c>
      <c r="AH56" s="345">
        <v>608</v>
      </c>
      <c r="AI56" s="347">
        <v>77</v>
      </c>
      <c r="AJ56" s="346">
        <v>150</v>
      </c>
      <c r="AK56" s="346">
        <v>58</v>
      </c>
      <c r="AL56" s="345">
        <v>48</v>
      </c>
      <c r="AM56" s="347">
        <v>39</v>
      </c>
      <c r="AN56" s="346">
        <v>14</v>
      </c>
      <c r="AO56" s="346">
        <v>10</v>
      </c>
      <c r="AP56" s="345">
        <v>65</v>
      </c>
      <c r="AQ56" s="347">
        <v>132</v>
      </c>
      <c r="AR56" s="348">
        <v>43</v>
      </c>
    </row>
    <row r="57" spans="1:44" x14ac:dyDescent="0.2">
      <c r="A57" s="342" t="s">
        <v>224</v>
      </c>
      <c r="B57" s="326" t="s">
        <v>267</v>
      </c>
      <c r="C57" s="344">
        <v>14078</v>
      </c>
      <c r="D57" s="346">
        <f t="shared" si="2"/>
        <v>1405</v>
      </c>
      <c r="E57" s="346">
        <v>1471</v>
      </c>
      <c r="F57" s="345">
        <v>1325</v>
      </c>
      <c r="G57" s="347">
        <v>635</v>
      </c>
      <c r="H57" s="346">
        <v>290</v>
      </c>
      <c r="I57" s="346">
        <v>62</v>
      </c>
      <c r="J57" s="345">
        <v>6</v>
      </c>
      <c r="K57" s="347">
        <v>810</v>
      </c>
      <c r="L57" s="346">
        <v>63</v>
      </c>
      <c r="M57" s="346">
        <v>367</v>
      </c>
      <c r="N57" s="345">
        <v>499</v>
      </c>
      <c r="O57" s="347">
        <v>86</v>
      </c>
      <c r="P57" s="346">
        <v>99</v>
      </c>
      <c r="Q57" s="346">
        <v>21</v>
      </c>
      <c r="R57" s="345">
        <v>438</v>
      </c>
      <c r="S57" s="347">
        <v>639</v>
      </c>
      <c r="T57" s="346">
        <v>71</v>
      </c>
      <c r="U57" s="346">
        <v>419</v>
      </c>
      <c r="V57" s="345">
        <v>369</v>
      </c>
      <c r="W57" s="347">
        <v>728</v>
      </c>
      <c r="X57" s="346">
        <v>245</v>
      </c>
      <c r="Y57" s="346">
        <v>68</v>
      </c>
      <c r="Z57" s="345">
        <v>1123</v>
      </c>
      <c r="AA57" s="347">
        <v>67</v>
      </c>
      <c r="AB57" s="346">
        <v>80</v>
      </c>
      <c r="AC57" s="346">
        <v>13</v>
      </c>
      <c r="AD57" s="345">
        <v>548</v>
      </c>
      <c r="AE57" s="347">
        <v>612</v>
      </c>
      <c r="AF57" s="346">
        <v>570</v>
      </c>
      <c r="AG57" s="346">
        <v>7</v>
      </c>
      <c r="AH57" s="345">
        <v>91</v>
      </c>
      <c r="AI57" s="347">
        <v>233</v>
      </c>
      <c r="AJ57" s="346">
        <v>62</v>
      </c>
      <c r="AK57" s="346">
        <v>41</v>
      </c>
      <c r="AL57" s="345">
        <v>244</v>
      </c>
      <c r="AM57" s="347">
        <v>125</v>
      </c>
      <c r="AN57" s="346">
        <v>73</v>
      </c>
      <c r="AO57" s="346">
        <v>24</v>
      </c>
      <c r="AP57" s="345">
        <v>36</v>
      </c>
      <c r="AQ57" s="347">
        <v>11</v>
      </c>
      <c r="AR57" s="348">
        <v>2</v>
      </c>
    </row>
    <row r="58" spans="1:44" x14ac:dyDescent="0.2">
      <c r="A58" s="342" t="s">
        <v>225</v>
      </c>
      <c r="B58" s="326" t="s">
        <v>29</v>
      </c>
      <c r="C58" s="344">
        <v>24748</v>
      </c>
      <c r="D58" s="346">
        <f t="shared" si="2"/>
        <v>3256</v>
      </c>
      <c r="E58" s="346">
        <v>3897</v>
      </c>
      <c r="F58" s="345">
        <v>3715</v>
      </c>
      <c r="G58" s="347">
        <v>652</v>
      </c>
      <c r="H58" s="346">
        <v>744</v>
      </c>
      <c r="I58" s="346">
        <v>55</v>
      </c>
      <c r="J58" s="345">
        <v>205</v>
      </c>
      <c r="K58" s="347">
        <v>855</v>
      </c>
      <c r="L58" s="346">
        <v>128</v>
      </c>
      <c r="M58" s="346">
        <v>154</v>
      </c>
      <c r="N58" s="345">
        <v>526</v>
      </c>
      <c r="O58" s="347">
        <v>1762</v>
      </c>
      <c r="P58" s="346">
        <v>10</v>
      </c>
      <c r="Q58" s="346">
        <v>71</v>
      </c>
      <c r="R58" s="345">
        <v>341</v>
      </c>
      <c r="S58" s="347">
        <v>1689</v>
      </c>
      <c r="T58" s="346">
        <v>140</v>
      </c>
      <c r="U58" s="346">
        <v>554</v>
      </c>
      <c r="V58" s="345">
        <v>1404</v>
      </c>
      <c r="W58" s="347">
        <v>53</v>
      </c>
      <c r="X58" s="346">
        <v>455</v>
      </c>
      <c r="Y58" s="346">
        <v>92</v>
      </c>
      <c r="Z58" s="345">
        <v>733</v>
      </c>
      <c r="AA58" s="347">
        <v>0</v>
      </c>
      <c r="AB58" s="346">
        <v>116</v>
      </c>
      <c r="AC58" s="346">
        <v>99</v>
      </c>
      <c r="AD58" s="345">
        <v>31</v>
      </c>
      <c r="AE58" s="347">
        <v>547</v>
      </c>
      <c r="AF58" s="346">
        <v>802</v>
      </c>
      <c r="AG58" s="346">
        <v>42</v>
      </c>
      <c r="AH58" s="345">
        <v>3</v>
      </c>
      <c r="AI58" s="347">
        <v>120</v>
      </c>
      <c r="AJ58" s="346">
        <v>754</v>
      </c>
      <c r="AK58" s="346">
        <v>56</v>
      </c>
      <c r="AL58" s="345">
        <v>624</v>
      </c>
      <c r="AM58" s="347">
        <v>15</v>
      </c>
      <c r="AN58" s="346">
        <v>0</v>
      </c>
      <c r="AO58" s="346">
        <v>48</v>
      </c>
      <c r="AP58" s="345">
        <v>0</v>
      </c>
      <c r="AQ58" s="347">
        <v>0</v>
      </c>
      <c r="AR58" s="348">
        <v>0</v>
      </c>
    </row>
    <row r="59" spans="1:44" x14ac:dyDescent="0.2">
      <c r="A59" s="342" t="s">
        <v>226</v>
      </c>
      <c r="B59" s="326" t="s">
        <v>30</v>
      </c>
      <c r="C59" s="344">
        <v>1425</v>
      </c>
      <c r="D59" s="346">
        <f t="shared" si="2"/>
        <v>363</v>
      </c>
      <c r="E59" s="346">
        <v>71</v>
      </c>
      <c r="F59" s="345">
        <v>274</v>
      </c>
      <c r="G59" s="347">
        <v>23</v>
      </c>
      <c r="H59" s="346">
        <v>25</v>
      </c>
      <c r="I59" s="346">
        <v>2</v>
      </c>
      <c r="J59" s="345">
        <v>0</v>
      </c>
      <c r="K59" s="347">
        <v>10</v>
      </c>
      <c r="L59" s="346">
        <v>0</v>
      </c>
      <c r="M59" s="346">
        <v>0</v>
      </c>
      <c r="N59" s="345">
        <v>398</v>
      </c>
      <c r="O59" s="347">
        <v>69</v>
      </c>
      <c r="P59" s="346">
        <v>6</v>
      </c>
      <c r="Q59" s="346">
        <v>10</v>
      </c>
      <c r="R59" s="345">
        <v>19</v>
      </c>
      <c r="S59" s="347">
        <v>0</v>
      </c>
      <c r="T59" s="346">
        <v>0</v>
      </c>
      <c r="U59" s="346">
        <v>28</v>
      </c>
      <c r="V59" s="345">
        <v>41</v>
      </c>
      <c r="W59" s="347">
        <v>0</v>
      </c>
      <c r="X59" s="346">
        <v>0</v>
      </c>
      <c r="Y59" s="346">
        <v>3</v>
      </c>
      <c r="Z59" s="345">
        <v>20</v>
      </c>
      <c r="AA59" s="347">
        <v>0</v>
      </c>
      <c r="AB59" s="346">
        <v>8</v>
      </c>
      <c r="AC59" s="346">
        <v>4</v>
      </c>
      <c r="AD59" s="345">
        <v>16</v>
      </c>
      <c r="AE59" s="347">
        <v>9</v>
      </c>
      <c r="AF59" s="346">
        <v>1</v>
      </c>
      <c r="AG59" s="346">
        <v>0</v>
      </c>
      <c r="AH59" s="345">
        <v>0</v>
      </c>
      <c r="AI59" s="347">
        <v>0</v>
      </c>
      <c r="AJ59" s="346">
        <v>0</v>
      </c>
      <c r="AK59" s="346">
        <v>0</v>
      </c>
      <c r="AL59" s="345">
        <v>0</v>
      </c>
      <c r="AM59" s="347">
        <v>10</v>
      </c>
      <c r="AN59" s="346">
        <v>15</v>
      </c>
      <c r="AO59" s="346">
        <v>0</v>
      </c>
      <c r="AP59" s="345">
        <v>0</v>
      </c>
      <c r="AQ59" s="347">
        <v>0</v>
      </c>
      <c r="AR59" s="348">
        <v>0</v>
      </c>
    </row>
    <row r="60" spans="1:44" x14ac:dyDescent="0.2">
      <c r="A60" s="342" t="s">
        <v>2</v>
      </c>
      <c r="B60" s="326" t="s">
        <v>534</v>
      </c>
      <c r="C60" s="344">
        <v>23900</v>
      </c>
      <c r="D60" s="346">
        <f t="shared" si="2"/>
        <v>6083</v>
      </c>
      <c r="E60" s="346">
        <v>2050</v>
      </c>
      <c r="F60" s="345">
        <v>1659</v>
      </c>
      <c r="G60" s="347">
        <v>965</v>
      </c>
      <c r="H60" s="346">
        <v>280</v>
      </c>
      <c r="I60" s="346">
        <v>24</v>
      </c>
      <c r="J60" s="345">
        <v>23</v>
      </c>
      <c r="K60" s="347">
        <v>935</v>
      </c>
      <c r="L60" s="346">
        <v>55</v>
      </c>
      <c r="M60" s="346">
        <v>884</v>
      </c>
      <c r="N60" s="345">
        <v>1371</v>
      </c>
      <c r="O60" s="347">
        <v>186</v>
      </c>
      <c r="P60" s="346">
        <v>247</v>
      </c>
      <c r="Q60" s="346">
        <v>174</v>
      </c>
      <c r="R60" s="345">
        <v>407</v>
      </c>
      <c r="S60" s="347">
        <v>210</v>
      </c>
      <c r="T60" s="346">
        <v>33</v>
      </c>
      <c r="U60" s="346">
        <v>690</v>
      </c>
      <c r="V60" s="345">
        <v>1016</v>
      </c>
      <c r="W60" s="347">
        <v>817</v>
      </c>
      <c r="X60" s="346">
        <v>513</v>
      </c>
      <c r="Y60" s="346">
        <v>30</v>
      </c>
      <c r="Z60" s="345">
        <v>981</v>
      </c>
      <c r="AA60" s="347">
        <v>83</v>
      </c>
      <c r="AB60" s="346">
        <v>192</v>
      </c>
      <c r="AC60" s="346">
        <v>35</v>
      </c>
      <c r="AD60" s="345">
        <v>232</v>
      </c>
      <c r="AE60" s="347">
        <v>730</v>
      </c>
      <c r="AF60" s="346">
        <v>1365</v>
      </c>
      <c r="AG60" s="346">
        <v>0</v>
      </c>
      <c r="AH60" s="345">
        <v>195</v>
      </c>
      <c r="AI60" s="347">
        <v>495</v>
      </c>
      <c r="AJ60" s="346">
        <v>114</v>
      </c>
      <c r="AK60" s="346">
        <v>174</v>
      </c>
      <c r="AL60" s="345">
        <v>409</v>
      </c>
      <c r="AM60" s="347">
        <v>12</v>
      </c>
      <c r="AN60" s="346">
        <v>29</v>
      </c>
      <c r="AO60" s="346">
        <v>164</v>
      </c>
      <c r="AP60" s="345">
        <v>36</v>
      </c>
      <c r="AQ60" s="347">
        <v>1</v>
      </c>
      <c r="AR60" s="348">
        <v>1</v>
      </c>
    </row>
    <row r="61" spans="1:44" x14ac:dyDescent="0.2">
      <c r="A61" s="342" t="s">
        <v>3</v>
      </c>
      <c r="B61" s="326" t="s">
        <v>31</v>
      </c>
      <c r="C61" s="344">
        <v>10398</v>
      </c>
      <c r="D61" s="346">
        <f t="shared" si="2"/>
        <v>701</v>
      </c>
      <c r="E61" s="346">
        <v>1236</v>
      </c>
      <c r="F61" s="345">
        <v>1421</v>
      </c>
      <c r="G61" s="347">
        <v>296</v>
      </c>
      <c r="H61" s="346">
        <v>186</v>
      </c>
      <c r="I61" s="346">
        <v>6</v>
      </c>
      <c r="J61" s="345">
        <v>9</v>
      </c>
      <c r="K61" s="347">
        <v>183</v>
      </c>
      <c r="L61" s="346">
        <v>32</v>
      </c>
      <c r="M61" s="346">
        <v>207</v>
      </c>
      <c r="N61" s="345">
        <v>125</v>
      </c>
      <c r="O61" s="347">
        <v>891</v>
      </c>
      <c r="P61" s="346">
        <v>156</v>
      </c>
      <c r="Q61" s="346">
        <v>8</v>
      </c>
      <c r="R61" s="345">
        <v>95</v>
      </c>
      <c r="S61" s="347">
        <v>1560</v>
      </c>
      <c r="T61" s="346">
        <v>50</v>
      </c>
      <c r="U61" s="346">
        <v>287</v>
      </c>
      <c r="V61" s="345">
        <v>23</v>
      </c>
      <c r="W61" s="347">
        <v>250</v>
      </c>
      <c r="X61" s="346">
        <v>99</v>
      </c>
      <c r="Y61" s="346">
        <v>98</v>
      </c>
      <c r="Z61" s="345">
        <v>313</v>
      </c>
      <c r="AA61" s="347">
        <v>683</v>
      </c>
      <c r="AB61" s="346">
        <v>46</v>
      </c>
      <c r="AC61" s="346">
        <v>136</v>
      </c>
      <c r="AD61" s="345">
        <v>51</v>
      </c>
      <c r="AE61" s="347">
        <v>321</v>
      </c>
      <c r="AF61" s="346">
        <v>111</v>
      </c>
      <c r="AG61" s="346">
        <v>32</v>
      </c>
      <c r="AH61" s="345">
        <v>46</v>
      </c>
      <c r="AI61" s="347">
        <v>31</v>
      </c>
      <c r="AJ61" s="346">
        <v>345</v>
      </c>
      <c r="AK61" s="346">
        <v>90</v>
      </c>
      <c r="AL61" s="345">
        <v>53</v>
      </c>
      <c r="AM61" s="347">
        <v>44</v>
      </c>
      <c r="AN61" s="346">
        <v>4</v>
      </c>
      <c r="AO61" s="346">
        <v>5</v>
      </c>
      <c r="AP61" s="345">
        <v>105</v>
      </c>
      <c r="AQ61" s="347">
        <v>34</v>
      </c>
      <c r="AR61" s="348">
        <v>29</v>
      </c>
    </row>
    <row r="62" spans="1:44" x14ac:dyDescent="0.2">
      <c r="A62" s="342" t="s">
        <v>4</v>
      </c>
      <c r="B62" s="326" t="s">
        <v>32</v>
      </c>
      <c r="C62" s="344">
        <v>26698</v>
      </c>
      <c r="D62" s="346">
        <f t="shared" si="2"/>
        <v>4907</v>
      </c>
      <c r="E62" s="346">
        <v>7310</v>
      </c>
      <c r="F62" s="345">
        <v>3667</v>
      </c>
      <c r="G62" s="347">
        <v>57</v>
      </c>
      <c r="H62" s="346">
        <v>280</v>
      </c>
      <c r="I62" s="346">
        <v>13</v>
      </c>
      <c r="J62" s="345">
        <v>0</v>
      </c>
      <c r="K62" s="347">
        <v>1442</v>
      </c>
      <c r="L62" s="346">
        <v>88</v>
      </c>
      <c r="M62" s="346">
        <v>26</v>
      </c>
      <c r="N62" s="345">
        <v>5882</v>
      </c>
      <c r="O62" s="347">
        <v>12</v>
      </c>
      <c r="P62" s="346">
        <v>67</v>
      </c>
      <c r="Q62" s="346">
        <v>3</v>
      </c>
      <c r="R62" s="345">
        <v>155</v>
      </c>
      <c r="S62" s="347">
        <v>149</v>
      </c>
      <c r="T62" s="346">
        <v>163</v>
      </c>
      <c r="U62" s="346">
        <v>811</v>
      </c>
      <c r="V62" s="345">
        <v>69</v>
      </c>
      <c r="W62" s="347">
        <v>515</v>
      </c>
      <c r="X62" s="346">
        <v>61</v>
      </c>
      <c r="Y62" s="346">
        <v>18</v>
      </c>
      <c r="Z62" s="345">
        <v>42</v>
      </c>
      <c r="AA62" s="347">
        <v>7</v>
      </c>
      <c r="AB62" s="346">
        <v>121</v>
      </c>
      <c r="AC62" s="346">
        <v>21</v>
      </c>
      <c r="AD62" s="345">
        <v>2</v>
      </c>
      <c r="AE62" s="347">
        <v>55</v>
      </c>
      <c r="AF62" s="346">
        <v>100</v>
      </c>
      <c r="AG62" s="346">
        <v>11</v>
      </c>
      <c r="AH62" s="345">
        <v>90</v>
      </c>
      <c r="AI62" s="347">
        <v>119</v>
      </c>
      <c r="AJ62" s="346">
        <v>186</v>
      </c>
      <c r="AK62" s="346">
        <v>17</v>
      </c>
      <c r="AL62" s="345">
        <v>43</v>
      </c>
      <c r="AM62" s="347">
        <v>0</v>
      </c>
      <c r="AN62" s="346">
        <v>100</v>
      </c>
      <c r="AO62" s="346">
        <v>0</v>
      </c>
      <c r="AP62" s="345">
        <v>89</v>
      </c>
      <c r="AQ62" s="347">
        <v>0</v>
      </c>
      <c r="AR62" s="348">
        <v>0</v>
      </c>
    </row>
    <row r="63" spans="1:44" x14ac:dyDescent="0.2">
      <c r="A63" s="342" t="s">
        <v>5</v>
      </c>
      <c r="B63" s="326" t="s">
        <v>33</v>
      </c>
      <c r="C63" s="344">
        <v>7261</v>
      </c>
      <c r="D63" s="346">
        <f t="shared" si="2"/>
        <v>970</v>
      </c>
      <c r="E63" s="346">
        <v>736</v>
      </c>
      <c r="F63" s="345">
        <v>2042</v>
      </c>
      <c r="G63" s="347">
        <v>441</v>
      </c>
      <c r="H63" s="346">
        <v>53</v>
      </c>
      <c r="I63" s="346">
        <v>3</v>
      </c>
      <c r="J63" s="345">
        <v>4</v>
      </c>
      <c r="K63" s="347">
        <v>116</v>
      </c>
      <c r="L63" s="346">
        <v>72</v>
      </c>
      <c r="M63" s="346">
        <v>382</v>
      </c>
      <c r="N63" s="345">
        <v>309</v>
      </c>
      <c r="O63" s="347">
        <v>98</v>
      </c>
      <c r="P63" s="346">
        <v>0</v>
      </c>
      <c r="Q63" s="346">
        <v>64</v>
      </c>
      <c r="R63" s="345">
        <v>109</v>
      </c>
      <c r="S63" s="347">
        <v>184</v>
      </c>
      <c r="T63" s="346">
        <v>43</v>
      </c>
      <c r="U63" s="346">
        <v>78</v>
      </c>
      <c r="V63" s="345">
        <v>424</v>
      </c>
      <c r="W63" s="347">
        <v>62</v>
      </c>
      <c r="X63" s="346">
        <v>8</v>
      </c>
      <c r="Y63" s="346">
        <v>4</v>
      </c>
      <c r="Z63" s="345">
        <v>261</v>
      </c>
      <c r="AA63" s="347">
        <v>0</v>
      </c>
      <c r="AB63" s="346">
        <v>71</v>
      </c>
      <c r="AC63" s="346">
        <v>5</v>
      </c>
      <c r="AD63" s="345">
        <v>32</v>
      </c>
      <c r="AE63" s="347">
        <v>156</v>
      </c>
      <c r="AF63" s="346">
        <v>49</v>
      </c>
      <c r="AG63" s="346">
        <v>0</v>
      </c>
      <c r="AH63" s="345">
        <v>154</v>
      </c>
      <c r="AI63" s="347">
        <v>30</v>
      </c>
      <c r="AJ63" s="346">
        <v>195</v>
      </c>
      <c r="AK63" s="346">
        <v>4</v>
      </c>
      <c r="AL63" s="345">
        <v>44</v>
      </c>
      <c r="AM63" s="347">
        <v>13</v>
      </c>
      <c r="AN63" s="346">
        <v>0</v>
      </c>
      <c r="AO63" s="346">
        <v>0</v>
      </c>
      <c r="AP63" s="345">
        <v>38</v>
      </c>
      <c r="AQ63" s="347">
        <v>7</v>
      </c>
      <c r="AR63" s="348">
        <v>0</v>
      </c>
    </row>
    <row r="64" spans="1:44" x14ac:dyDescent="0.2">
      <c r="A64" s="342" t="s">
        <v>6</v>
      </c>
      <c r="B64" s="326" t="s">
        <v>34</v>
      </c>
      <c r="C64" s="344">
        <v>33535</v>
      </c>
      <c r="D64" s="346">
        <f t="shared" si="2"/>
        <v>3722</v>
      </c>
      <c r="E64" s="346">
        <v>3519</v>
      </c>
      <c r="F64" s="345">
        <v>5011</v>
      </c>
      <c r="G64" s="347">
        <v>4119</v>
      </c>
      <c r="H64" s="346">
        <v>282</v>
      </c>
      <c r="I64" s="346">
        <v>147</v>
      </c>
      <c r="J64" s="345">
        <v>4</v>
      </c>
      <c r="K64" s="347">
        <v>1420</v>
      </c>
      <c r="L64" s="346">
        <v>237</v>
      </c>
      <c r="M64" s="346">
        <v>589</v>
      </c>
      <c r="N64" s="345">
        <v>1091</v>
      </c>
      <c r="O64" s="347">
        <v>416</v>
      </c>
      <c r="P64" s="346">
        <v>344</v>
      </c>
      <c r="Q64" s="346">
        <v>182</v>
      </c>
      <c r="R64" s="345">
        <v>2042</v>
      </c>
      <c r="S64" s="347">
        <v>733</v>
      </c>
      <c r="T64" s="346">
        <v>344</v>
      </c>
      <c r="U64" s="346">
        <v>1259</v>
      </c>
      <c r="V64" s="345">
        <v>260</v>
      </c>
      <c r="W64" s="347">
        <v>1539</v>
      </c>
      <c r="X64" s="346">
        <v>314</v>
      </c>
      <c r="Y64" s="346">
        <v>135</v>
      </c>
      <c r="Z64" s="345">
        <v>683</v>
      </c>
      <c r="AA64" s="347">
        <v>68</v>
      </c>
      <c r="AB64" s="346">
        <v>1284</v>
      </c>
      <c r="AC64" s="346">
        <v>37</v>
      </c>
      <c r="AD64" s="345">
        <v>183</v>
      </c>
      <c r="AE64" s="347">
        <v>519</v>
      </c>
      <c r="AF64" s="346">
        <v>476</v>
      </c>
      <c r="AG64" s="346">
        <v>91</v>
      </c>
      <c r="AH64" s="345">
        <v>239</v>
      </c>
      <c r="AI64" s="347">
        <v>391</v>
      </c>
      <c r="AJ64" s="346">
        <v>486</v>
      </c>
      <c r="AK64" s="346">
        <v>549</v>
      </c>
      <c r="AL64" s="345">
        <v>488</v>
      </c>
      <c r="AM64" s="347">
        <v>1</v>
      </c>
      <c r="AN64" s="346">
        <v>72</v>
      </c>
      <c r="AO64" s="346">
        <v>69</v>
      </c>
      <c r="AP64" s="345">
        <v>150</v>
      </c>
      <c r="AQ64" s="347">
        <v>20</v>
      </c>
      <c r="AR64" s="348">
        <v>20</v>
      </c>
    </row>
    <row r="65" spans="1:44" x14ac:dyDescent="0.2">
      <c r="A65" s="342" t="s">
        <v>7</v>
      </c>
      <c r="B65" s="326" t="s">
        <v>268</v>
      </c>
      <c r="C65" s="344">
        <v>32705</v>
      </c>
      <c r="D65" s="346">
        <f t="shared" si="2"/>
        <v>9957</v>
      </c>
      <c r="E65" s="346">
        <v>2904</v>
      </c>
      <c r="F65" s="345">
        <v>2197</v>
      </c>
      <c r="G65" s="347">
        <v>496</v>
      </c>
      <c r="H65" s="346">
        <v>171</v>
      </c>
      <c r="I65" s="346">
        <v>173</v>
      </c>
      <c r="J65" s="345">
        <v>17</v>
      </c>
      <c r="K65" s="347">
        <v>635</v>
      </c>
      <c r="L65" s="346">
        <v>780</v>
      </c>
      <c r="M65" s="346">
        <v>169</v>
      </c>
      <c r="N65" s="345">
        <v>1287</v>
      </c>
      <c r="O65" s="347">
        <v>20</v>
      </c>
      <c r="P65" s="346">
        <v>91</v>
      </c>
      <c r="Q65" s="346">
        <v>66</v>
      </c>
      <c r="R65" s="345">
        <v>259</v>
      </c>
      <c r="S65" s="347">
        <v>8441</v>
      </c>
      <c r="T65" s="346">
        <v>118</v>
      </c>
      <c r="U65" s="346">
        <v>256</v>
      </c>
      <c r="V65" s="345">
        <v>51</v>
      </c>
      <c r="W65" s="347">
        <v>1686</v>
      </c>
      <c r="X65" s="346">
        <v>190</v>
      </c>
      <c r="Y65" s="346">
        <v>34</v>
      </c>
      <c r="Z65" s="345">
        <v>28</v>
      </c>
      <c r="AA65" s="347">
        <v>76</v>
      </c>
      <c r="AB65" s="346">
        <v>132</v>
      </c>
      <c r="AC65" s="346">
        <v>13</v>
      </c>
      <c r="AD65" s="345">
        <v>42</v>
      </c>
      <c r="AE65" s="347">
        <v>835</v>
      </c>
      <c r="AF65" s="346">
        <v>597</v>
      </c>
      <c r="AG65" s="346">
        <v>8</v>
      </c>
      <c r="AH65" s="345">
        <v>104</v>
      </c>
      <c r="AI65" s="347">
        <v>116</v>
      </c>
      <c r="AJ65" s="346">
        <v>624</v>
      </c>
      <c r="AK65" s="346">
        <v>10</v>
      </c>
      <c r="AL65" s="345">
        <v>44</v>
      </c>
      <c r="AM65" s="347">
        <v>4</v>
      </c>
      <c r="AN65" s="346">
        <v>45</v>
      </c>
      <c r="AO65" s="346">
        <v>0</v>
      </c>
      <c r="AP65" s="345">
        <v>7</v>
      </c>
      <c r="AQ65" s="347">
        <v>19</v>
      </c>
      <c r="AR65" s="348">
        <v>3</v>
      </c>
    </row>
    <row r="66" spans="1:44" x14ac:dyDescent="0.2">
      <c r="A66" s="342" t="s">
        <v>8</v>
      </c>
      <c r="B66" s="326" t="s">
        <v>269</v>
      </c>
      <c r="C66" s="344">
        <v>30021</v>
      </c>
      <c r="D66" s="346">
        <f t="shared" si="2"/>
        <v>5521</v>
      </c>
      <c r="E66" s="346">
        <v>1688</v>
      </c>
      <c r="F66" s="345">
        <v>5051</v>
      </c>
      <c r="G66" s="347">
        <v>4993</v>
      </c>
      <c r="H66" s="346">
        <v>574</v>
      </c>
      <c r="I66" s="346">
        <v>626</v>
      </c>
      <c r="J66" s="345">
        <v>12</v>
      </c>
      <c r="K66" s="347">
        <v>1314</v>
      </c>
      <c r="L66" s="346">
        <v>38</v>
      </c>
      <c r="M66" s="346">
        <v>187</v>
      </c>
      <c r="N66" s="345">
        <v>1544</v>
      </c>
      <c r="O66" s="347">
        <v>111</v>
      </c>
      <c r="P66" s="346">
        <v>243</v>
      </c>
      <c r="Q66" s="346">
        <v>114</v>
      </c>
      <c r="R66" s="345">
        <v>1045</v>
      </c>
      <c r="S66" s="347">
        <v>215</v>
      </c>
      <c r="T66" s="346">
        <v>690</v>
      </c>
      <c r="U66" s="346">
        <v>245</v>
      </c>
      <c r="V66" s="345">
        <v>220</v>
      </c>
      <c r="W66" s="347">
        <v>890</v>
      </c>
      <c r="X66" s="346">
        <v>155</v>
      </c>
      <c r="Y66" s="346">
        <v>249</v>
      </c>
      <c r="Z66" s="345">
        <v>208</v>
      </c>
      <c r="AA66" s="347">
        <v>222</v>
      </c>
      <c r="AB66" s="346">
        <v>221</v>
      </c>
      <c r="AC66" s="346">
        <v>91</v>
      </c>
      <c r="AD66" s="345">
        <v>55</v>
      </c>
      <c r="AE66" s="347">
        <v>620</v>
      </c>
      <c r="AF66" s="346">
        <v>212</v>
      </c>
      <c r="AG66" s="346">
        <v>0</v>
      </c>
      <c r="AH66" s="345">
        <v>157</v>
      </c>
      <c r="AI66" s="347">
        <v>905</v>
      </c>
      <c r="AJ66" s="346">
        <v>1298</v>
      </c>
      <c r="AK66" s="346">
        <v>46</v>
      </c>
      <c r="AL66" s="345">
        <v>133</v>
      </c>
      <c r="AM66" s="347">
        <v>5</v>
      </c>
      <c r="AN66" s="346">
        <v>15</v>
      </c>
      <c r="AO66" s="346">
        <v>23</v>
      </c>
      <c r="AP66" s="345">
        <v>7</v>
      </c>
      <c r="AQ66" s="347">
        <v>21</v>
      </c>
      <c r="AR66" s="348">
        <v>57</v>
      </c>
    </row>
    <row r="67" spans="1:44" x14ac:dyDescent="0.2">
      <c r="A67" s="342" t="s">
        <v>9</v>
      </c>
      <c r="B67" s="326" t="s">
        <v>270</v>
      </c>
      <c r="C67" s="344">
        <v>10683</v>
      </c>
      <c r="D67" s="346">
        <f t="shared" si="2"/>
        <v>2738</v>
      </c>
      <c r="E67" s="346">
        <v>2533</v>
      </c>
      <c r="F67" s="345">
        <v>569</v>
      </c>
      <c r="G67" s="347">
        <v>736</v>
      </c>
      <c r="H67" s="346">
        <v>666</v>
      </c>
      <c r="I67" s="346">
        <v>0</v>
      </c>
      <c r="J67" s="345">
        <v>52</v>
      </c>
      <c r="K67" s="347">
        <v>216</v>
      </c>
      <c r="L67" s="346">
        <v>25</v>
      </c>
      <c r="M67" s="346">
        <v>190</v>
      </c>
      <c r="N67" s="345">
        <v>270</v>
      </c>
      <c r="O67" s="347">
        <v>0</v>
      </c>
      <c r="P67" s="346">
        <v>11</v>
      </c>
      <c r="Q67" s="346">
        <v>636</v>
      </c>
      <c r="R67" s="345">
        <v>132</v>
      </c>
      <c r="S67" s="347">
        <v>47</v>
      </c>
      <c r="T67" s="346">
        <v>68</v>
      </c>
      <c r="U67" s="346">
        <v>0</v>
      </c>
      <c r="V67" s="345">
        <v>45</v>
      </c>
      <c r="W67" s="347">
        <v>152</v>
      </c>
      <c r="X67" s="346">
        <v>112</v>
      </c>
      <c r="Y67" s="346">
        <v>7</v>
      </c>
      <c r="Z67" s="345">
        <v>8</v>
      </c>
      <c r="AA67" s="347">
        <v>63</v>
      </c>
      <c r="AB67" s="346">
        <v>0</v>
      </c>
      <c r="AC67" s="346">
        <v>7</v>
      </c>
      <c r="AD67" s="345">
        <v>68</v>
      </c>
      <c r="AE67" s="347">
        <v>4</v>
      </c>
      <c r="AF67" s="346">
        <v>115</v>
      </c>
      <c r="AG67" s="346">
        <v>2</v>
      </c>
      <c r="AH67" s="345">
        <v>235</v>
      </c>
      <c r="AI67" s="347">
        <v>8</v>
      </c>
      <c r="AJ67" s="346">
        <v>73</v>
      </c>
      <c r="AK67" s="346">
        <v>207</v>
      </c>
      <c r="AL67" s="345">
        <v>548</v>
      </c>
      <c r="AM67" s="347">
        <v>0</v>
      </c>
      <c r="AN67" s="346">
        <v>0</v>
      </c>
      <c r="AO67" s="346">
        <v>9</v>
      </c>
      <c r="AP67" s="345">
        <v>104</v>
      </c>
      <c r="AQ67" s="347">
        <v>27</v>
      </c>
      <c r="AR67" s="348">
        <v>0</v>
      </c>
    </row>
    <row r="68" spans="1:44" x14ac:dyDescent="0.2">
      <c r="A68" s="342" t="s">
        <v>10</v>
      </c>
      <c r="B68" s="326" t="s">
        <v>280</v>
      </c>
      <c r="C68" s="344">
        <v>10590</v>
      </c>
      <c r="D68" s="346">
        <f t="shared" si="2"/>
        <v>960</v>
      </c>
      <c r="E68" s="346">
        <v>1440</v>
      </c>
      <c r="F68" s="345">
        <v>1410</v>
      </c>
      <c r="G68" s="347">
        <v>489</v>
      </c>
      <c r="H68" s="346">
        <v>139</v>
      </c>
      <c r="I68" s="346">
        <v>12</v>
      </c>
      <c r="J68" s="345">
        <v>7</v>
      </c>
      <c r="K68" s="347">
        <v>1220</v>
      </c>
      <c r="L68" s="346">
        <v>46</v>
      </c>
      <c r="M68" s="346">
        <v>260</v>
      </c>
      <c r="N68" s="345">
        <v>137</v>
      </c>
      <c r="O68" s="347">
        <v>193</v>
      </c>
      <c r="P68" s="346">
        <v>80</v>
      </c>
      <c r="Q68" s="346">
        <v>100</v>
      </c>
      <c r="R68" s="345">
        <v>51</v>
      </c>
      <c r="S68" s="347">
        <v>7</v>
      </c>
      <c r="T68" s="346">
        <v>60</v>
      </c>
      <c r="U68" s="346">
        <v>138</v>
      </c>
      <c r="V68" s="345">
        <v>131</v>
      </c>
      <c r="W68" s="347">
        <v>80</v>
      </c>
      <c r="X68" s="346">
        <v>155</v>
      </c>
      <c r="Y68" s="346">
        <v>24</v>
      </c>
      <c r="Z68" s="345">
        <v>359</v>
      </c>
      <c r="AA68" s="347">
        <v>7</v>
      </c>
      <c r="AB68" s="346">
        <v>100</v>
      </c>
      <c r="AC68" s="346">
        <v>0</v>
      </c>
      <c r="AD68" s="345">
        <v>8</v>
      </c>
      <c r="AE68" s="347">
        <v>424</v>
      </c>
      <c r="AF68" s="346">
        <v>244</v>
      </c>
      <c r="AG68" s="346">
        <v>311</v>
      </c>
      <c r="AH68" s="345">
        <v>160</v>
      </c>
      <c r="AI68" s="347">
        <v>0</v>
      </c>
      <c r="AJ68" s="346">
        <v>1</v>
      </c>
      <c r="AK68" s="346">
        <v>6</v>
      </c>
      <c r="AL68" s="345">
        <v>1</v>
      </c>
      <c r="AM68" s="347">
        <v>0</v>
      </c>
      <c r="AN68" s="346">
        <v>1561</v>
      </c>
      <c r="AO68" s="346">
        <v>17</v>
      </c>
      <c r="AP68" s="345">
        <v>156</v>
      </c>
      <c r="AQ68" s="347">
        <v>96</v>
      </c>
      <c r="AR68" s="348">
        <v>0</v>
      </c>
    </row>
    <row r="69" spans="1:44" x14ac:dyDescent="0.2">
      <c r="A69" s="342" t="s">
        <v>11</v>
      </c>
      <c r="B69" s="326" t="s">
        <v>35</v>
      </c>
      <c r="C69" s="344">
        <v>41425</v>
      </c>
      <c r="D69" s="346">
        <f t="shared" si="2"/>
        <v>7463</v>
      </c>
      <c r="E69" s="346">
        <v>11420</v>
      </c>
      <c r="F69" s="345">
        <v>3323</v>
      </c>
      <c r="G69" s="347">
        <v>1442</v>
      </c>
      <c r="H69" s="346">
        <v>580</v>
      </c>
      <c r="I69" s="346">
        <v>1443</v>
      </c>
      <c r="J69" s="345">
        <v>31</v>
      </c>
      <c r="K69" s="347">
        <v>1061</v>
      </c>
      <c r="L69" s="346">
        <v>51</v>
      </c>
      <c r="M69" s="346">
        <v>256</v>
      </c>
      <c r="N69" s="345">
        <v>1236</v>
      </c>
      <c r="O69" s="347">
        <v>792</v>
      </c>
      <c r="P69" s="346">
        <v>100</v>
      </c>
      <c r="Q69" s="346">
        <v>323</v>
      </c>
      <c r="R69" s="345">
        <v>135</v>
      </c>
      <c r="S69" s="347">
        <v>607</v>
      </c>
      <c r="T69" s="346">
        <v>308</v>
      </c>
      <c r="U69" s="346">
        <v>93</v>
      </c>
      <c r="V69" s="345">
        <v>1625</v>
      </c>
      <c r="W69" s="347">
        <v>1572</v>
      </c>
      <c r="X69" s="346">
        <v>260</v>
      </c>
      <c r="Y69" s="346">
        <v>339</v>
      </c>
      <c r="Z69" s="345">
        <v>1491</v>
      </c>
      <c r="AA69" s="347">
        <v>876</v>
      </c>
      <c r="AB69" s="346">
        <v>12</v>
      </c>
      <c r="AC69" s="346">
        <v>380</v>
      </c>
      <c r="AD69" s="345">
        <v>605</v>
      </c>
      <c r="AE69" s="347">
        <v>470</v>
      </c>
      <c r="AF69" s="346">
        <v>858</v>
      </c>
      <c r="AG69" s="346">
        <v>2</v>
      </c>
      <c r="AH69" s="345">
        <v>121</v>
      </c>
      <c r="AI69" s="347">
        <v>138</v>
      </c>
      <c r="AJ69" s="346">
        <v>101</v>
      </c>
      <c r="AK69" s="346">
        <v>119</v>
      </c>
      <c r="AL69" s="345">
        <v>1010</v>
      </c>
      <c r="AM69" s="347">
        <v>22</v>
      </c>
      <c r="AN69" s="346">
        <v>146</v>
      </c>
      <c r="AO69" s="346">
        <v>398</v>
      </c>
      <c r="AP69" s="345">
        <v>192</v>
      </c>
      <c r="AQ69" s="347">
        <v>0</v>
      </c>
      <c r="AR69" s="348">
        <v>24</v>
      </c>
    </row>
    <row r="70" spans="1:44" x14ac:dyDescent="0.2">
      <c r="A70" s="342" t="s">
        <v>12</v>
      </c>
      <c r="B70" s="326" t="s">
        <v>365</v>
      </c>
      <c r="C70" s="344">
        <v>15837</v>
      </c>
      <c r="D70" s="346">
        <f t="shared" si="2"/>
        <v>3725</v>
      </c>
      <c r="E70" s="346">
        <v>547</v>
      </c>
      <c r="F70" s="345">
        <v>4055</v>
      </c>
      <c r="G70" s="347">
        <v>602</v>
      </c>
      <c r="H70" s="346">
        <v>994</v>
      </c>
      <c r="I70" s="346">
        <v>0</v>
      </c>
      <c r="J70" s="345">
        <v>0</v>
      </c>
      <c r="K70" s="347">
        <v>862</v>
      </c>
      <c r="L70" s="346">
        <v>0</v>
      </c>
      <c r="M70" s="346">
        <v>9</v>
      </c>
      <c r="N70" s="345">
        <v>49</v>
      </c>
      <c r="O70" s="347">
        <v>0</v>
      </c>
      <c r="P70" s="346">
        <v>112</v>
      </c>
      <c r="Q70" s="346">
        <v>173</v>
      </c>
      <c r="R70" s="345">
        <v>511</v>
      </c>
      <c r="S70" s="347">
        <v>0</v>
      </c>
      <c r="T70" s="346">
        <v>34</v>
      </c>
      <c r="U70" s="346">
        <v>5</v>
      </c>
      <c r="V70" s="345">
        <v>2749</v>
      </c>
      <c r="W70" s="347">
        <v>24</v>
      </c>
      <c r="X70" s="346">
        <v>237</v>
      </c>
      <c r="Y70" s="346">
        <v>0</v>
      </c>
      <c r="Z70" s="345">
        <v>13</v>
      </c>
      <c r="AA70" s="347">
        <v>0</v>
      </c>
      <c r="AB70" s="346">
        <v>0</v>
      </c>
      <c r="AC70" s="346">
        <v>101</v>
      </c>
      <c r="AD70" s="345">
        <v>0</v>
      </c>
      <c r="AE70" s="347">
        <v>778</v>
      </c>
      <c r="AF70" s="346">
        <v>7</v>
      </c>
      <c r="AG70" s="346">
        <v>18</v>
      </c>
      <c r="AH70" s="345">
        <v>0</v>
      </c>
      <c r="AI70" s="347">
        <v>95</v>
      </c>
      <c r="AJ70" s="346">
        <v>0</v>
      </c>
      <c r="AK70" s="346">
        <v>3</v>
      </c>
      <c r="AL70" s="345">
        <v>125</v>
      </c>
      <c r="AM70" s="347">
        <v>0</v>
      </c>
      <c r="AN70" s="346">
        <v>0</v>
      </c>
      <c r="AO70" s="346">
        <v>0</v>
      </c>
      <c r="AP70" s="345">
        <v>0</v>
      </c>
      <c r="AQ70" s="347">
        <v>9</v>
      </c>
      <c r="AR70" s="348">
        <v>0</v>
      </c>
    </row>
    <row r="71" spans="1:44" x14ac:dyDescent="0.2">
      <c r="A71" s="342" t="s">
        <v>13</v>
      </c>
      <c r="B71" s="326" t="s">
        <v>191</v>
      </c>
      <c r="C71" s="344">
        <v>32143</v>
      </c>
      <c r="D71" s="346">
        <f t="shared" si="2"/>
        <v>10049</v>
      </c>
      <c r="E71" s="346">
        <v>2853</v>
      </c>
      <c r="F71" s="345">
        <v>1803</v>
      </c>
      <c r="G71" s="347">
        <v>6937</v>
      </c>
      <c r="H71" s="346">
        <v>689</v>
      </c>
      <c r="I71" s="346">
        <v>92</v>
      </c>
      <c r="J71" s="345">
        <v>13</v>
      </c>
      <c r="K71" s="347">
        <v>338</v>
      </c>
      <c r="L71" s="346">
        <v>907</v>
      </c>
      <c r="M71" s="346">
        <v>274</v>
      </c>
      <c r="N71" s="345">
        <v>416</v>
      </c>
      <c r="O71" s="347">
        <v>64</v>
      </c>
      <c r="P71" s="346">
        <v>161</v>
      </c>
      <c r="Q71" s="346">
        <v>185</v>
      </c>
      <c r="R71" s="345">
        <v>541</v>
      </c>
      <c r="S71" s="347">
        <v>448</v>
      </c>
      <c r="T71" s="346">
        <v>376</v>
      </c>
      <c r="U71" s="346">
        <v>729</v>
      </c>
      <c r="V71" s="345">
        <v>703</v>
      </c>
      <c r="W71" s="347">
        <v>538</v>
      </c>
      <c r="X71" s="346">
        <v>244</v>
      </c>
      <c r="Y71" s="346">
        <v>80</v>
      </c>
      <c r="Z71" s="345">
        <v>684</v>
      </c>
      <c r="AA71" s="347">
        <v>107</v>
      </c>
      <c r="AB71" s="346">
        <v>68</v>
      </c>
      <c r="AC71" s="346">
        <v>185</v>
      </c>
      <c r="AD71" s="345">
        <v>175</v>
      </c>
      <c r="AE71" s="347">
        <v>207</v>
      </c>
      <c r="AF71" s="346">
        <v>317</v>
      </c>
      <c r="AG71" s="346">
        <v>0</v>
      </c>
      <c r="AH71" s="345">
        <v>286</v>
      </c>
      <c r="AI71" s="347">
        <v>515</v>
      </c>
      <c r="AJ71" s="346">
        <v>147</v>
      </c>
      <c r="AK71" s="346">
        <v>21</v>
      </c>
      <c r="AL71" s="345">
        <v>682</v>
      </c>
      <c r="AM71" s="347">
        <v>59</v>
      </c>
      <c r="AN71" s="346">
        <v>18</v>
      </c>
      <c r="AO71" s="346">
        <v>0</v>
      </c>
      <c r="AP71" s="345">
        <v>74</v>
      </c>
      <c r="AQ71" s="347">
        <v>130</v>
      </c>
      <c r="AR71" s="348">
        <v>28</v>
      </c>
    </row>
    <row r="72" spans="1:44" x14ac:dyDescent="0.2">
      <c r="A72" s="342" t="s">
        <v>14</v>
      </c>
      <c r="B72" s="326" t="s">
        <v>50</v>
      </c>
      <c r="C72" s="344">
        <v>25566</v>
      </c>
      <c r="D72" s="346">
        <f t="shared" si="2"/>
        <v>6274</v>
      </c>
      <c r="E72" s="346">
        <v>3478</v>
      </c>
      <c r="F72" s="345">
        <v>1048</v>
      </c>
      <c r="G72" s="347">
        <v>482</v>
      </c>
      <c r="H72" s="346">
        <v>582</v>
      </c>
      <c r="I72" s="346">
        <v>152</v>
      </c>
      <c r="J72" s="345">
        <v>114</v>
      </c>
      <c r="K72" s="347">
        <v>440</v>
      </c>
      <c r="L72" s="346">
        <v>12</v>
      </c>
      <c r="M72" s="346">
        <v>2094</v>
      </c>
      <c r="N72" s="345">
        <v>377</v>
      </c>
      <c r="O72" s="347">
        <v>120</v>
      </c>
      <c r="P72" s="346">
        <v>597</v>
      </c>
      <c r="Q72" s="346">
        <v>88</v>
      </c>
      <c r="R72" s="345">
        <v>457</v>
      </c>
      <c r="S72" s="347">
        <v>244</v>
      </c>
      <c r="T72" s="346">
        <v>102</v>
      </c>
      <c r="U72" s="346">
        <v>245</v>
      </c>
      <c r="V72" s="345">
        <v>283</v>
      </c>
      <c r="W72" s="347">
        <v>366</v>
      </c>
      <c r="X72" s="346">
        <v>336</v>
      </c>
      <c r="Y72" s="346">
        <v>277</v>
      </c>
      <c r="Z72" s="345">
        <v>876</v>
      </c>
      <c r="AA72" s="347">
        <v>106</v>
      </c>
      <c r="AB72" s="346">
        <v>135</v>
      </c>
      <c r="AC72" s="346">
        <v>585</v>
      </c>
      <c r="AD72" s="345">
        <v>265</v>
      </c>
      <c r="AE72" s="347">
        <v>1956</v>
      </c>
      <c r="AF72" s="346">
        <v>2323</v>
      </c>
      <c r="AG72" s="346">
        <v>16</v>
      </c>
      <c r="AH72" s="345">
        <v>48</v>
      </c>
      <c r="AI72" s="347">
        <v>215</v>
      </c>
      <c r="AJ72" s="346">
        <v>13</v>
      </c>
      <c r="AK72" s="346">
        <v>88</v>
      </c>
      <c r="AL72" s="345">
        <v>517</v>
      </c>
      <c r="AM72" s="347">
        <v>43</v>
      </c>
      <c r="AN72" s="346">
        <v>106</v>
      </c>
      <c r="AO72" s="346">
        <v>58</v>
      </c>
      <c r="AP72" s="345">
        <v>19</v>
      </c>
      <c r="AQ72" s="347">
        <v>17</v>
      </c>
      <c r="AR72" s="348">
        <v>12</v>
      </c>
    </row>
    <row r="73" spans="1:44" x14ac:dyDescent="0.2">
      <c r="A73" s="342" t="s">
        <v>15</v>
      </c>
      <c r="B73" s="326" t="s">
        <v>36</v>
      </c>
      <c r="C73" s="344">
        <v>116652</v>
      </c>
      <c r="D73" s="346">
        <f t="shared" si="2"/>
        <v>30572</v>
      </c>
      <c r="E73" s="346">
        <v>19186</v>
      </c>
      <c r="F73" s="345">
        <v>12619</v>
      </c>
      <c r="G73" s="347">
        <v>3885</v>
      </c>
      <c r="H73" s="346">
        <v>6121</v>
      </c>
      <c r="I73" s="346">
        <v>1183</v>
      </c>
      <c r="J73" s="345">
        <v>674</v>
      </c>
      <c r="K73" s="347">
        <v>3561</v>
      </c>
      <c r="L73" s="346">
        <v>935</v>
      </c>
      <c r="M73" s="346">
        <v>2961</v>
      </c>
      <c r="N73" s="345">
        <v>6712</v>
      </c>
      <c r="O73" s="347">
        <v>859</v>
      </c>
      <c r="P73" s="346">
        <v>737</v>
      </c>
      <c r="Q73" s="346">
        <v>2498</v>
      </c>
      <c r="R73" s="345">
        <v>1594</v>
      </c>
      <c r="S73" s="347">
        <v>3227</v>
      </c>
      <c r="T73" s="346">
        <v>1863</v>
      </c>
      <c r="U73" s="346">
        <v>688</v>
      </c>
      <c r="V73" s="345">
        <v>1113</v>
      </c>
      <c r="W73" s="347">
        <v>781</v>
      </c>
      <c r="X73" s="346">
        <v>578</v>
      </c>
      <c r="Y73" s="346">
        <v>735</v>
      </c>
      <c r="Z73" s="345">
        <v>1438</v>
      </c>
      <c r="AA73" s="347">
        <v>1356</v>
      </c>
      <c r="AB73" s="346">
        <v>880</v>
      </c>
      <c r="AC73" s="346">
        <v>981</v>
      </c>
      <c r="AD73" s="345">
        <v>1027</v>
      </c>
      <c r="AE73" s="347">
        <v>827</v>
      </c>
      <c r="AF73" s="346">
        <v>1521</v>
      </c>
      <c r="AG73" s="346">
        <v>321</v>
      </c>
      <c r="AH73" s="345">
        <v>288</v>
      </c>
      <c r="AI73" s="347">
        <v>687</v>
      </c>
      <c r="AJ73" s="346">
        <v>558</v>
      </c>
      <c r="AK73" s="346">
        <v>185</v>
      </c>
      <c r="AL73" s="345">
        <v>337</v>
      </c>
      <c r="AM73" s="347">
        <v>220</v>
      </c>
      <c r="AN73" s="346">
        <v>749</v>
      </c>
      <c r="AO73" s="346">
        <v>207</v>
      </c>
      <c r="AP73" s="345">
        <v>616</v>
      </c>
      <c r="AQ73" s="347">
        <v>619</v>
      </c>
      <c r="AR73" s="348">
        <v>753</v>
      </c>
    </row>
    <row r="74" spans="1:44" x14ac:dyDescent="0.2">
      <c r="A74" s="342" t="s">
        <v>16</v>
      </c>
      <c r="B74" s="326" t="s">
        <v>192</v>
      </c>
      <c r="C74" s="344">
        <v>6284</v>
      </c>
      <c r="D74" s="346">
        <f t="shared" si="2"/>
        <v>1812</v>
      </c>
      <c r="E74" s="346">
        <v>1730</v>
      </c>
      <c r="F74" s="345">
        <v>668</v>
      </c>
      <c r="G74" s="347">
        <v>155</v>
      </c>
      <c r="H74" s="346">
        <v>23</v>
      </c>
      <c r="I74" s="346">
        <v>171</v>
      </c>
      <c r="J74" s="345">
        <v>7</v>
      </c>
      <c r="K74" s="347">
        <v>0</v>
      </c>
      <c r="L74" s="346">
        <v>366</v>
      </c>
      <c r="M74" s="346">
        <v>167</v>
      </c>
      <c r="N74" s="345">
        <v>164</v>
      </c>
      <c r="O74" s="347">
        <v>218</v>
      </c>
      <c r="P74" s="346">
        <v>2</v>
      </c>
      <c r="Q74" s="346">
        <v>26</v>
      </c>
      <c r="R74" s="345">
        <v>6</v>
      </c>
      <c r="S74" s="347">
        <v>137</v>
      </c>
      <c r="T74" s="346">
        <v>0</v>
      </c>
      <c r="U74" s="346">
        <v>0</v>
      </c>
      <c r="V74" s="345">
        <v>191</v>
      </c>
      <c r="W74" s="347">
        <v>0</v>
      </c>
      <c r="X74" s="346">
        <v>14</v>
      </c>
      <c r="Y74" s="346">
        <v>3</v>
      </c>
      <c r="Z74" s="345">
        <v>20</v>
      </c>
      <c r="AA74" s="347">
        <v>1</v>
      </c>
      <c r="AB74" s="346">
        <v>195</v>
      </c>
      <c r="AC74" s="346">
        <v>4</v>
      </c>
      <c r="AD74" s="345">
        <v>15</v>
      </c>
      <c r="AE74" s="347">
        <v>125</v>
      </c>
      <c r="AF74" s="346">
        <v>3</v>
      </c>
      <c r="AG74" s="346">
        <v>11</v>
      </c>
      <c r="AH74" s="345">
        <v>0</v>
      </c>
      <c r="AI74" s="347">
        <v>0</v>
      </c>
      <c r="AJ74" s="346">
        <v>0</v>
      </c>
      <c r="AK74" s="346">
        <v>0</v>
      </c>
      <c r="AL74" s="345">
        <v>11</v>
      </c>
      <c r="AM74" s="347">
        <v>29</v>
      </c>
      <c r="AN74" s="346">
        <v>0</v>
      </c>
      <c r="AO74" s="346">
        <v>0</v>
      </c>
      <c r="AP74" s="345">
        <v>0</v>
      </c>
      <c r="AQ74" s="347">
        <v>10</v>
      </c>
      <c r="AR74" s="348">
        <v>0</v>
      </c>
    </row>
    <row r="75" spans="1:44" x14ac:dyDescent="0.2">
      <c r="A75" s="342" t="s">
        <v>17</v>
      </c>
      <c r="B75" s="326" t="s">
        <v>272</v>
      </c>
      <c r="C75" s="344">
        <v>5038</v>
      </c>
      <c r="D75" s="346">
        <f t="shared" si="2"/>
        <v>1764</v>
      </c>
      <c r="E75" s="346">
        <v>566</v>
      </c>
      <c r="F75" s="345">
        <v>576</v>
      </c>
      <c r="G75" s="347">
        <v>191</v>
      </c>
      <c r="H75" s="346">
        <v>396</v>
      </c>
      <c r="I75" s="346">
        <v>17</v>
      </c>
      <c r="J75" s="345">
        <v>97</v>
      </c>
      <c r="K75" s="347">
        <v>66</v>
      </c>
      <c r="L75" s="346">
        <v>57</v>
      </c>
      <c r="M75" s="346">
        <v>54</v>
      </c>
      <c r="N75" s="345">
        <v>197</v>
      </c>
      <c r="O75" s="347">
        <v>82</v>
      </c>
      <c r="P75" s="346">
        <v>9</v>
      </c>
      <c r="Q75" s="346">
        <v>108</v>
      </c>
      <c r="R75" s="345">
        <v>17</v>
      </c>
      <c r="S75" s="347">
        <v>179</v>
      </c>
      <c r="T75" s="346">
        <v>87</v>
      </c>
      <c r="U75" s="346">
        <v>69</v>
      </c>
      <c r="V75" s="345">
        <v>68</v>
      </c>
      <c r="W75" s="347">
        <v>11</v>
      </c>
      <c r="X75" s="346">
        <v>40</v>
      </c>
      <c r="Y75" s="346">
        <v>4</v>
      </c>
      <c r="Z75" s="345">
        <v>32</v>
      </c>
      <c r="AA75" s="347">
        <v>50</v>
      </c>
      <c r="AB75" s="346">
        <v>13</v>
      </c>
      <c r="AC75" s="346">
        <v>35</v>
      </c>
      <c r="AD75" s="345">
        <v>50</v>
      </c>
      <c r="AE75" s="347">
        <v>16</v>
      </c>
      <c r="AF75" s="346">
        <v>20</v>
      </c>
      <c r="AG75" s="346">
        <v>8</v>
      </c>
      <c r="AH75" s="345">
        <v>21</v>
      </c>
      <c r="AI75" s="347">
        <v>5</v>
      </c>
      <c r="AJ75" s="346">
        <v>17</v>
      </c>
      <c r="AK75" s="346">
        <v>7</v>
      </c>
      <c r="AL75" s="345">
        <v>9</v>
      </c>
      <c r="AM75" s="347">
        <v>12</v>
      </c>
      <c r="AN75" s="346">
        <v>6</v>
      </c>
      <c r="AO75" s="346">
        <v>59</v>
      </c>
      <c r="AP75" s="345">
        <v>12</v>
      </c>
      <c r="AQ75" s="347">
        <v>11</v>
      </c>
      <c r="AR75" s="348">
        <v>0</v>
      </c>
    </row>
    <row r="76" spans="1:44" x14ac:dyDescent="0.2">
      <c r="A76" s="342" t="s">
        <v>18</v>
      </c>
      <c r="B76" s="326" t="s">
        <v>281</v>
      </c>
      <c r="C76" s="344">
        <v>11062</v>
      </c>
      <c r="D76" s="346">
        <f t="shared" si="2"/>
        <v>3158</v>
      </c>
      <c r="E76" s="346">
        <v>1899</v>
      </c>
      <c r="F76" s="345">
        <v>1210</v>
      </c>
      <c r="G76" s="347">
        <v>413</v>
      </c>
      <c r="H76" s="346">
        <v>644</v>
      </c>
      <c r="I76" s="346">
        <v>141</v>
      </c>
      <c r="J76" s="345">
        <v>100</v>
      </c>
      <c r="K76" s="347">
        <v>192</v>
      </c>
      <c r="L76" s="346">
        <v>286</v>
      </c>
      <c r="M76" s="346">
        <v>185</v>
      </c>
      <c r="N76" s="345">
        <v>345</v>
      </c>
      <c r="O76" s="347">
        <v>238</v>
      </c>
      <c r="P76" s="346">
        <v>60</v>
      </c>
      <c r="Q76" s="346">
        <v>217</v>
      </c>
      <c r="R76" s="345">
        <v>95</v>
      </c>
      <c r="S76" s="347">
        <v>347</v>
      </c>
      <c r="T76" s="346">
        <v>157</v>
      </c>
      <c r="U76" s="346">
        <v>70</v>
      </c>
      <c r="V76" s="345">
        <v>203</v>
      </c>
      <c r="W76" s="347">
        <v>27</v>
      </c>
      <c r="X76" s="346">
        <v>69</v>
      </c>
      <c r="Y76" s="346">
        <v>41</v>
      </c>
      <c r="Z76" s="345">
        <v>93</v>
      </c>
      <c r="AA76" s="347">
        <v>88</v>
      </c>
      <c r="AB76" s="346">
        <v>78</v>
      </c>
      <c r="AC76" s="346">
        <v>59</v>
      </c>
      <c r="AD76" s="345">
        <v>45</v>
      </c>
      <c r="AE76" s="347">
        <v>97</v>
      </c>
      <c r="AF76" s="346">
        <v>122</v>
      </c>
      <c r="AG76" s="346">
        <v>40</v>
      </c>
      <c r="AH76" s="345">
        <v>0</v>
      </c>
      <c r="AI76" s="347">
        <v>27</v>
      </c>
      <c r="AJ76" s="346">
        <v>25</v>
      </c>
      <c r="AK76" s="346">
        <v>25</v>
      </c>
      <c r="AL76" s="345">
        <v>32</v>
      </c>
      <c r="AM76" s="347">
        <v>31</v>
      </c>
      <c r="AN76" s="346">
        <v>32</v>
      </c>
      <c r="AO76" s="346">
        <v>36</v>
      </c>
      <c r="AP76" s="345">
        <v>37</v>
      </c>
      <c r="AQ76" s="347">
        <v>38</v>
      </c>
      <c r="AR76" s="348">
        <v>60</v>
      </c>
    </row>
    <row r="77" spans="1:44" x14ac:dyDescent="0.2">
      <c r="A77" s="342" t="s">
        <v>19</v>
      </c>
      <c r="B77" s="326" t="s">
        <v>384</v>
      </c>
      <c r="C77" s="344">
        <v>340314</v>
      </c>
      <c r="D77" s="346">
        <f t="shared" si="2"/>
        <v>118742</v>
      </c>
      <c r="E77" s="346">
        <v>40756</v>
      </c>
      <c r="F77" s="345">
        <v>24654</v>
      </c>
      <c r="G77" s="347">
        <v>14407</v>
      </c>
      <c r="H77" s="346">
        <v>25405</v>
      </c>
      <c r="I77" s="346">
        <v>2780</v>
      </c>
      <c r="J77" s="345">
        <v>3880</v>
      </c>
      <c r="K77" s="347">
        <v>10580</v>
      </c>
      <c r="L77" s="346">
        <v>1383</v>
      </c>
      <c r="M77" s="346">
        <v>5924</v>
      </c>
      <c r="N77" s="345">
        <v>15110</v>
      </c>
      <c r="O77" s="347">
        <v>2627</v>
      </c>
      <c r="P77" s="346">
        <v>2599</v>
      </c>
      <c r="Q77" s="346">
        <v>8190</v>
      </c>
      <c r="R77" s="345">
        <v>5986</v>
      </c>
      <c r="S77" s="347">
        <v>4379</v>
      </c>
      <c r="T77" s="346">
        <v>6890</v>
      </c>
      <c r="U77" s="346">
        <v>3017</v>
      </c>
      <c r="V77" s="345">
        <v>5926</v>
      </c>
      <c r="W77" s="347">
        <v>2486</v>
      </c>
      <c r="X77" s="346">
        <v>2337</v>
      </c>
      <c r="Y77" s="346">
        <v>1231</v>
      </c>
      <c r="Z77" s="345">
        <v>3279</v>
      </c>
      <c r="AA77" s="347">
        <v>2862</v>
      </c>
      <c r="AB77" s="346">
        <v>2096</v>
      </c>
      <c r="AC77" s="346">
        <v>2179</v>
      </c>
      <c r="AD77" s="345">
        <v>1874</v>
      </c>
      <c r="AE77" s="347">
        <v>2370</v>
      </c>
      <c r="AF77" s="346">
        <v>4130</v>
      </c>
      <c r="AG77" s="346">
        <v>1603</v>
      </c>
      <c r="AH77" s="345">
        <v>717</v>
      </c>
      <c r="AI77" s="347">
        <v>1855</v>
      </c>
      <c r="AJ77" s="346">
        <v>997</v>
      </c>
      <c r="AK77" s="346">
        <v>350</v>
      </c>
      <c r="AL77" s="345">
        <v>1586</v>
      </c>
      <c r="AM77" s="347">
        <v>434</v>
      </c>
      <c r="AN77" s="346">
        <v>1988</v>
      </c>
      <c r="AO77" s="346">
        <v>626</v>
      </c>
      <c r="AP77" s="345">
        <v>740</v>
      </c>
      <c r="AQ77" s="347">
        <v>674</v>
      </c>
      <c r="AR77" s="348">
        <v>665</v>
      </c>
    </row>
    <row r="78" spans="1:44" x14ac:dyDescent="0.2">
      <c r="A78" s="342" t="s">
        <v>20</v>
      </c>
      <c r="B78" s="326" t="s">
        <v>37</v>
      </c>
      <c r="C78" s="344">
        <v>46842</v>
      </c>
      <c r="D78" s="346">
        <f t="shared" si="2"/>
        <v>17383</v>
      </c>
      <c r="E78" s="346">
        <v>6892</v>
      </c>
      <c r="F78" s="345">
        <v>3398</v>
      </c>
      <c r="G78" s="347">
        <v>2645</v>
      </c>
      <c r="H78" s="346">
        <v>2819</v>
      </c>
      <c r="I78" s="346">
        <v>661</v>
      </c>
      <c r="J78" s="345">
        <v>712</v>
      </c>
      <c r="K78" s="347">
        <v>997</v>
      </c>
      <c r="L78" s="346">
        <v>208</v>
      </c>
      <c r="M78" s="346">
        <v>1131</v>
      </c>
      <c r="N78" s="345">
        <v>1870</v>
      </c>
      <c r="O78" s="347">
        <v>310</v>
      </c>
      <c r="P78" s="346">
        <v>391</v>
      </c>
      <c r="Q78" s="346">
        <v>813</v>
      </c>
      <c r="R78" s="345">
        <v>448</v>
      </c>
      <c r="S78" s="347">
        <v>554</v>
      </c>
      <c r="T78" s="346">
        <v>1001</v>
      </c>
      <c r="U78" s="346">
        <v>284</v>
      </c>
      <c r="V78" s="345">
        <v>689</v>
      </c>
      <c r="W78" s="347">
        <v>271</v>
      </c>
      <c r="X78" s="346">
        <v>232</v>
      </c>
      <c r="Y78" s="346">
        <v>151</v>
      </c>
      <c r="Z78" s="345">
        <v>287</v>
      </c>
      <c r="AA78" s="347">
        <v>326</v>
      </c>
      <c r="AB78" s="346">
        <v>244</v>
      </c>
      <c r="AC78" s="346">
        <v>314</v>
      </c>
      <c r="AD78" s="345">
        <v>295</v>
      </c>
      <c r="AE78" s="347">
        <v>178</v>
      </c>
      <c r="AF78" s="346">
        <v>369</v>
      </c>
      <c r="AG78" s="346">
        <v>69</v>
      </c>
      <c r="AH78" s="345">
        <v>63</v>
      </c>
      <c r="AI78" s="347">
        <v>72</v>
      </c>
      <c r="AJ78" s="346">
        <v>68</v>
      </c>
      <c r="AK78" s="346">
        <v>23</v>
      </c>
      <c r="AL78" s="345">
        <v>186</v>
      </c>
      <c r="AM78" s="347">
        <v>46</v>
      </c>
      <c r="AN78" s="346">
        <v>135</v>
      </c>
      <c r="AO78" s="346">
        <v>48</v>
      </c>
      <c r="AP78" s="345">
        <v>66</v>
      </c>
      <c r="AQ78" s="347">
        <v>98</v>
      </c>
      <c r="AR78" s="348">
        <v>95</v>
      </c>
    </row>
    <row r="79" spans="1:44" x14ac:dyDescent="0.2">
      <c r="A79" s="342" t="s">
        <v>21</v>
      </c>
      <c r="B79" s="326" t="s">
        <v>38</v>
      </c>
      <c r="C79" s="344">
        <v>26548</v>
      </c>
      <c r="D79" s="346">
        <f t="shared" si="2"/>
        <v>11246</v>
      </c>
      <c r="E79" s="346">
        <v>2409</v>
      </c>
      <c r="F79" s="345">
        <v>2829</v>
      </c>
      <c r="G79" s="347">
        <v>1077</v>
      </c>
      <c r="H79" s="346">
        <v>3066</v>
      </c>
      <c r="I79" s="346">
        <v>73</v>
      </c>
      <c r="J79" s="345">
        <v>927</v>
      </c>
      <c r="K79" s="347">
        <v>786</v>
      </c>
      <c r="L79" s="346">
        <v>34</v>
      </c>
      <c r="M79" s="346">
        <v>125</v>
      </c>
      <c r="N79" s="345">
        <v>834</v>
      </c>
      <c r="O79" s="347">
        <v>71</v>
      </c>
      <c r="P79" s="346">
        <v>28</v>
      </c>
      <c r="Q79" s="346">
        <v>1102</v>
      </c>
      <c r="R79" s="345">
        <v>150</v>
      </c>
      <c r="S79" s="347">
        <v>209</v>
      </c>
      <c r="T79" s="346">
        <v>470</v>
      </c>
      <c r="U79" s="346">
        <v>67</v>
      </c>
      <c r="V79" s="345">
        <v>359</v>
      </c>
      <c r="W79" s="347">
        <v>44</v>
      </c>
      <c r="X79" s="346">
        <v>37</v>
      </c>
      <c r="Y79" s="346">
        <v>10</v>
      </c>
      <c r="Z79" s="345">
        <v>60</v>
      </c>
      <c r="AA79" s="347">
        <v>48</v>
      </c>
      <c r="AB79" s="346">
        <v>18</v>
      </c>
      <c r="AC79" s="346">
        <v>44</v>
      </c>
      <c r="AD79" s="345">
        <v>17</v>
      </c>
      <c r="AE79" s="347">
        <v>95</v>
      </c>
      <c r="AF79" s="346">
        <v>63</v>
      </c>
      <c r="AG79" s="346">
        <v>64</v>
      </c>
      <c r="AH79" s="345">
        <v>12</v>
      </c>
      <c r="AI79" s="347">
        <v>33</v>
      </c>
      <c r="AJ79" s="346">
        <v>46</v>
      </c>
      <c r="AK79" s="346">
        <v>1</v>
      </c>
      <c r="AL79" s="345">
        <v>18</v>
      </c>
      <c r="AM79" s="347">
        <v>0</v>
      </c>
      <c r="AN79" s="346">
        <v>52</v>
      </c>
      <c r="AO79" s="346">
        <v>18</v>
      </c>
      <c r="AP79" s="345">
        <v>2</v>
      </c>
      <c r="AQ79" s="347">
        <v>3</v>
      </c>
      <c r="AR79" s="348">
        <v>1</v>
      </c>
    </row>
    <row r="80" spans="1:44" x14ac:dyDescent="0.2">
      <c r="A80" s="342" t="s">
        <v>22</v>
      </c>
      <c r="B80" s="326" t="s">
        <v>535</v>
      </c>
      <c r="C80" s="344">
        <v>136212</v>
      </c>
      <c r="D80" s="346">
        <f t="shared" si="2"/>
        <v>54185</v>
      </c>
      <c r="E80" s="346">
        <v>14874</v>
      </c>
      <c r="F80" s="345">
        <v>13132</v>
      </c>
      <c r="G80" s="347">
        <v>4586</v>
      </c>
      <c r="H80" s="346">
        <v>10185</v>
      </c>
      <c r="I80" s="346">
        <v>632</v>
      </c>
      <c r="J80" s="345">
        <v>707</v>
      </c>
      <c r="K80" s="347">
        <v>4350</v>
      </c>
      <c r="L80" s="346">
        <v>468</v>
      </c>
      <c r="M80" s="346">
        <v>1062</v>
      </c>
      <c r="N80" s="345">
        <v>5172</v>
      </c>
      <c r="O80" s="347">
        <v>805</v>
      </c>
      <c r="P80" s="346">
        <v>909</v>
      </c>
      <c r="Q80" s="346">
        <v>2132</v>
      </c>
      <c r="R80" s="345">
        <v>1840</v>
      </c>
      <c r="S80" s="347">
        <v>1649</v>
      </c>
      <c r="T80" s="346">
        <v>1720</v>
      </c>
      <c r="U80" s="346">
        <v>1276</v>
      </c>
      <c r="V80" s="345">
        <v>1541</v>
      </c>
      <c r="W80" s="347">
        <v>1828</v>
      </c>
      <c r="X80" s="346">
        <v>771</v>
      </c>
      <c r="Y80" s="346">
        <v>529</v>
      </c>
      <c r="Z80" s="345">
        <v>1318</v>
      </c>
      <c r="AA80" s="347">
        <v>774</v>
      </c>
      <c r="AB80" s="346">
        <v>598</v>
      </c>
      <c r="AC80" s="346">
        <v>692</v>
      </c>
      <c r="AD80" s="345">
        <v>484</v>
      </c>
      <c r="AE80" s="347">
        <v>1315</v>
      </c>
      <c r="AF80" s="346">
        <v>1832</v>
      </c>
      <c r="AG80" s="346">
        <v>332</v>
      </c>
      <c r="AH80" s="345">
        <v>254</v>
      </c>
      <c r="AI80" s="347">
        <v>1077</v>
      </c>
      <c r="AJ80" s="346">
        <v>625</v>
      </c>
      <c r="AK80" s="346">
        <v>153</v>
      </c>
      <c r="AL80" s="345">
        <v>905</v>
      </c>
      <c r="AM80" s="347">
        <v>284</v>
      </c>
      <c r="AN80" s="346">
        <v>715</v>
      </c>
      <c r="AO80" s="346">
        <v>141</v>
      </c>
      <c r="AP80" s="345">
        <v>136</v>
      </c>
      <c r="AQ80" s="347">
        <v>109</v>
      </c>
      <c r="AR80" s="348">
        <v>115</v>
      </c>
    </row>
    <row r="81" spans="1:45" x14ac:dyDescent="0.2">
      <c r="A81" s="342" t="s">
        <v>23</v>
      </c>
      <c r="B81" s="326" t="s">
        <v>193</v>
      </c>
      <c r="C81" s="344">
        <v>33345</v>
      </c>
      <c r="D81" s="346">
        <f t="shared" si="2"/>
        <v>17011</v>
      </c>
      <c r="E81" s="346">
        <v>3055</v>
      </c>
      <c r="F81" s="345">
        <v>3823</v>
      </c>
      <c r="G81" s="347">
        <v>1660</v>
      </c>
      <c r="H81" s="346">
        <v>2095</v>
      </c>
      <c r="I81" s="346">
        <v>122</v>
      </c>
      <c r="J81" s="345">
        <v>233</v>
      </c>
      <c r="K81" s="347">
        <v>933</v>
      </c>
      <c r="L81" s="346">
        <v>63</v>
      </c>
      <c r="M81" s="346">
        <v>290</v>
      </c>
      <c r="N81" s="345">
        <v>926</v>
      </c>
      <c r="O81" s="347">
        <v>35</v>
      </c>
      <c r="P81" s="346">
        <v>57</v>
      </c>
      <c r="Q81" s="346">
        <v>491</v>
      </c>
      <c r="R81" s="345">
        <v>59</v>
      </c>
      <c r="S81" s="347">
        <v>695</v>
      </c>
      <c r="T81" s="346">
        <v>160</v>
      </c>
      <c r="U81" s="346">
        <v>38</v>
      </c>
      <c r="V81" s="345">
        <v>929</v>
      </c>
      <c r="W81" s="347">
        <v>26</v>
      </c>
      <c r="X81" s="346">
        <v>57</v>
      </c>
      <c r="Y81" s="346">
        <v>51</v>
      </c>
      <c r="Z81" s="345">
        <v>75</v>
      </c>
      <c r="AA81" s="347">
        <v>40</v>
      </c>
      <c r="AB81" s="346">
        <v>36</v>
      </c>
      <c r="AC81" s="346">
        <v>21</v>
      </c>
      <c r="AD81" s="345">
        <v>15</v>
      </c>
      <c r="AE81" s="347">
        <v>59</v>
      </c>
      <c r="AF81" s="346">
        <v>51</v>
      </c>
      <c r="AG81" s="346">
        <v>28</v>
      </c>
      <c r="AH81" s="345">
        <v>10</v>
      </c>
      <c r="AI81" s="347">
        <v>35</v>
      </c>
      <c r="AJ81" s="346">
        <v>29</v>
      </c>
      <c r="AK81" s="346">
        <v>0</v>
      </c>
      <c r="AL81" s="345">
        <v>17</v>
      </c>
      <c r="AM81" s="347">
        <v>16</v>
      </c>
      <c r="AN81" s="346">
        <v>48</v>
      </c>
      <c r="AO81" s="346">
        <v>0</v>
      </c>
      <c r="AP81" s="345">
        <v>22</v>
      </c>
      <c r="AQ81" s="347">
        <v>12</v>
      </c>
      <c r="AR81" s="348">
        <v>22</v>
      </c>
    </row>
    <row r="82" spans="1:45" x14ac:dyDescent="0.2">
      <c r="A82" s="342" t="s">
        <v>24</v>
      </c>
      <c r="B82" s="326" t="s">
        <v>39</v>
      </c>
      <c r="C82" s="344">
        <v>83827</v>
      </c>
      <c r="D82" s="346">
        <f t="shared" si="2"/>
        <v>27092</v>
      </c>
      <c r="E82" s="346">
        <v>7174</v>
      </c>
      <c r="F82" s="345">
        <v>4731</v>
      </c>
      <c r="G82" s="347">
        <v>4020</v>
      </c>
      <c r="H82" s="346">
        <v>4702</v>
      </c>
      <c r="I82" s="346">
        <v>1144</v>
      </c>
      <c r="J82" s="345">
        <v>1467</v>
      </c>
      <c r="K82" s="347">
        <v>6407</v>
      </c>
      <c r="L82" s="346">
        <v>592</v>
      </c>
      <c r="M82" s="346">
        <v>1844</v>
      </c>
      <c r="N82" s="345">
        <v>3590</v>
      </c>
      <c r="O82" s="347">
        <v>674</v>
      </c>
      <c r="P82" s="346">
        <v>658</v>
      </c>
      <c r="Q82" s="346">
        <v>2209</v>
      </c>
      <c r="R82" s="345">
        <v>966</v>
      </c>
      <c r="S82" s="347">
        <v>1027</v>
      </c>
      <c r="T82" s="346">
        <v>1520</v>
      </c>
      <c r="U82" s="346">
        <v>1086</v>
      </c>
      <c r="V82" s="345">
        <v>1237</v>
      </c>
      <c r="W82" s="347">
        <v>643</v>
      </c>
      <c r="X82" s="346">
        <v>746</v>
      </c>
      <c r="Y82" s="346">
        <v>518</v>
      </c>
      <c r="Z82" s="345">
        <v>1141</v>
      </c>
      <c r="AA82" s="347">
        <v>643</v>
      </c>
      <c r="AB82" s="346">
        <v>656</v>
      </c>
      <c r="AC82" s="346">
        <v>698</v>
      </c>
      <c r="AD82" s="345">
        <v>712</v>
      </c>
      <c r="AE82" s="347">
        <v>1075</v>
      </c>
      <c r="AF82" s="346">
        <v>1151</v>
      </c>
      <c r="AG82" s="346">
        <v>331</v>
      </c>
      <c r="AH82" s="345">
        <v>298</v>
      </c>
      <c r="AI82" s="347">
        <v>289</v>
      </c>
      <c r="AJ82" s="346">
        <v>236</v>
      </c>
      <c r="AK82" s="346">
        <v>131</v>
      </c>
      <c r="AL82" s="345">
        <v>330</v>
      </c>
      <c r="AM82" s="347">
        <v>188</v>
      </c>
      <c r="AN82" s="346">
        <v>265</v>
      </c>
      <c r="AO82" s="346">
        <v>444</v>
      </c>
      <c r="AP82" s="345">
        <v>386</v>
      </c>
      <c r="AQ82" s="347">
        <v>436</v>
      </c>
      <c r="AR82" s="348">
        <v>370</v>
      </c>
    </row>
    <row r="83" spans="1:45" x14ac:dyDescent="0.2">
      <c r="A83" s="342" t="s">
        <v>25</v>
      </c>
      <c r="B83" s="326" t="s">
        <v>40</v>
      </c>
      <c r="C83" s="344">
        <v>84687</v>
      </c>
      <c r="D83" s="346">
        <f t="shared" si="2"/>
        <v>26984</v>
      </c>
      <c r="E83" s="346">
        <v>7939</v>
      </c>
      <c r="F83" s="345">
        <v>4721</v>
      </c>
      <c r="G83" s="347">
        <v>3322</v>
      </c>
      <c r="H83" s="346">
        <v>9802</v>
      </c>
      <c r="I83" s="346">
        <v>683</v>
      </c>
      <c r="J83" s="345">
        <v>1713</v>
      </c>
      <c r="K83" s="347">
        <v>2416</v>
      </c>
      <c r="L83" s="346">
        <v>506</v>
      </c>
      <c r="M83" s="346">
        <v>1391</v>
      </c>
      <c r="N83" s="345">
        <v>3096</v>
      </c>
      <c r="O83" s="347">
        <v>764</v>
      </c>
      <c r="P83" s="346">
        <v>602</v>
      </c>
      <c r="Q83" s="346">
        <v>2810</v>
      </c>
      <c r="R83" s="345">
        <v>1006</v>
      </c>
      <c r="S83" s="347">
        <v>984</v>
      </c>
      <c r="T83" s="346">
        <v>1562</v>
      </c>
      <c r="U83" s="346">
        <v>592</v>
      </c>
      <c r="V83" s="345">
        <v>2234</v>
      </c>
      <c r="W83" s="347">
        <v>682</v>
      </c>
      <c r="X83" s="346">
        <v>744</v>
      </c>
      <c r="Y83" s="346">
        <v>370</v>
      </c>
      <c r="Z83" s="345">
        <v>1172</v>
      </c>
      <c r="AA83" s="347">
        <v>609</v>
      </c>
      <c r="AB83" s="346">
        <v>528</v>
      </c>
      <c r="AC83" s="346">
        <v>626</v>
      </c>
      <c r="AD83" s="345">
        <v>599</v>
      </c>
      <c r="AE83" s="347">
        <v>890</v>
      </c>
      <c r="AF83" s="346">
        <v>1234</v>
      </c>
      <c r="AG83" s="346">
        <v>487</v>
      </c>
      <c r="AH83" s="345">
        <v>395</v>
      </c>
      <c r="AI83" s="347">
        <v>467</v>
      </c>
      <c r="AJ83" s="346">
        <v>490</v>
      </c>
      <c r="AK83" s="346">
        <v>170</v>
      </c>
      <c r="AL83" s="345">
        <v>353</v>
      </c>
      <c r="AM83" s="347">
        <v>152</v>
      </c>
      <c r="AN83" s="346">
        <v>321</v>
      </c>
      <c r="AO83" s="346">
        <v>390</v>
      </c>
      <c r="AP83" s="345">
        <v>258</v>
      </c>
      <c r="AQ83" s="347">
        <v>383</v>
      </c>
      <c r="AR83" s="348">
        <v>240</v>
      </c>
    </row>
    <row r="84" spans="1:45" x14ac:dyDescent="0.2">
      <c r="A84" s="342" t="s">
        <v>26</v>
      </c>
      <c r="B84" s="326" t="s">
        <v>481</v>
      </c>
      <c r="C84" s="344">
        <v>281131</v>
      </c>
      <c r="D84" s="346">
        <f t="shared" si="2"/>
        <v>83885</v>
      </c>
      <c r="E84" s="346">
        <v>28334</v>
      </c>
      <c r="F84" s="345">
        <v>22023</v>
      </c>
      <c r="G84" s="347">
        <v>14967</v>
      </c>
      <c r="H84" s="346">
        <v>22311</v>
      </c>
      <c r="I84" s="346">
        <v>3211</v>
      </c>
      <c r="J84" s="345">
        <v>3924</v>
      </c>
      <c r="K84" s="347">
        <v>8559</v>
      </c>
      <c r="L84" s="346">
        <v>1862</v>
      </c>
      <c r="M84" s="346">
        <v>4567</v>
      </c>
      <c r="N84" s="345">
        <v>12271</v>
      </c>
      <c r="O84" s="347">
        <v>3173</v>
      </c>
      <c r="P84" s="346">
        <v>2320</v>
      </c>
      <c r="Q84" s="346">
        <v>10390</v>
      </c>
      <c r="R84" s="345">
        <v>4137</v>
      </c>
      <c r="S84" s="347">
        <v>3586</v>
      </c>
      <c r="T84" s="346">
        <v>7564</v>
      </c>
      <c r="U84" s="346">
        <v>3269</v>
      </c>
      <c r="V84" s="345">
        <v>5696</v>
      </c>
      <c r="W84" s="347">
        <v>2147</v>
      </c>
      <c r="X84" s="346">
        <v>2164</v>
      </c>
      <c r="Y84" s="346">
        <v>1899</v>
      </c>
      <c r="Z84" s="345">
        <v>3337</v>
      </c>
      <c r="AA84" s="347">
        <v>2215</v>
      </c>
      <c r="AB84" s="346">
        <v>1791</v>
      </c>
      <c r="AC84" s="346">
        <v>2394</v>
      </c>
      <c r="AD84" s="345">
        <v>1881</v>
      </c>
      <c r="AE84" s="347">
        <v>1766</v>
      </c>
      <c r="AF84" s="346">
        <v>4065</v>
      </c>
      <c r="AG84" s="346">
        <v>1386</v>
      </c>
      <c r="AH84" s="345">
        <v>1095</v>
      </c>
      <c r="AI84" s="347">
        <v>1561</v>
      </c>
      <c r="AJ84" s="346">
        <v>972</v>
      </c>
      <c r="AK84" s="346">
        <v>315</v>
      </c>
      <c r="AL84" s="345">
        <v>992</v>
      </c>
      <c r="AM84" s="347">
        <v>643</v>
      </c>
      <c r="AN84" s="346">
        <v>995</v>
      </c>
      <c r="AO84" s="346">
        <v>706</v>
      </c>
      <c r="AP84" s="345">
        <v>1465</v>
      </c>
      <c r="AQ84" s="347">
        <v>694</v>
      </c>
      <c r="AR84" s="348">
        <v>599</v>
      </c>
    </row>
    <row r="85" spans="1:45" x14ac:dyDescent="0.2">
      <c r="A85" s="342" t="s">
        <v>51</v>
      </c>
      <c r="B85" s="326" t="s">
        <v>536</v>
      </c>
      <c r="C85" s="344">
        <v>20319</v>
      </c>
      <c r="D85" s="346">
        <f t="shared" si="2"/>
        <v>6081</v>
      </c>
      <c r="E85" s="346">
        <v>2395</v>
      </c>
      <c r="F85" s="345">
        <v>689</v>
      </c>
      <c r="G85" s="347">
        <v>799</v>
      </c>
      <c r="H85" s="346">
        <v>1199</v>
      </c>
      <c r="I85" s="346">
        <v>286</v>
      </c>
      <c r="J85" s="345">
        <v>163</v>
      </c>
      <c r="K85" s="347">
        <v>454</v>
      </c>
      <c r="L85" s="346">
        <v>167</v>
      </c>
      <c r="M85" s="346">
        <v>558</v>
      </c>
      <c r="N85" s="345">
        <v>792</v>
      </c>
      <c r="O85" s="347">
        <v>257</v>
      </c>
      <c r="P85" s="346">
        <v>310</v>
      </c>
      <c r="Q85" s="346">
        <v>507</v>
      </c>
      <c r="R85" s="345">
        <v>312</v>
      </c>
      <c r="S85" s="347">
        <v>246</v>
      </c>
      <c r="T85" s="346">
        <v>244</v>
      </c>
      <c r="U85" s="346">
        <v>227</v>
      </c>
      <c r="V85" s="345">
        <v>369</v>
      </c>
      <c r="W85" s="347">
        <v>242</v>
      </c>
      <c r="X85" s="346">
        <v>208</v>
      </c>
      <c r="Y85" s="346">
        <v>185</v>
      </c>
      <c r="Z85" s="345">
        <v>481</v>
      </c>
      <c r="AA85" s="347">
        <v>413</v>
      </c>
      <c r="AB85" s="346">
        <v>180</v>
      </c>
      <c r="AC85" s="346">
        <v>349</v>
      </c>
      <c r="AD85" s="345">
        <v>318</v>
      </c>
      <c r="AE85" s="347">
        <v>297</v>
      </c>
      <c r="AF85" s="346">
        <v>458</v>
      </c>
      <c r="AG85" s="346">
        <v>53</v>
      </c>
      <c r="AH85" s="345">
        <v>150</v>
      </c>
      <c r="AI85" s="347">
        <v>88</v>
      </c>
      <c r="AJ85" s="346">
        <v>82</v>
      </c>
      <c r="AK85" s="346">
        <v>50</v>
      </c>
      <c r="AL85" s="345">
        <v>95</v>
      </c>
      <c r="AM85" s="347">
        <v>85</v>
      </c>
      <c r="AN85" s="346">
        <v>58</v>
      </c>
      <c r="AO85" s="346">
        <v>91</v>
      </c>
      <c r="AP85" s="345">
        <v>104</v>
      </c>
      <c r="AQ85" s="347">
        <v>156</v>
      </c>
      <c r="AR85" s="348">
        <v>121</v>
      </c>
    </row>
    <row r="86" spans="1:45" x14ac:dyDescent="0.2">
      <c r="A86" s="342" t="s">
        <v>194</v>
      </c>
      <c r="B86" s="326" t="s">
        <v>41</v>
      </c>
      <c r="C86" s="344">
        <v>178642</v>
      </c>
      <c r="D86" s="346">
        <f t="shared" si="2"/>
        <v>67088</v>
      </c>
      <c r="E86" s="346">
        <v>19699</v>
      </c>
      <c r="F86" s="345">
        <v>16420</v>
      </c>
      <c r="G86" s="347">
        <v>8274</v>
      </c>
      <c r="H86" s="346">
        <v>10064</v>
      </c>
      <c r="I86" s="346">
        <v>1149</v>
      </c>
      <c r="J86" s="345">
        <v>2817</v>
      </c>
      <c r="K86" s="347">
        <v>3790</v>
      </c>
      <c r="L86" s="346">
        <v>755</v>
      </c>
      <c r="M86" s="346">
        <v>2644</v>
      </c>
      <c r="N86" s="345">
        <v>6778</v>
      </c>
      <c r="O86" s="347">
        <v>873</v>
      </c>
      <c r="P86" s="346">
        <v>1213</v>
      </c>
      <c r="Q86" s="346">
        <v>3960</v>
      </c>
      <c r="R86" s="345">
        <v>1378</v>
      </c>
      <c r="S86" s="347">
        <v>9166</v>
      </c>
      <c r="T86" s="346">
        <v>2622</v>
      </c>
      <c r="U86" s="346">
        <v>891</v>
      </c>
      <c r="V86" s="345">
        <v>2608</v>
      </c>
      <c r="W86" s="347">
        <v>1332</v>
      </c>
      <c r="X86" s="346">
        <v>754</v>
      </c>
      <c r="Y86" s="346">
        <v>555</v>
      </c>
      <c r="Z86" s="345">
        <v>1498</v>
      </c>
      <c r="AA86" s="347">
        <v>634</v>
      </c>
      <c r="AB86" s="346">
        <v>953</v>
      </c>
      <c r="AC86" s="346">
        <v>592</v>
      </c>
      <c r="AD86" s="345">
        <v>785</v>
      </c>
      <c r="AE86" s="347">
        <v>922</v>
      </c>
      <c r="AF86" s="346">
        <v>2165</v>
      </c>
      <c r="AG86" s="346">
        <v>395</v>
      </c>
      <c r="AH86" s="345">
        <v>314</v>
      </c>
      <c r="AI86" s="347">
        <v>587</v>
      </c>
      <c r="AJ86" s="346">
        <v>1253</v>
      </c>
      <c r="AK86" s="346">
        <v>141</v>
      </c>
      <c r="AL86" s="345">
        <v>369</v>
      </c>
      <c r="AM86" s="347">
        <v>79</v>
      </c>
      <c r="AN86" s="346">
        <v>449</v>
      </c>
      <c r="AO86" s="346">
        <v>513</v>
      </c>
      <c r="AP86" s="345">
        <v>1480</v>
      </c>
      <c r="AQ86" s="347">
        <v>233</v>
      </c>
      <c r="AR86" s="348">
        <v>450</v>
      </c>
    </row>
    <row r="87" spans="1:45" x14ac:dyDescent="0.2">
      <c r="A87" s="342" t="s">
        <v>200</v>
      </c>
      <c r="B87" s="326" t="s">
        <v>42</v>
      </c>
      <c r="C87" s="344">
        <v>248513</v>
      </c>
      <c r="D87" s="346">
        <f>C87-SUM(E87:AR87)</f>
        <v>85307</v>
      </c>
      <c r="E87" s="346">
        <v>25729</v>
      </c>
      <c r="F87" s="345">
        <v>19860</v>
      </c>
      <c r="G87" s="347">
        <v>11336</v>
      </c>
      <c r="H87" s="346">
        <v>20092</v>
      </c>
      <c r="I87" s="346">
        <v>2625</v>
      </c>
      <c r="J87" s="345">
        <v>3461</v>
      </c>
      <c r="K87" s="347">
        <v>7279</v>
      </c>
      <c r="L87" s="346">
        <v>1072</v>
      </c>
      <c r="M87" s="346">
        <v>5170</v>
      </c>
      <c r="N87" s="345">
        <v>10373</v>
      </c>
      <c r="O87" s="347">
        <v>2026</v>
      </c>
      <c r="P87" s="346">
        <v>1817</v>
      </c>
      <c r="Q87" s="346">
        <v>6944</v>
      </c>
      <c r="R87" s="345">
        <v>3891</v>
      </c>
      <c r="S87" s="347">
        <v>2902</v>
      </c>
      <c r="T87" s="346">
        <v>4658</v>
      </c>
      <c r="U87" s="346">
        <v>2095</v>
      </c>
      <c r="V87" s="345">
        <v>5198</v>
      </c>
      <c r="W87" s="347">
        <v>1616</v>
      </c>
      <c r="X87" s="346">
        <v>2162</v>
      </c>
      <c r="Y87" s="346">
        <v>780</v>
      </c>
      <c r="Z87" s="345">
        <v>2113</v>
      </c>
      <c r="AA87" s="347">
        <v>1968</v>
      </c>
      <c r="AB87" s="346">
        <v>1192</v>
      </c>
      <c r="AC87" s="346">
        <v>2512</v>
      </c>
      <c r="AD87" s="345">
        <v>1140</v>
      </c>
      <c r="AE87" s="347">
        <v>2603</v>
      </c>
      <c r="AF87" s="346">
        <v>2520</v>
      </c>
      <c r="AG87" s="346">
        <v>743</v>
      </c>
      <c r="AH87" s="345">
        <v>586</v>
      </c>
      <c r="AI87" s="347">
        <v>996</v>
      </c>
      <c r="AJ87" s="346">
        <v>847</v>
      </c>
      <c r="AK87" s="346">
        <v>282</v>
      </c>
      <c r="AL87" s="345">
        <v>868</v>
      </c>
      <c r="AM87" s="347">
        <v>290</v>
      </c>
      <c r="AN87" s="346">
        <v>996</v>
      </c>
      <c r="AO87" s="346">
        <v>423</v>
      </c>
      <c r="AP87" s="345">
        <v>642</v>
      </c>
      <c r="AQ87" s="347">
        <v>549</v>
      </c>
      <c r="AR87" s="348">
        <v>850</v>
      </c>
    </row>
    <row r="88" spans="1:45" x14ac:dyDescent="0.2">
      <c r="A88" s="342" t="s">
        <v>201</v>
      </c>
      <c r="B88" s="326" t="s">
        <v>282</v>
      </c>
      <c r="C88" s="344">
        <v>0</v>
      </c>
      <c r="D88" s="346">
        <v>0</v>
      </c>
      <c r="E88" s="346">
        <v>0</v>
      </c>
      <c r="F88" s="345">
        <v>0</v>
      </c>
      <c r="G88" s="347">
        <v>0</v>
      </c>
      <c r="H88" s="346">
        <v>0</v>
      </c>
      <c r="I88" s="346">
        <v>0</v>
      </c>
      <c r="J88" s="345">
        <v>0</v>
      </c>
      <c r="K88" s="347">
        <v>0</v>
      </c>
      <c r="L88" s="346">
        <v>0</v>
      </c>
      <c r="M88" s="346">
        <v>0</v>
      </c>
      <c r="N88" s="345">
        <v>0</v>
      </c>
      <c r="O88" s="347">
        <v>0</v>
      </c>
      <c r="P88" s="346">
        <v>0</v>
      </c>
      <c r="Q88" s="346">
        <v>0</v>
      </c>
      <c r="R88" s="345">
        <v>0</v>
      </c>
      <c r="S88" s="347">
        <v>0</v>
      </c>
      <c r="T88" s="346">
        <v>0</v>
      </c>
      <c r="U88" s="346">
        <v>0</v>
      </c>
      <c r="V88" s="345">
        <v>0</v>
      </c>
      <c r="W88" s="347">
        <v>0</v>
      </c>
      <c r="X88" s="346">
        <v>0</v>
      </c>
      <c r="Y88" s="346">
        <v>0</v>
      </c>
      <c r="Z88" s="345">
        <v>0</v>
      </c>
      <c r="AA88" s="347">
        <v>0</v>
      </c>
      <c r="AB88" s="346">
        <v>0</v>
      </c>
      <c r="AC88" s="346">
        <v>0</v>
      </c>
      <c r="AD88" s="345">
        <v>0</v>
      </c>
      <c r="AE88" s="347">
        <v>0</v>
      </c>
      <c r="AF88" s="346">
        <v>0</v>
      </c>
      <c r="AG88" s="346">
        <v>0</v>
      </c>
      <c r="AH88" s="345">
        <v>0</v>
      </c>
      <c r="AI88" s="347">
        <v>0</v>
      </c>
      <c r="AJ88" s="346">
        <v>0</v>
      </c>
      <c r="AK88" s="346">
        <v>0</v>
      </c>
      <c r="AL88" s="345">
        <v>0</v>
      </c>
      <c r="AM88" s="347">
        <v>0</v>
      </c>
      <c r="AN88" s="346">
        <v>0</v>
      </c>
      <c r="AO88" s="346">
        <v>0</v>
      </c>
      <c r="AP88" s="345">
        <v>0</v>
      </c>
      <c r="AQ88" s="347">
        <v>0</v>
      </c>
      <c r="AR88" s="348">
        <v>0</v>
      </c>
    </row>
    <row r="89" spans="1:45" x14ac:dyDescent="0.2">
      <c r="A89" s="342" t="s">
        <v>202</v>
      </c>
      <c r="B89" s="326" t="s">
        <v>283</v>
      </c>
      <c r="C89" s="344">
        <v>1210</v>
      </c>
      <c r="D89" s="346">
        <f>C89-SUM(E89:AR89)</f>
        <v>307</v>
      </c>
      <c r="E89" s="346">
        <v>120</v>
      </c>
      <c r="F89" s="345">
        <v>52</v>
      </c>
      <c r="G89" s="347">
        <v>61</v>
      </c>
      <c r="H89" s="346">
        <v>140</v>
      </c>
      <c r="I89" s="346">
        <v>7</v>
      </c>
      <c r="J89" s="345">
        <v>39</v>
      </c>
      <c r="K89" s="347">
        <v>37</v>
      </c>
      <c r="L89" s="346">
        <v>6</v>
      </c>
      <c r="M89" s="346">
        <v>23</v>
      </c>
      <c r="N89" s="345">
        <v>67</v>
      </c>
      <c r="O89" s="347">
        <v>6</v>
      </c>
      <c r="P89" s="346">
        <v>9</v>
      </c>
      <c r="Q89" s="346">
        <v>39</v>
      </c>
      <c r="R89" s="345">
        <v>15</v>
      </c>
      <c r="S89" s="347">
        <v>21</v>
      </c>
      <c r="T89" s="346">
        <v>33</v>
      </c>
      <c r="U89" s="346">
        <v>10</v>
      </c>
      <c r="V89" s="345">
        <v>31</v>
      </c>
      <c r="W89" s="347">
        <v>13</v>
      </c>
      <c r="X89" s="346">
        <v>14</v>
      </c>
      <c r="Y89" s="346">
        <v>4</v>
      </c>
      <c r="Z89" s="345">
        <v>17</v>
      </c>
      <c r="AA89" s="347">
        <v>15</v>
      </c>
      <c r="AB89" s="346">
        <v>5</v>
      </c>
      <c r="AC89" s="346">
        <v>13</v>
      </c>
      <c r="AD89" s="345">
        <v>10</v>
      </c>
      <c r="AE89" s="347">
        <v>14</v>
      </c>
      <c r="AF89" s="346">
        <v>21</v>
      </c>
      <c r="AG89" s="346">
        <v>9</v>
      </c>
      <c r="AH89" s="345">
        <v>6</v>
      </c>
      <c r="AI89" s="347">
        <v>6</v>
      </c>
      <c r="AJ89" s="346">
        <v>8</v>
      </c>
      <c r="AK89" s="346">
        <v>1</v>
      </c>
      <c r="AL89" s="345">
        <v>7</v>
      </c>
      <c r="AM89" s="347">
        <v>2</v>
      </c>
      <c r="AN89" s="346">
        <v>4</v>
      </c>
      <c r="AO89" s="346">
        <v>5</v>
      </c>
      <c r="AP89" s="345">
        <v>3</v>
      </c>
      <c r="AQ89" s="347">
        <v>7</v>
      </c>
      <c r="AR89" s="348">
        <v>3</v>
      </c>
    </row>
    <row r="90" spans="1:45" x14ac:dyDescent="0.2">
      <c r="A90" s="349"/>
      <c r="B90" s="364" t="s">
        <v>538</v>
      </c>
      <c r="C90" s="351">
        <f>SUM(C51:C89)</f>
        <v>2082201</v>
      </c>
      <c r="D90" s="353">
        <f>SUM(D51:D89)</f>
        <v>648332</v>
      </c>
      <c r="E90" s="353">
        <f t="shared" ref="E90:AR90" si="3">SUM(E51:E89)</f>
        <v>239449</v>
      </c>
      <c r="F90" s="352">
        <f t="shared" si="3"/>
        <v>173132</v>
      </c>
      <c r="G90" s="354">
        <f t="shared" si="3"/>
        <v>98498</v>
      </c>
      <c r="H90" s="353">
        <f t="shared" si="3"/>
        <v>132743</v>
      </c>
      <c r="I90" s="353">
        <f t="shared" si="3"/>
        <v>18900</v>
      </c>
      <c r="J90" s="352">
        <f t="shared" si="3"/>
        <v>21757</v>
      </c>
      <c r="K90" s="354">
        <f t="shared" si="3"/>
        <v>67659</v>
      </c>
      <c r="L90" s="353">
        <f t="shared" si="3"/>
        <v>12057</v>
      </c>
      <c r="M90" s="353">
        <f t="shared" si="3"/>
        <v>37274</v>
      </c>
      <c r="N90" s="352">
        <f t="shared" si="3"/>
        <v>90179</v>
      </c>
      <c r="O90" s="354">
        <f t="shared" si="3"/>
        <v>18875</v>
      </c>
      <c r="P90" s="353">
        <f t="shared" si="3"/>
        <v>15695</v>
      </c>
      <c r="Q90" s="353">
        <f t="shared" si="3"/>
        <v>47579</v>
      </c>
      <c r="R90" s="352">
        <f t="shared" si="3"/>
        <v>31863</v>
      </c>
      <c r="S90" s="354">
        <f t="shared" si="3"/>
        <v>45900</v>
      </c>
      <c r="T90" s="353">
        <f t="shared" si="3"/>
        <v>33809</v>
      </c>
      <c r="U90" s="353">
        <f t="shared" si="3"/>
        <v>22753</v>
      </c>
      <c r="V90" s="352">
        <f t="shared" si="3"/>
        <v>39918</v>
      </c>
      <c r="W90" s="354">
        <f t="shared" si="3"/>
        <v>22720</v>
      </c>
      <c r="X90" s="353">
        <f t="shared" si="3"/>
        <v>16909</v>
      </c>
      <c r="Y90" s="353">
        <f t="shared" si="3"/>
        <v>9742</v>
      </c>
      <c r="Z90" s="352">
        <f t="shared" si="3"/>
        <v>27220</v>
      </c>
      <c r="AA90" s="354">
        <f t="shared" si="3"/>
        <v>19989</v>
      </c>
      <c r="AB90" s="353">
        <f t="shared" si="3"/>
        <v>13860</v>
      </c>
      <c r="AC90" s="353">
        <f t="shared" si="3"/>
        <v>16974</v>
      </c>
      <c r="AD90" s="352">
        <f t="shared" si="3"/>
        <v>14099</v>
      </c>
      <c r="AE90" s="354">
        <f t="shared" si="3"/>
        <v>22557</v>
      </c>
      <c r="AF90" s="353">
        <f t="shared" si="3"/>
        <v>32015</v>
      </c>
      <c r="AG90" s="353">
        <f t="shared" si="3"/>
        <v>6689</v>
      </c>
      <c r="AH90" s="352">
        <f t="shared" si="3"/>
        <v>7478</v>
      </c>
      <c r="AI90" s="354">
        <f t="shared" si="3"/>
        <v>13723</v>
      </c>
      <c r="AJ90" s="353">
        <f t="shared" si="3"/>
        <v>10821</v>
      </c>
      <c r="AK90" s="353">
        <f t="shared" si="3"/>
        <v>3468</v>
      </c>
      <c r="AL90" s="352">
        <f t="shared" si="3"/>
        <v>11472</v>
      </c>
      <c r="AM90" s="354">
        <f t="shared" si="3"/>
        <v>3357</v>
      </c>
      <c r="AN90" s="353">
        <f t="shared" si="3"/>
        <v>9221</v>
      </c>
      <c r="AO90" s="353">
        <f t="shared" si="3"/>
        <v>5032</v>
      </c>
      <c r="AP90" s="352">
        <f t="shared" si="3"/>
        <v>7894</v>
      </c>
      <c r="AQ90" s="354">
        <f t="shared" si="3"/>
        <v>6375</v>
      </c>
      <c r="AR90" s="355">
        <f t="shared" si="3"/>
        <v>5889</v>
      </c>
      <c r="AS90" s="356" t="s">
        <v>537</v>
      </c>
    </row>
    <row r="91" spans="1:45" x14ac:dyDescent="0.2">
      <c r="D91" s="357" t="s">
        <v>539</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Owner</cp:lastModifiedBy>
  <cp:lastPrinted>2019-09-02T00:57:06Z</cp:lastPrinted>
  <dcterms:created xsi:type="dcterms:W3CDTF">2005-01-11T06:44:07Z</dcterms:created>
  <dcterms:modified xsi:type="dcterms:W3CDTF">2023-08-19T07:26:11Z</dcterms:modified>
</cp:coreProperties>
</file>